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<sst xmlns="http://schemas.openxmlformats.org/spreadsheetml/2006/main" count="3055" uniqueCount="3055">
  <si>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</si>
  <si>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</si>
  <si>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</si>
  <si>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</si>
  <si>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</si>
  <si>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</si>
  <si>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</si>
  <si>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09/01/2024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</si>
  <si>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</si>
  <si>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</si>
  <si>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</si>
  <si>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</si>
  <si>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</si>
  <si>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</si>
  <si>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</si>
  <si>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</si>
  <si>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</si>
  <si>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</si>
  <si>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</si>
  <si>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</si>
  <si>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</si>
  <si>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</si>
  <si>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</si>
  <si>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</si>
  <si>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</si>
  <si>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</si>
  <si>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</si>
  <si>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</si>
  <si>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</si>
  <si>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</si>
  <si>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</si>
  <si>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</si>
  <si>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</si>
  <si>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</si>
  <si>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</si>
  <si>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</si>
  <si>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NRTPORT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</si>
  <si>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</si>
  <si>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</si>
  <si>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</si>
  <si>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</si>
  <si>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</si>
  <si>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</si>
  <si>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</si>
  <si>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</si>
  <si>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</si>
  <si>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</si>
  <si>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</si>
  <si>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</si>
  <si>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</si>
  <si>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</si>
  <si>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</si>
  <si>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</si>
  <si>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</si>
  <si>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</si>
  <si>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</si>
  <si>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</si>
  <si>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</si>
  <si>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</si>
  <si>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</si>
  <si>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</si>
  <si>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</si>
  <si>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</si>
  <si>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</si>
  <si>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</si>
  <si>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</si>
  <si>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</si>
  <si>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</si>
  <si>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</si>
  <si>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</si>
  <si>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</si>
  <si>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</si>
  <si>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</si>
  <si>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</si>
  <si>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</si>
  <si>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</si>
  <si>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</si>
  <si>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</si>
  <si>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</si>
  <si>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</si>
  <si>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</si>
  <si>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</si>
  <si>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</si>
  <si>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</si>
  <si>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</si>
  <si>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</si>
  <si>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</si>
  <si>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</si>
  <si>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</si>
  <si>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</si>
  <si>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</si>
  <si>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</si>
  <si>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</si>
  <si>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</si>
  <si>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</si>
  <si>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</si>
  <si>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</si>
  <si>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</si>
  <si>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</si>
  <si>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</si>
  <si>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</si>
  <si>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</si>
  <si>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</si>
  <si>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</si>
  <si>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</si>
  <si>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</si>
  <si>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</si>
  <si>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</si>
  <si>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</si>
  <si>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</si>
  <si>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</si>
  <si>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</si>
  <si>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</si>
  <si>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</si>
  <si>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</si>
  <si>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</si>
  <si>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</si>
  <si>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</si>
  <si>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</si>
  <si>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</si>
  <si>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</si>
  <si>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</si>
  <si>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</si>
  <si>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</si>
  <si>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</si>
  <si>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</si>
  <si>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</si>
  <si>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</si>
  <si>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</si>
  <si>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</si>
  <si>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</si>
  <si>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</si>
  <si>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</si>
  <si>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</si>
  <si>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</si>
  <si>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</si>
  <si>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</si>
  <si>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</si>
  <si>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</si>
  <si>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8/29/2024</t>
  </si>
  <si>
    <t>AMAZON,AMAZONDS,AMERSIGNDS,BLK01,CSNSTORES,DESINC,JCPENNEY01,KIRKLANDDS,MACY02,NRTPORT,OLLIIX,OVERSTOCK01,TGTDVS,ZOLA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</si>
  <si>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</si>
  <si>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</si>
  <si>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</si>
  <si>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</si>
  <si>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</si>
  <si>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</si>
  <si>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</si>
  <si>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</si>
  <si>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</si>
  <si>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</si>
  <si>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</si>
  <si>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</si>
  <si>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</si>
  <si>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</si>
  <si>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</si>
  <si>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</si>
  <si>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</si>
  <si>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7/18/2024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</si>
  <si>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</si>
  <si>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</si>
  <si>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</si>
  <si>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</si>
  <si>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</si>
  <si>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</si>
  <si>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</si>
  <si>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</si>
  <si>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</si>
  <si>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Discontinued</t>
  </si>
  <si>
    <t>12/14/2023</t>
  </si>
  <si>
    <t>2/15/2024</t>
  </si>
  <si>
    <t>Temp Discontinued</t>
  </si>
  <si>
    <t>11/16/2021</t>
  </si>
  <si>
    <t>12/13/2021</t>
  </si>
  <si>
    <t>Restricted</t>
  </si>
  <si>
    <t>3/14/2024</t>
  </si>
  <si>
    <t>5/2/2024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</si>
  <si>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</si>
  <si>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</si>
  <si>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</si>
  <si>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</si>
  <si>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</si>
  <si>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</si>
  <si>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</si>
  <si>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</si>
  <si>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</si>
  <si>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</si>
  <si>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</si>
  <si>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</si>
  <si>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</si>
  <si>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</si>
  <si>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</si>
  <si>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</si>
  <si>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</si>
  <si>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</si>
  <si>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</si>
  <si>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</si>
  <si>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</si>
  <si>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</si>
  <si>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</si>
  <si>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</si>
  <si>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</si>
  <si>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</si>
  <si>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</si>
  <si>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</si>
  <si>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</si>
  <si>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</si>
  <si>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</si>
  <si>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</si>
  <si>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</si>
  <si>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</si>
  <si>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</si>
  <si>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</si>
  <si>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</si>
  <si>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Unproductive</t>
  </si>
  <si>
    <t>9/25/2020</t>
  </si>
  <si>
    <t>4/11/2024</t>
  </si>
  <si>
    <t>Offered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</si>
  <si>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</si>
  <si>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</si>
  <si>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</si>
  <si>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</si>
  <si>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</si>
  <si>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</si>
  <si>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</si>
  <si>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</si>
  <si>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</si>
  <si>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</si>
  <si>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</si>
  <si>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</si>
  <si>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</si>
  <si>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</si>
  <si>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</si>
  <si>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</si>
  <si>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</si>
  <si>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</si>
  <si>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</si>
  <si>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</si>
  <si>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</si>
  <si>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</si>
  <si>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</si>
  <si>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</si>
  <si>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</si>
  <si>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</si>
  <si>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</si>
  <si>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</si>
  <si>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</si>
  <si>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</si>
  <si>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</si>
  <si>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5/17/2024</t>
  </si>
  <si>
    <t>2/14/2022</t>
  </si>
  <si>
    <t>5/28/2021</t>
  </si>
  <si>
    <t>9/9/2021</t>
  </si>
  <si>
    <t>MP95B-0264</t>
  </si>
  <si>
    <t>Antique Blue</t>
  </si>
  <si>
    <t>A</t>
  </si>
  <si>
    <t>10/9/2024</t>
  </si>
  <si>
    <t>AMAZON,AMAZONDS,AMERSIGNDS,CSNSTORES,JCPENNEY01,KIRKLANDDS,KOHLDSN,LAMPDS,MACY02,NRTPORT,OLLIIX,OVERSTOCK01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</si>
  <si>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</si>
  <si>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</si>
  <si>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</si>
  <si>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</si>
  <si>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</si>
  <si>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</si>
  <si>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</si>
  <si>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</si>
  <si>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</si>
  <si>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</si>
  <si>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</si>
  <si>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</si>
  <si>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</si>
  <si>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</si>
  <si>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</si>
  <si>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</si>
  <si>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4/2/2024</t>
  </si>
  <si>
    <t>1/31/2024</t>
  </si>
  <si>
    <t>2/28/2022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</si>
  <si>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</si>
  <si>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</si>
  <si>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</si>
  <si>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</si>
  <si>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</si>
  <si>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</si>
  <si>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</si>
  <si>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</si>
  <si>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</si>
  <si>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</si>
  <si>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</si>
  <si>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</si>
  <si>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</si>
  <si>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</si>
  <si>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</si>
  <si>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</si>
  <si>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</si>
  <si>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</si>
  <si>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</si>
  <si>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</si>
  <si>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</si>
  <si>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</si>
  <si>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8/22/2024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</si>
  <si>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</si>
  <si>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</si>
  <si>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</si>
  <si>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</si>
  <si>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</si>
  <si>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</si>
  <si>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</si>
  <si>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</si>
  <si>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</si>
  <si>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8/25/2020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</si>
  <si>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</si>
  <si>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</si>
  <si>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</si>
  <si>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</si>
  <si>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</si>
  <si>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</si>
  <si>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</si>
  <si>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</si>
  <si>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</si>
  <si>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</si>
  <si>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</si>
  <si>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10/24/2024</t>
  </si>
  <si>
    <t>AMAZON,BLK01,CSNSTORES,DESINC,KIRKLANDDS,KOHLDSN,OLLIIX,OVERSTOCK01,TGTDVS</t>
  </si>
  <si>
    <t>11/22/2021</t>
  </si>
  <si>
    <t>9/17/2021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</si>
  <si>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</si>
  <si>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</si>
  <si>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</si>
  <si>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</si>
  <si>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</si>
  <si>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</si>
  <si>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</si>
  <si>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</si>
  <si>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</si>
  <si>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</si>
  <si>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</si>
  <si>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</si>
  <si>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</si>
  <si>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</si>
  <si>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</si>
  <si>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11/3/2024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</si>
  <si>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</si>
  <si>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</si>
  <si>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</si>
  <si>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</si>
  <si>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</si>
  <si>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</si>
  <si>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</si>
  <si>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</si>
  <si>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</si>
  <si>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</si>
  <si>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</si>
  <si>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</si>
  <si>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</si>
  <si>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</si>
  <si>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</si>
  <si>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</si>
  <si>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</si>
  <si>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1/1/2024</t>
  </si>
  <si>
    <t>6/24/2022</t>
  </si>
  <si>
    <t>8/9/2022</t>
  </si>
  <si>
    <t>7/4/2023</t>
  </si>
  <si>
    <t>3/8/2023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</si>
  <si>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</si>
  <si>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</si>
  <si>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</si>
  <si>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</si>
  <si>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AMAZON,AMAZONDS,AMERSIGNDS,BLK01,CSNSTORES,HOUZZ,JCPENNEY01,KIRKLANDDS,KOHLDSN,LAMPDS,NRTPORT,OLLIIX,OVERSTOCK01,ROOMECOM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</si>
  <si>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</si>
  <si>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</si>
  <si>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</si>
  <si>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</si>
  <si>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</si>
  <si>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</si>
  <si>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</si>
  <si>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</si>
  <si>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</si>
  <si>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</si>
  <si>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</si>
  <si>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</si>
  <si>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</si>
  <si>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</si>
  <si>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</si>
  <si>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</si>
  <si>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</si>
  <si>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3/22/2024</t>
  </si>
  <si>
    <t>3/24/2020</t>
  </si>
  <si>
    <t>3/30/2020</t>
  </si>
  <si>
    <t>4/12/2024</t>
  </si>
  <si>
    <t>9/19/2022</t>
  </si>
  <si>
    <t>12/9/2022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</si>
  <si>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</si>
  <si>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</si>
  <si>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</si>
  <si>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</si>
  <si>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</si>
  <si>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</si>
  <si>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</si>
  <si>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</si>
  <si>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</si>
  <si>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</si>
  <si>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</si>
  <si>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</si>
  <si>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</si>
  <si>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</si>
  <si>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</si>
  <si>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</si>
  <si>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</si>
  <si>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</si>
  <si>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</si>
  <si>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</si>
  <si>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</si>
  <si>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</si>
  <si>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</si>
  <si>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</si>
  <si>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</si>
  <si>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</si>
  <si>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</si>
  <si>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</si>
  <si>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</si>
  <si>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</si>
  <si>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</si>
  <si>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</si>
  <si>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</si>
  <si>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</si>
  <si>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</si>
  <si>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</si>
  <si>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</si>
  <si>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</si>
  <si>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</si>
  <si>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</si>
  <si>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</si>
  <si>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</si>
  <si>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</si>
  <si>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</si>
  <si>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</si>
  <si>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</si>
  <si>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7/12/2024</t>
  </si>
  <si>
    <t>3/6/2023</t>
  </si>
  <si>
    <t>8/21/2022</t>
  </si>
  <si>
    <t>4/3/2024</t>
  </si>
  <si>
    <t>12/6/2022</t>
  </si>
  <si>
    <t>9/12/2023</t>
  </si>
  <si>
    <t>12/15/2023</t>
  </si>
  <si>
    <t>8/8/2024</t>
  </si>
  <si>
    <t>12/23/2021</t>
  </si>
  <si>
    <t>9/19/2021</t>
  </si>
  <si>
    <t>MP95B-0274</t>
  </si>
  <si>
    <t>PP001634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</si>
  <si>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</si>
  <si>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</si>
  <si>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</si>
  <si>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</si>
  <si>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</si>
  <si>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</si>
  <si>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</si>
  <si>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</si>
  <si>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</si>
  <si>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</si>
  <si>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</si>
  <si>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</si>
  <si>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</si>
  <si>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</si>
  <si>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</si>
  <si>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</si>
  <si>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</si>
  <si>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</si>
  <si>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</si>
  <si>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</si>
  <si>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</si>
  <si>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</si>
  <si>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</si>
  <si>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</si>
  <si>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</si>
  <si>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</si>
  <si>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</si>
  <si>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</si>
  <si>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</si>
  <si>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</si>
  <si>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</si>
  <si>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</si>
  <si>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</si>
  <si>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</si>
  <si>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</si>
  <si>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</si>
  <si>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</si>
  <si>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</si>
  <si>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</si>
  <si>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</si>
  <si>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</si>
  <si>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</si>
  <si>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</si>
  <si>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</si>
  <si>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</si>
  <si>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</si>
  <si>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</si>
  <si>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</si>
  <si>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</si>
  <si>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</si>
  <si>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</si>
  <si>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</si>
  <si>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</si>
  <si>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</si>
  <si>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</si>
  <si>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</si>
  <si>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</si>
  <si>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</si>
  <si>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</si>
  <si>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</si>
  <si>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</si>
  <si>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</si>
  <si>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</si>
  <si>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</si>
  <si>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</si>
  <si>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</si>
  <si>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</si>
  <si>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AMAZON,AMERSIGNDS,CSNSTORES,KIRKLANDDS,KOHLDSN,MACY02,OLLIIX,OVERSTOCK01,ROOMECOM,TGTDVS,ZOLA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</si>
  <si>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</si>
  <si>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</si>
  <si>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</si>
  <si>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</si>
  <si>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</si>
  <si>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</si>
  <si>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</si>
  <si>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</si>
  <si>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</si>
  <si>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</si>
  <si>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</si>
  <si>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</si>
  <si>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</si>
  <si>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</si>
  <si>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</si>
  <si>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</si>
  <si>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6/26/2024</t>
  </si>
  <si>
    <t>4/16/2018</t>
  </si>
  <si>
    <t>4/28/2021</t>
  </si>
  <si>
    <t>5/27/2021</t>
  </si>
  <si>
    <t>7/19/2018</t>
  </si>
  <si>
    <t>MP95B-0271</t>
  </si>
  <si>
    <t>Inactive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</si>
  <si>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</si>
  <si>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</si>
  <si>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</si>
  <si>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</si>
  <si>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</si>
  <si>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</si>
  <si>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</si>
  <si>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</si>
  <si>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</si>
  <si>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</si>
  <si>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</si>
  <si>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</si>
  <si>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</si>
  <si>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</si>
  <si>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</si>
  <si>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</si>
  <si>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</si>
  <si>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</si>
  <si>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</si>
  <si>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</si>
  <si>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</si>
  <si>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</si>
  <si>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</si>
  <si>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</si>
  <si>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</si>
  <si>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</si>
  <si>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</si>
  <si>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</si>
  <si>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</si>
  <si>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</si>
  <si>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</si>
  <si>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</si>
  <si>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</si>
  <si>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</si>
  <si>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</si>
  <si>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</si>
  <si>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</si>
  <si>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</si>
  <si>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</si>
  <si>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</si>
  <si>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</si>
  <si>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</si>
  <si>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6/1/2020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</si>
  <si>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</si>
  <si>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</si>
  <si>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</si>
  <si>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</si>
  <si>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</si>
  <si>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</si>
  <si>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</si>
  <si>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</si>
  <si>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</si>
  <si>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</si>
  <si>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7/22/2024</t>
  </si>
  <si>
    <t>10/27/2020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</si>
  <si>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</si>
  <si>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</si>
  <si>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</si>
  <si>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</si>
  <si>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</si>
  <si>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</si>
  <si>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</si>
  <si>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</si>
  <si>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</si>
  <si>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</si>
  <si>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</si>
  <si>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</si>
  <si>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</si>
  <si>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</si>
  <si>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</si>
  <si>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</si>
  <si>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6/10/2024</t>
  </si>
  <si>
    <t>4/26/2022</t>
  </si>
  <si>
    <t>7/24/2020</t>
  </si>
  <si>
    <t>MP95B-0224</t>
  </si>
  <si>
    <t>Paper Cloaked Leaves</t>
  </si>
  <si>
    <t>Metal Framed Decor Panel</t>
  </si>
  <si>
    <t>9/13/2019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</si>
  <si>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</si>
  <si>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</si>
  <si>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</si>
  <si>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</si>
  <si>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</si>
  <si>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</si>
  <si>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</si>
  <si>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</si>
  <si>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</si>
  <si>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</si>
  <si>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</si>
  <si>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</si>
  <si>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</si>
  <si>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</si>
  <si>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</si>
  <si>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</si>
  <si>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</si>
  <si>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</si>
  <si>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</si>
  <si>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</si>
  <si>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</si>
  <si>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</si>
  <si>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</si>
  <si>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</si>
  <si>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11/10/2024</t>
  </si>
  <si>
    <t>AMAZON,AMAZONDS,CSNSTORES,JCPENNEY01,KIRKLANDDS,KOHLDSN,OLLIIX,TGTDVS</t>
  </si>
  <si>
    <t>11/27/2023</t>
  </si>
  <si>
    <t>7/5/2022</t>
  </si>
  <si>
    <t>6/12/2024</t>
  </si>
  <si>
    <t>5/23/2023</t>
  </si>
  <si>
    <t>8/9/2023</t>
  </si>
  <si>
    <t>3/24/2022</t>
  </si>
  <si>
    <t>9/14/2022</t>
  </si>
  <si>
    <t>3/19/2023</t>
  </si>
  <si>
    <t>8/1/2024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</si>
  <si>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</si>
  <si>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</si>
  <si>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</si>
  <si>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</si>
  <si>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</si>
  <si>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</si>
  <si>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AMAZON,AMERSIGNDS,ASHFURNDS,CSNSTORES,JCPENNEY01,KIRKLANDDS,KOHLDSN,MACY02,OLLIIX,ROOMECOM,TGTDVS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</si>
  <si>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</si>
  <si>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</si>
  <si>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</si>
  <si>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</si>
  <si>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</si>
  <si>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</si>
  <si>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</si>
  <si>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</si>
  <si>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</si>
  <si>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</si>
  <si>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</si>
  <si>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</si>
  <si>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</si>
  <si>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</si>
  <si>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</si>
  <si>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</si>
  <si>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</si>
  <si>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AMAZON,AMAZONDS,CSNSTORES,KOHLDSN,LAMPDS,MACY02,OLLIIX,TGTDVS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</si>
  <si>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</si>
  <si>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</si>
  <si>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</si>
  <si>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</si>
  <si>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</si>
  <si>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</si>
  <si>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</si>
  <si>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PP001436;PF005003</t>
  </si>
  <si>
    <t>5/21/2020</t>
  </si>
  <si>
    <t>AMAZON,AMERSIGNDS,BLK01,CSNSTORES,DESINC,JCPENNEY01,KOHLDSN,OLLIIX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</si>
  <si>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</si>
  <si>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</si>
  <si>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</si>
  <si>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</si>
  <si>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</si>
  <si>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</si>
  <si>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MP95B-0258</t>
  </si>
  <si>
    <t>Reed</t>
  </si>
  <si>
    <t>Round Bamboo Wall Decor Mirror</t>
  </si>
  <si>
    <t>Donation</t>
  </si>
  <si>
    <t>PF005259</t>
  </si>
  <si>
    <t>ASHFURNDS,CSNSTORES,JCPENNEY01,OLLIIX,OVERSTOCK01,TGTDVS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</si>
  <si>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</si>
  <si>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</si>
  <si>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</si>
  <si>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</si>
  <si>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</si>
  <si>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</si>
  <si>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</si>
  <si>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</si>
  <si>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</si>
  <si>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</si>
  <si>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</si>
  <si>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</si>
  <si>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</si>
  <si>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</si>
  <si>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</si>
  <si>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</si>
  <si>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</si>
  <si>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</si>
  <si>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</si>
  <si>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</si>
  <si>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</si>
  <si>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</si>
  <si>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</si>
  <si>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</si>
  <si>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</si>
  <si>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</si>
  <si>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</si>
  <si>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</si>
  <si>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</si>
  <si>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</si>
  <si>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</si>
  <si>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</si>
  <si>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</si>
  <si>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</si>
  <si>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</si>
  <si>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</si>
  <si>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</si>
  <si>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</si>
  <si>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</si>
  <si>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</si>
  <si>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</si>
  <si>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</si>
  <si>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</si>
  <si>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</si>
  <si>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</si>
  <si>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</si>
  <si>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</si>
  <si>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</si>
  <si>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</si>
  <si>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</si>
  <si>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</si>
  <si>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</si>
  <si>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</si>
  <si>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</si>
  <si>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</si>
  <si>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</si>
  <si>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</si>
  <si>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</si>
  <si>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</si>
  <si>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</si>
  <si>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</si>
  <si>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</si>
  <si>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</si>
  <si>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</si>
  <si>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</si>
  <si>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</si>
  <si>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</si>
  <si>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</si>
  <si>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</si>
  <si>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</si>
  <si>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</si>
  <si>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</si>
  <si>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</si>
  <si>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</si>
  <si>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</si>
  <si>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</si>
  <si>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</si>
  <si>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</si>
  <si>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</si>
  <si>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</si>
  <si>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</si>
  <si>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</si>
  <si>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</si>
  <si>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</si>
  <si>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</si>
  <si>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</si>
  <si>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</si>
  <si>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</si>
  <si>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</si>
  <si>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</si>
  <si>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</si>
  <si>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</si>
  <si>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</si>
  <si>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</si>
  <si>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</si>
  <si>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</si>
  <si>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</si>
  <si>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</si>
  <si>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</si>
  <si>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</si>
  <si>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</si>
  <si>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</si>
  <si>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</si>
  <si>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</si>
  <si>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</si>
  <si>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</si>
  <si>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</si>
  <si>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</si>
  <si>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</si>
  <si>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</si>
  <si>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</si>
  <si>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</si>
  <si>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</si>
  <si>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</si>
  <si>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</si>
  <si>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</si>
  <si>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</si>
  <si>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</si>
  <si>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</si>
  <si>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4/26/2024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</si>
  <si>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</si>
  <si>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</si>
  <si>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</si>
  <si>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</si>
  <si>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</si>
  <si>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</si>
  <si>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</si>
  <si>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</si>
  <si>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</si>
  <si>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</si>
  <si>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</si>
  <si>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</si>
  <si>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</si>
  <si>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</si>
  <si>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</si>
  <si>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</si>
  <si>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</si>
  <si>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</si>
  <si>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</si>
  <si>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</si>
  <si>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</si>
  <si>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</si>
  <si>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</si>
  <si>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</si>
  <si>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</si>
  <si>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</si>
  <si>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</si>
  <si>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</si>
  <si>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</si>
  <si>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</si>
  <si>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</si>
  <si>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</si>
  <si>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</si>
  <si>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2/5/2024</t>
  </si>
  <si>
    <t>7/8/2024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</si>
  <si>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</si>
  <si>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</si>
  <si>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</si>
  <si>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</si>
  <si>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</si>
  <si>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</si>
  <si>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</si>
  <si>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</si>
  <si>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</si>
  <si>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</si>
  <si>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</si>
  <si>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</si>
  <si>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</si>
  <si>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</si>
  <si>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</si>
  <si>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</si>
  <si>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</si>
  <si>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</si>
  <si>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</si>
  <si>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</si>
  <si>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</si>
  <si>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</si>
  <si>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</si>
  <si>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</si>
  <si>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</si>
  <si>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</si>
  <si>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AMAZON,AMERSIGNDS,BIGLOTSDS,BLK01,CSNSTORES,DESINC,KIRKLANDDS,KOHLDSN,MACY02,NRTPORT,OLLIIX,OVERSTOCK01,ROOMECOM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</si>
  <si>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</si>
  <si>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</si>
  <si>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</si>
  <si>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</si>
  <si>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</si>
  <si>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</si>
  <si>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</si>
  <si>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</si>
  <si>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</si>
  <si>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</si>
  <si>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</si>
  <si>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</si>
  <si>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</si>
  <si>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</si>
  <si>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</si>
  <si>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</si>
  <si>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</si>
  <si>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3/26/2024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</si>
  <si>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</si>
  <si>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</si>
  <si>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</si>
  <si>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</si>
  <si>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</si>
  <si>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</si>
  <si>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</si>
  <si>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</si>
  <si>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</si>
  <si>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</si>
  <si>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</si>
  <si>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</si>
  <si>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</si>
  <si>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</si>
  <si>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</si>
  <si>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</si>
  <si>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</si>
  <si>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</si>
  <si>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</si>
  <si>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</si>
  <si>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</si>
  <si>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</si>
  <si>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</si>
  <si>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</si>
  <si>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7/24/2024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</si>
  <si>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</si>
  <si>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</si>
  <si>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</si>
  <si>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</si>
  <si>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</si>
  <si>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</si>
  <si>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</si>
  <si>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</si>
  <si>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</si>
  <si>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</si>
  <si>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</si>
  <si>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</si>
  <si>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</si>
  <si>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</si>
  <si>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</si>
  <si>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</si>
  <si>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</si>
  <si>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</si>
  <si>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</si>
  <si>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</si>
  <si>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</si>
  <si>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6/6/2024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</si>
  <si>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</si>
  <si>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</si>
  <si>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</si>
  <si>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</si>
  <si>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</si>
  <si>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</si>
  <si>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</si>
  <si>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</si>
  <si>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</si>
  <si>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</si>
  <si>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</si>
  <si>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</si>
  <si>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</si>
  <si>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</si>
  <si>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</si>
  <si>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</si>
  <si>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</si>
  <si>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6/3/2024</t>
  </si>
  <si>
    <t>4/23/2024</t>
  </si>
  <si>
    <t>1/8/2023</t>
  </si>
  <si>
    <t>KL95B-0013</t>
  </si>
  <si>
    <t>Sail Away</t>
  </si>
  <si>
    <t>30X12 Embellished Wood Plank - Sail Away</t>
  </si>
  <si>
    <t>N/A</t>
  </si>
  <si>
    <t>1/12/2023</t>
  </si>
  <si>
    <t>KL95B-0014</t>
  </si>
  <si>
    <t>Beach Path</t>
  </si>
  <si>
    <t>Hand Painted Wood Plank</t>
  </si>
  <si>
    <t>EXC</t>
  </si>
  <si>
    <t>MP95B-0358</t>
  </si>
  <si>
    <t>Framed Abstract Coastal Rice Shadowbox Wall Decor</t>
  </si>
  <si>
    <t>TBD</t>
  </si>
  <si>
    <t>7/30/2024</t>
  </si>
  <si>
    <t>4/10/2024</t>
  </si>
  <si>
    <t>5/14/2024</t>
  </si>
  <si>
    <t>4/21/2024</t>
  </si>
  <si>
    <t>5/7/2024</t>
  </si>
  <si>
    <t>5/30/2024</t>
  </si>
  <si>
    <t>5/20/2024</t>
  </si>
  <si>
    <t>7/15/2024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</si>
  <si>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</si>
  <si>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</si>
  <si>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</si>
  <si>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</si>
  <si>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</si>
  <si>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</si>
  <si>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</si>
  <si>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</si>
  <si>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</si>
  <si>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</si>
  <si>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</si>
  <si>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</si>
  <si>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</si>
  <si>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</si>
  <si>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</si>
  <si>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</si>
  <si>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</si>
  <si>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</si>
  <si>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</si>
  <si>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7/31/2024</t>
  </si>
  <si>
    <t>10/18/2021</t>
  </si>
  <si>
    <t>MP95C-0173</t>
  </si>
  <si>
    <t>PP001036;PF004517</t>
  </si>
  <si>
    <t>Hotel|Modern/Contemporary</t>
  </si>
  <si>
    <t>11/5/2018</t>
  </si>
  <si>
    <t>AMAZON,AMAZONDS,AMERSIGNDS,BEALLSDS,CSNSTORES,DESINC,KIRKLANDDS,KOHLDSN,MACY02,OLLIIX,OVERSTOCK01,ROOMECOM,TGTDVS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</si>
  <si>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</si>
  <si>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</si>
  <si>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</si>
  <si>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</si>
  <si>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</si>
  <si>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</si>
  <si>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</si>
  <si>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</si>
  <si>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</si>
  <si>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</si>
  <si>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</si>
  <si>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</si>
  <si>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</si>
  <si>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</si>
  <si>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</si>
  <si>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</si>
  <si>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</si>
  <si>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</si>
  <si>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</si>
  <si>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</si>
  <si>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</si>
  <si>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</si>
  <si>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6/28/2024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</si>
  <si>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</si>
  <si>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</si>
  <si>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</si>
  <si>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</si>
  <si>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</si>
  <si>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</si>
  <si>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</si>
  <si>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</si>
  <si>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</si>
  <si>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</si>
  <si>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</si>
  <si>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</si>
  <si>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</si>
  <si>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</si>
  <si>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</si>
  <si>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</si>
  <si>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</si>
  <si>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</si>
  <si>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</si>
  <si>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</si>
  <si>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</si>
  <si>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</si>
  <si>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</si>
  <si>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</si>
  <si>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</si>
  <si>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</si>
  <si>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</si>
  <si>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</si>
  <si>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</si>
  <si>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</si>
  <si>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</si>
  <si>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12/16/2023</t>
  </si>
  <si>
    <t>3/19/2024</t>
  </si>
  <si>
    <t>7/25/2018</t>
  </si>
  <si>
    <t>1/21/2019</t>
  </si>
  <si>
    <t>2/11/2019</t>
  </si>
  <si>
    <t>MP95C-0269</t>
  </si>
  <si>
    <t>10/5/2024</t>
  </si>
  <si>
    <t>AMAZON,AMERSIGNDS,BEALLSDS,CSNSTORES,JCPENNEY01,KIRKLANDDS,KOHLDSN,OLLIIX,OVERSTOCK01,ROOMECOM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</si>
  <si>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</si>
  <si>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</si>
  <si>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</si>
  <si>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</si>
  <si>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</si>
  <si>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</si>
  <si>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</si>
  <si>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</si>
  <si>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</si>
  <si>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</si>
  <si>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</si>
  <si>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</si>
  <si>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</si>
  <si>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</si>
  <si>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</si>
  <si>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</si>
  <si>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</si>
  <si>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</si>
  <si>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</si>
  <si>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</si>
  <si>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</si>
  <si>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</si>
  <si>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</si>
  <si>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</si>
  <si>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</si>
  <si>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</si>
  <si>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</si>
  <si>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</si>
  <si>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</si>
  <si>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</si>
  <si>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</si>
  <si>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</si>
  <si>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</si>
  <si>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</si>
  <si>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</si>
  <si>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</si>
  <si>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</si>
  <si>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</si>
  <si>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</si>
  <si>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</si>
  <si>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</si>
  <si>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</si>
  <si>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</si>
  <si>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</si>
  <si>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</si>
  <si>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</si>
  <si>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</si>
  <si>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</si>
  <si>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</si>
  <si>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</si>
  <si>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</si>
  <si>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</si>
  <si>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</si>
  <si>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</si>
  <si>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</si>
  <si>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</si>
  <si>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</si>
  <si>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</si>
  <si>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</si>
  <si>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</si>
  <si>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</si>
  <si>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</si>
  <si>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</si>
  <si>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</si>
  <si>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MP95C-0052</t>
  </si>
  <si>
    <t>Dewy Forest</t>
  </si>
  <si>
    <t>Gold Foil Abstract 3-piece Canvas Wall Art Set</t>
  </si>
  <si>
    <t>PF001944</t>
  </si>
  <si>
    <t>4/19/2017</t>
  </si>
  <si>
    <t>AMAZON,ASHFURNDS,BEALLSDS,BLK01,CSNSTORES,DESINC,KIRKLANDDS,LAMPDS,OLLIIX,OVERSTOCK01,ROOMECOM,TGTDVS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</si>
  <si>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</si>
  <si>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</si>
  <si>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</si>
  <si>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</si>
  <si>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</si>
  <si>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</si>
  <si>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</si>
  <si>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</si>
  <si>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</si>
  <si>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</si>
  <si>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</si>
  <si>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</si>
  <si>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</si>
  <si>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</si>
  <si>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</si>
  <si>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</si>
  <si>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</si>
  <si>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</si>
  <si>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</si>
  <si>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</si>
  <si>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</si>
  <si>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</si>
  <si>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</si>
  <si>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</si>
  <si>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</si>
  <si>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</si>
  <si>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</si>
  <si>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</si>
  <si>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7/28/2024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</si>
  <si>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</si>
  <si>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</si>
  <si>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</si>
  <si>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</si>
  <si>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</si>
  <si>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</si>
  <si>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</si>
  <si>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</si>
  <si>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</si>
  <si>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</si>
  <si>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</si>
  <si>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</si>
  <si>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</si>
  <si>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</si>
  <si>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</si>
  <si>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</si>
  <si>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</si>
  <si>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</si>
  <si>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</si>
  <si>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</si>
  <si>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</si>
  <si>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</si>
  <si>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</si>
  <si>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</si>
  <si>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</si>
  <si>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</si>
  <si>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</si>
  <si>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</si>
  <si>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</si>
  <si>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</si>
  <si>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</si>
  <si>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</si>
  <si>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</si>
  <si>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</si>
  <si>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</si>
  <si>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</si>
  <si>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</si>
  <si>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</si>
  <si>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</si>
  <si>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</si>
  <si>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</si>
  <si>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</si>
  <si>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</si>
  <si>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</si>
  <si>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</si>
  <si>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</si>
  <si>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</si>
  <si>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</si>
  <si>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</si>
  <si>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</si>
  <si>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</si>
  <si>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</si>
  <si>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</si>
  <si>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</si>
  <si>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</si>
  <si>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</si>
  <si>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</si>
  <si>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</si>
  <si>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</si>
  <si>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</si>
  <si>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</si>
  <si>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</si>
  <si>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</si>
  <si>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</si>
  <si>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</si>
  <si>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</si>
  <si>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</si>
  <si>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</si>
  <si>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</si>
  <si>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</si>
  <si>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</si>
  <si>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</si>
  <si>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</si>
  <si>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</si>
  <si>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</si>
  <si>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</si>
  <si>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</si>
  <si>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</si>
  <si>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</si>
  <si>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</si>
  <si>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</si>
  <si>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</si>
  <si>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</si>
  <si>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</si>
  <si>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</si>
  <si>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</si>
  <si>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</si>
  <si>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</si>
  <si>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</si>
  <si>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</si>
  <si>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7/26/2024</t>
  </si>
  <si>
    <t>MP95C-0197</t>
  </si>
  <si>
    <t>Winter Glaze</t>
  </si>
  <si>
    <t>Blue/White</t>
  </si>
  <si>
    <t>PP001172;PF004665</t>
  </si>
  <si>
    <t>AMAZON,AMAZONDS,AMERSIGNDS,CSNSTORES,KIRKLANDDS,KOHLDSN,OLLIIX,TGTDVS,ZOLA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</si>
  <si>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</si>
  <si>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</si>
  <si>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</si>
  <si>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</si>
  <si>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</si>
  <si>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</si>
  <si>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</si>
  <si>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</si>
  <si>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</si>
  <si>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</si>
  <si>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</si>
  <si>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</si>
  <si>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</si>
  <si>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</si>
  <si>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</si>
  <si>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</si>
  <si>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</si>
  <si>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</si>
  <si>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</si>
  <si>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</si>
  <si>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</si>
  <si>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</si>
  <si>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</si>
  <si>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</si>
  <si>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</si>
  <si>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</si>
  <si>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</si>
  <si>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</si>
  <si>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</si>
  <si>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</si>
  <si>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</si>
  <si>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</si>
  <si>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</si>
  <si>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</si>
  <si>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</si>
  <si>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</si>
  <si>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</si>
  <si>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</si>
  <si>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</si>
  <si>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</si>
  <si>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</si>
  <si>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</si>
  <si>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</si>
  <si>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</si>
  <si>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</si>
  <si>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</si>
  <si>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</si>
  <si>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</si>
  <si>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</si>
  <si>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</si>
  <si>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</si>
  <si>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</si>
  <si>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</si>
  <si>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</si>
  <si>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</si>
  <si>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</si>
  <si>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</si>
  <si>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</si>
  <si>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</si>
  <si>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</si>
  <si>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</si>
  <si>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</si>
  <si>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</si>
  <si>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</si>
  <si>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</si>
  <si>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</si>
  <si>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</si>
  <si>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</si>
  <si>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</si>
  <si>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</si>
  <si>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</si>
  <si>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</si>
  <si>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</si>
  <si>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</si>
  <si>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</si>
  <si>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AMERSIGNDS,ASHFURNDS,CSNSTORES,KIRKLANDDS,KOHLDSN,LAMPDS,OLLIIX,OVERSTOCK01,ROOMECOM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</si>
  <si>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</si>
  <si>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</si>
  <si>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</si>
  <si>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</si>
  <si>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</si>
  <si>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</si>
  <si>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</si>
  <si>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</si>
  <si>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</si>
  <si>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MP95C-0310</t>
  </si>
  <si>
    <t>Bliss</t>
  </si>
  <si>
    <t>Framed Embellished Canvas</t>
  </si>
  <si>
    <t>MP95C-0208</t>
  </si>
  <si>
    <t>Luminous Bloom</t>
  </si>
  <si>
    <t>Gold Foil and Hand Embellished Floral Canvas Wall Art</t>
  </si>
  <si>
    <t>4/17/2019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</si>
  <si>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</si>
  <si>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</si>
  <si>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</si>
  <si>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</si>
  <si>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</si>
  <si>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</si>
  <si>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4/18/2019</t>
  </si>
  <si>
    <t>11/12/2019</t>
  </si>
  <si>
    <t>7/17/2024</t>
  </si>
  <si>
    <t>9/24/2019</t>
  </si>
  <si>
    <t>4/15/2022</t>
  </si>
  <si>
    <t>9/28/2020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</si>
  <si>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</si>
  <si>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</si>
  <si>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</si>
  <si>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</si>
  <si>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</si>
  <si>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</si>
  <si>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</si>
  <si>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</si>
  <si>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</si>
  <si>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</si>
  <si>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</si>
  <si>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</si>
  <si>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</si>
  <si>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</si>
  <si>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</si>
  <si>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</si>
  <si>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</si>
  <si>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</si>
  <si>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MP95C-0207</t>
  </si>
  <si>
    <t>Autumn Forest</t>
  </si>
  <si>
    <t>Triptych 3-piece Textured Canvas Wall Art Set</t>
  </si>
  <si>
    <t>Red</t>
  </si>
  <si>
    <t>AMAZON,AMERSIGNDS,CSNSTORES,KIRKLANDDS,KOHLDSN,OLLIIX,ROOMECOM,TGTDVS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</si>
  <si>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</si>
  <si>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</si>
  <si>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</si>
  <si>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</si>
  <si>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</si>
  <si>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</si>
  <si>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</si>
  <si>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</si>
  <si>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</si>
  <si>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</si>
  <si>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</si>
  <si>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</si>
  <si>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</si>
  <si>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</si>
  <si>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</si>
  <si>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</si>
  <si>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</si>
  <si>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</si>
  <si>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</si>
  <si>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</si>
  <si>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</si>
  <si>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</si>
  <si>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</si>
  <si>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</si>
  <si>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</si>
  <si>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</si>
  <si>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</si>
  <si>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</si>
  <si>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</si>
  <si>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</si>
  <si>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</si>
  <si>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MP95C-0330</t>
  </si>
  <si>
    <t>Grumpy Cats</t>
  </si>
  <si>
    <t>I Don't Care Canvas Wall Art</t>
  </si>
  <si>
    <t>I Don't Care/Multi</t>
  </si>
  <si>
    <t>1/6/2024</t>
  </si>
  <si>
    <t>AMAZON,AMAZONDS,OLLIIX</t>
  </si>
  <si>
    <t>1/19/2024</t>
  </si>
  <si>
    <t>1/5/2024</t>
  </si>
  <si>
    <t>3/11/2024</t>
  </si>
  <si>
    <t>8/9/2024</t>
  </si>
  <si>
    <t>MP95C-0329</t>
  </si>
  <si>
    <t>Not Today Canvas Wall Art</t>
  </si>
  <si>
    <t>Not Today/Multi</t>
  </si>
  <si>
    <t>1/12/2024</t>
  </si>
  <si>
    <t>5/22/2024</t>
  </si>
  <si>
    <t>1/8/2024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</si>
  <si>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</si>
  <si>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</si>
  <si>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</si>
  <si>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</si>
  <si>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</si>
  <si>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</si>
  <si>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</si>
  <si>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8/21/2024</t>
  </si>
  <si>
    <t>8/28/2024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</si>
  <si>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</si>
  <si>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</si>
  <si>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</si>
  <si>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</si>
  <si>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</si>
  <si>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</si>
  <si>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</si>
  <si>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6/17/2024</t>
  </si>
  <si>
    <t>MP95C-0333</t>
  </si>
  <si>
    <t>You Wish Canvas Wall Art</t>
  </si>
  <si>
    <t>You Wish/Multi</t>
  </si>
  <si>
    <t>7/11/2024</t>
  </si>
  <si>
    <t>MP95C-0337</t>
  </si>
  <si>
    <t>Jungle Feline</t>
  </si>
  <si>
    <t>Jungle Cheetah Canvas Wall Art</t>
  </si>
  <si>
    <t>Cheetah Green Multi</t>
  </si>
  <si>
    <t>1/15/2024</t>
  </si>
  <si>
    <t>8/13/2024</t>
  </si>
  <si>
    <t>6/11/2024</t>
  </si>
  <si>
    <t>MP95C-0336</t>
  </si>
  <si>
    <t>Jungle Lion Canvas Wall Art</t>
  </si>
  <si>
    <t>Lion Green Multi</t>
  </si>
  <si>
    <t>7/9/2024</t>
  </si>
  <si>
    <t>5/29/2024</t>
  </si>
  <si>
    <t>6/24/2024</t>
  </si>
  <si>
    <t>MP95C-0338</t>
  </si>
  <si>
    <t>Jungle Tiger Canvas Wall Art</t>
  </si>
  <si>
    <t>Tiger Green Multi</t>
  </si>
  <si>
    <t>8/15/2024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</si>
  <si>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</si>
  <si>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</si>
  <si>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</si>
  <si>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</si>
  <si>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</si>
  <si>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</si>
  <si>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</si>
  <si>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</si>
  <si>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</si>
  <si>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</si>
  <si>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</si>
  <si>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</si>
  <si>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</si>
  <si>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</si>
  <si>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6/19/2024</t>
  </si>
  <si>
    <t>4/17/2022</t>
  </si>
  <si>
    <t>7/10/2018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</si>
  <si>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</si>
  <si>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</si>
  <si>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</si>
  <si>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</si>
  <si>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</si>
  <si>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</si>
  <si>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</si>
  <si>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</si>
  <si>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</si>
  <si>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</si>
  <si>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</si>
  <si>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</si>
  <si>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</si>
  <si>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</si>
  <si>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</si>
  <si>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</si>
  <si>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</si>
  <si>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</si>
  <si>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</si>
  <si>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</si>
  <si>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</si>
  <si>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</si>
  <si>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</si>
  <si>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</si>
  <si>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</si>
  <si>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</si>
  <si>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</si>
  <si>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</si>
  <si>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</si>
  <si>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</si>
  <si>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</si>
  <si>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</si>
  <si>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</si>
  <si>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</si>
  <si>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</si>
  <si>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</si>
  <si>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</si>
  <si>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</si>
  <si>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</si>
  <si>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</si>
  <si>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</si>
  <si>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</si>
  <si>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</si>
  <si>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</si>
  <si>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</si>
  <si>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</si>
  <si>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</si>
  <si>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</si>
  <si>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</si>
  <si>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</si>
  <si>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</si>
  <si>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</si>
  <si>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</si>
  <si>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</si>
  <si>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</si>
  <si>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</si>
  <si>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ID95C-0049</t>
  </si>
  <si>
    <t>Sunshine Animals</t>
  </si>
  <si>
    <t>Lamb Canvas Wall Art</t>
  </si>
  <si>
    <t>Lamb/Green Multi</t>
  </si>
  <si>
    <t>10/7/2023</t>
  </si>
  <si>
    <t>AMAZON,AMAZONDS,DESINC,MACY02,OLLIIX</t>
  </si>
  <si>
    <t>10/19/2023</t>
  </si>
  <si>
    <t>10/6/2023</t>
  </si>
  <si>
    <t>8/26/2024</t>
  </si>
  <si>
    <t>10/17/2023</t>
  </si>
  <si>
    <t>1/9/2024</t>
  </si>
  <si>
    <t>ID95C-0053</t>
  </si>
  <si>
    <t>Cow Canvas Wall Art</t>
  </si>
  <si>
    <t>Cow/Green Multi</t>
  </si>
  <si>
    <t>DESINC,MACY02,OLLIIX</t>
  </si>
  <si>
    <t>8/5/2024</t>
  </si>
  <si>
    <t>4/9/2024</t>
  </si>
  <si>
    <t>ID95C-0051</t>
  </si>
  <si>
    <t>Chicks Canvas Wall Art</t>
  </si>
  <si>
    <t>Chicks/Green Multi</t>
  </si>
  <si>
    <t>AMAZONDS,DESINC,MACY02,OLLIIX</t>
  </si>
  <si>
    <t>5/16/2024</t>
  </si>
  <si>
    <t>8/20/2024</t>
  </si>
  <si>
    <t>2/16/2024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</si>
  <si>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</si>
  <si>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</si>
  <si>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</si>
  <si>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</si>
  <si>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</si>
  <si>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</si>
  <si>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</si>
  <si>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</si>
  <si>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</si>
  <si>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</si>
  <si>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</si>
  <si>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</si>
  <si>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</si>
  <si>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</si>
  <si>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DESINC,OLLIIX</t>
  </si>
  <si>
    <t>10/24/2023</t>
  </si>
  <si>
    <t>12/12/2023</t>
  </si>
  <si>
    <t>MP95C-0322</t>
  </si>
  <si>
    <t>Old Glory</t>
  </si>
  <si>
    <t>Hand Embellished Framed Canvas Horse Wall Art</t>
  </si>
  <si>
    <t>Brown/Neutral</t>
  </si>
  <si>
    <t>DESINC,MACY02,OLLIIX,TGTDVS</t>
  </si>
  <si>
    <t>10/4/2023</t>
  </si>
  <si>
    <t>4/6/2024</t>
  </si>
  <si>
    <t>5/8/2024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</si>
  <si>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</si>
  <si>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</si>
  <si>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</si>
  <si>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</si>
  <si>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</si>
  <si>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</si>
  <si>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</si>
  <si>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</si>
  <si>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</si>
  <si>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</si>
  <si>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</si>
  <si>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</si>
  <si>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</si>
  <si>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</si>
  <si>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</si>
  <si>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</si>
  <si>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</si>
  <si>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</si>
  <si>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</si>
  <si>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</si>
  <si>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</si>
  <si>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</si>
  <si>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</si>
  <si>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ID95C-0054</t>
  </si>
  <si>
    <t>Beach Dogs</t>
  </si>
  <si>
    <t>Corgi Canvas Wall Art</t>
  </si>
  <si>
    <t>Corgi/Blue Multi</t>
  </si>
  <si>
    <t>AMAZON,MACY02,OLLIIX,OVERSTOCK01</t>
  </si>
  <si>
    <t>5/13/2024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</si>
  <si>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</si>
  <si>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</si>
  <si>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</si>
  <si>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</si>
  <si>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</si>
  <si>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</si>
  <si>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</si>
  <si>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</si>
  <si>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</si>
  <si>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</si>
  <si>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</si>
  <si>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5/23/2024</t>
  </si>
  <si>
    <t>6/21/2024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</si>
  <si>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</si>
  <si>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</si>
  <si>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</si>
  <si>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</si>
  <si>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</si>
  <si>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</si>
  <si>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</si>
  <si>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</si>
  <si>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</si>
  <si>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</si>
  <si>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</si>
  <si>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</si>
  <si>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</si>
  <si>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</si>
  <si>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</si>
  <si>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</si>
  <si>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</si>
  <si>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</si>
  <si>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</si>
  <si>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</si>
  <si>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</si>
  <si>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</si>
  <si>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</si>
  <si>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</si>
  <si>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</si>
  <si>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</si>
  <si>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</si>
  <si>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</si>
  <si>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</si>
  <si>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</si>
  <si>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</si>
  <si>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</si>
  <si>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</si>
  <si>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</si>
  <si>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</si>
  <si>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</si>
  <si>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</si>
  <si>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</si>
  <si>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</si>
  <si>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</si>
  <si>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</si>
  <si>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</si>
  <si>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</si>
  <si>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</si>
  <si>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</si>
  <si>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</si>
  <si>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</si>
  <si>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</si>
  <si>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</si>
  <si>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</si>
  <si>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</si>
  <si>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</si>
  <si>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</si>
  <si>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</si>
  <si>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</si>
  <si>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</si>
  <si>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</si>
  <si>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</si>
  <si>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</si>
  <si>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</si>
  <si>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</si>
  <si>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</si>
  <si>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</si>
  <si>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</si>
  <si>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5/28/2024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</si>
  <si>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</si>
  <si>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</si>
  <si>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</si>
  <si>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</si>
  <si>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</si>
  <si>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</si>
  <si>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</si>
  <si>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</si>
  <si>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</si>
  <si>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</si>
  <si>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</si>
  <si>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</si>
  <si>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</si>
  <si>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</si>
  <si>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6/27/2017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</si>
  <si>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</si>
  <si>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</si>
  <si>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</si>
  <si>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</si>
  <si>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</si>
  <si>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</si>
  <si>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</si>
  <si>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</si>
  <si>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</si>
  <si>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</si>
  <si>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9/5/2021</t>
  </si>
  <si>
    <t>8/28/2018</t>
  </si>
  <si>
    <t>2/13/2018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</si>
  <si>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</si>
  <si>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</si>
  <si>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</si>
  <si>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</si>
  <si>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</si>
  <si>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AMAZON,AMAZONDS,AMERSIGNDS,ASHFURNDS,BEALLSDS,DESINC,KIRKLANDDS,KOHLDSN,LAMPDS,OLLIIX,OVERSTOCK01,TGTDVS</t>
  </si>
  <si>
    <t>12/21/2017</t>
  </si>
  <si>
    <t>7/28/2017</t>
  </si>
  <si>
    <t>10/17/2017</t>
  </si>
  <si>
    <t>12/18/2017</t>
  </si>
  <si>
    <t>1/5/2018</t>
  </si>
  <si>
    <t>2/12/2018</t>
  </si>
  <si>
    <t>12/21/2018</t>
  </si>
  <si>
    <t>8/23/2019</t>
  </si>
  <si>
    <t>2/9/2018</t>
  </si>
  <si>
    <t>8/27/2023</t>
  </si>
  <si>
    <t>2/18/2020</t>
  </si>
  <si>
    <t>6/4/2024</t>
  </si>
  <si>
    <t>10/26/2017</t>
  </si>
  <si>
    <t>3/27/2019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</si>
  <si>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</si>
  <si>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</si>
  <si>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</si>
  <si>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</si>
  <si>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</si>
  <si>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</si>
  <si>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</si>
  <si>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AMAZON,AMAZONDS,AMERSIGNDS,ASHFURNDS,CSNSTORES,KIRKLANDDS,KOHLDSN,MACY02,OLLIIX,OVERSTOCK01,ROOMECOM,TGTDVS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</si>
  <si>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</si>
  <si>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</si>
  <si>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</si>
  <si>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</si>
  <si>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</si>
  <si>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</si>
  <si>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</si>
  <si>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</si>
  <si>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</si>
  <si>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</si>
  <si>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</si>
  <si>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</si>
  <si>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</si>
  <si>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</si>
  <si>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AMAZON,AMERSIGNDS,BEALLSDS,BLK01,CSNSTORES,DESINC,HOUZZ,KIRKLANDDS,KOHLDSN,OLLIIX,OVERSTOCK01,TGTDVS</t>
  </si>
  <si>
    <t>9/14/2016</t>
  </si>
  <si>
    <t>10/10/2016</t>
  </si>
  <si>
    <t>8/10/2016</t>
  </si>
  <si>
    <t>3/20/2024</t>
  </si>
  <si>
    <t>6/16/2017</t>
  </si>
  <si>
    <t>9/9/2016</t>
  </si>
  <si>
    <t>10/5/2016</t>
  </si>
  <si>
    <t>8/11/2024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</si>
  <si>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</si>
  <si>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</si>
  <si>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</si>
  <si>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</si>
  <si>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</si>
  <si>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</si>
  <si>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AMAZON,AMERSIGNDS,BEALLSDS,CSNSTORES,DESINC,KIRKLANDDS,KOHLDSN,OLLIIX,ROOMECOM,TGTDVS</t>
  </si>
  <si>
    <t>8/28/2017</t>
  </si>
  <si>
    <t>10/2/2017</t>
  </si>
  <si>
    <t>9/11/2017</t>
  </si>
  <si>
    <t>9/18/2017</t>
  </si>
  <si>
    <t>4/10/2018</t>
  </si>
  <si>
    <t>4/30/2020</t>
  </si>
  <si>
    <t>2/26/2019</t>
  </si>
  <si>
    <t>MP95C-0146A</t>
  </si>
  <si>
    <t>Seascape</t>
  </si>
  <si>
    <t>PP000790</t>
  </si>
  <si>
    <t>10/18/2017</t>
  </si>
  <si>
    <t>AMERSIGNDS,BEALLSDS,CSNSTORES,KIRKLANDDS,KOHLDSN,LAMPDS,MACY02,OLLIIX,ROOMECOM,TGTDVS</t>
  </si>
  <si>
    <t>9/29/2017</t>
  </si>
  <si>
    <t>1/11/2018</t>
  </si>
  <si>
    <t>5/21/2018</t>
  </si>
  <si>
    <t>3/19/2018</t>
  </si>
  <si>
    <t>10/15/2019</t>
  </si>
  <si>
    <t>5/18/2019</t>
  </si>
  <si>
    <t>8/2/2018</t>
  </si>
  <si>
    <t>8/15/2018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</si>
  <si>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</si>
  <si>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</si>
  <si>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</si>
  <si>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</si>
  <si>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</si>
  <si>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12/11/2018</t>
  </si>
  <si>
    <t>9/25/2017</t>
  </si>
  <si>
    <t>5/25/2018</t>
  </si>
  <si>
    <t>9/22/2017</t>
  </si>
  <si>
    <t>9/26/2018</t>
  </si>
  <si>
    <t>2/7/2023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</si>
  <si>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</si>
  <si>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</si>
  <si>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</si>
  <si>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</si>
  <si>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</si>
  <si>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</si>
  <si>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</si>
  <si>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AMAZON,AMERSIGNDS,CSNSTORES,JCPENNEY01,KIRKLANDDS,KOHLDSN,OLLIIX,ROOMECOM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</si>
  <si>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</si>
  <si>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</si>
  <si>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</si>
  <si>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</si>
  <si>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</si>
  <si>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</si>
  <si>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</si>
  <si>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</si>
  <si>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</si>
  <si>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4/17/2024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</si>
  <si>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</si>
  <si>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</si>
  <si>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</si>
  <si>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</si>
  <si>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</si>
  <si>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</si>
  <si>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ASHFURNDS,BEALLSDS,KIRKLANDDS,KOHLDSN,NRTPORT,OLLIIX,ROOMECOM</t>
  </si>
  <si>
    <t>4/25/2018</t>
  </si>
  <si>
    <t>1/23/2018</t>
  </si>
  <si>
    <t>5/9/2018</t>
  </si>
  <si>
    <t>9/13/2018</t>
  </si>
  <si>
    <t>2/7/2022</t>
  </si>
  <si>
    <t>5/29/2018</t>
  </si>
  <si>
    <t>4/7/2023</t>
  </si>
  <si>
    <t>6/10/2020</t>
  </si>
  <si>
    <t>3/28/2024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</si>
  <si>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</si>
  <si>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</si>
  <si>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</si>
  <si>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</si>
  <si>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</si>
  <si>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</si>
  <si>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</si>
  <si>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</si>
  <si>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</si>
  <si>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</si>
  <si>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</si>
  <si>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</si>
  <si>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</si>
  <si>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</si>
  <si>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</si>
  <si>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</si>
  <si>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</si>
  <si>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</si>
  <si>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</si>
  <si>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</si>
  <si>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</si>
  <si>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11/29/2017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</si>
  <si>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</si>
  <si>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</si>
  <si>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</si>
  <si>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</si>
  <si>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</si>
  <si>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</si>
  <si>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</si>
  <si>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</si>
  <si>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</si>
  <si>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</si>
  <si>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</si>
  <si>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</si>
  <si>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</si>
  <si>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1/30/2024</t>
  </si>
  <si>
    <t>8/7/2024</t>
  </si>
  <si>
    <t>ID95C-0047</t>
  </si>
  <si>
    <t>King Charles Spaniel III Framed Canvas Wall Art</t>
  </si>
  <si>
    <t>King Charles Spaniel III</t>
  </si>
  <si>
    <t>AMAZON,CSNSTORES,DESINC,NRTPORT</t>
  </si>
  <si>
    <t>6/5/2024</t>
  </si>
  <si>
    <t>3/4/2024</t>
  </si>
  <si>
    <t>ID95C-0043</t>
  </si>
  <si>
    <t>Rosie the Feline Framed Canvas Wall Art</t>
  </si>
  <si>
    <t>Rosie Feline</t>
  </si>
  <si>
    <t>AMAZON,AMAZONDS,DESINC,NRTPORT,OLLIIX</t>
  </si>
  <si>
    <t>ID95C-0041</t>
  </si>
  <si>
    <t>Bohemian Cat In Forest Framed Canvas Wall Art</t>
  </si>
  <si>
    <t>Bohemian Cat</t>
  </si>
  <si>
    <t>4/24/2024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</si>
  <si>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</si>
  <si>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</si>
  <si>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</si>
  <si>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</si>
  <si>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</si>
  <si>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</si>
  <si>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</si>
  <si>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</si>
  <si>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</si>
  <si>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</si>
  <si>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</si>
  <si>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</si>
  <si>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</si>
  <si>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</si>
  <si>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</si>
  <si>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</si>
  <si>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</si>
  <si>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</si>
  <si>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</si>
  <si>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</si>
  <si>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</si>
  <si>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</si>
  <si>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</si>
  <si>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</si>
  <si>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</si>
  <si>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</si>
  <si>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</si>
  <si>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</si>
  <si>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</si>
  <si>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</si>
  <si>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</si>
  <si>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</si>
  <si>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</si>
  <si>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</si>
  <si>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</si>
  <si>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</si>
  <si>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AMAZONDS,BLK01,CSNSTORES,DESINC,JCPENNEY01,KIRKLANDDS,MACY02,OVERSTOCK01,TGTDVS,ZOLA</t>
  </si>
  <si>
    <t>11/28/2022</t>
  </si>
  <si>
    <t>8/8/2022</t>
  </si>
  <si>
    <t>9/28/2022</t>
  </si>
  <si>
    <t>1/17/2023</t>
  </si>
  <si>
    <t>8/23/2022</t>
  </si>
  <si>
    <t>6/13/2024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</si>
  <si>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</si>
  <si>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</si>
  <si>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</si>
  <si>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</si>
  <si>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</si>
  <si>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</si>
  <si>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</si>
  <si>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</si>
  <si>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</si>
  <si>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</si>
  <si>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</si>
  <si>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</si>
  <si>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</si>
  <si>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</si>
  <si>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</si>
  <si>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</si>
  <si>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</si>
  <si>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</si>
  <si>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</si>
  <si>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</si>
  <si>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</si>
  <si>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</si>
  <si>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</si>
  <si>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</si>
  <si>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</si>
  <si>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AMAZON,AMERSIGNDS,ASHFURNDS,CSNSTORES,HDDS,KOHLDSN,MACY02,OLLIIX,OVERSTOCK01,ROOMECOM,TGTDVS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</si>
  <si>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</si>
  <si>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</si>
  <si>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</si>
  <si>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</si>
  <si>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</si>
  <si>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</si>
  <si>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</si>
  <si>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</si>
  <si>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</si>
  <si>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</si>
  <si>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2/27/2018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</si>
  <si>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</si>
  <si>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</si>
  <si>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</si>
  <si>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</si>
  <si>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</si>
  <si>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</si>
  <si>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</si>
  <si>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</si>
  <si>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</si>
  <si>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</si>
  <si>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</si>
  <si>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</si>
  <si>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</si>
  <si>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</si>
  <si>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</si>
  <si>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</si>
  <si>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</si>
  <si>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</si>
  <si>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</si>
  <si>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</si>
  <si>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</si>
  <si>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</si>
  <si>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</si>
  <si>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</si>
  <si>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</si>
  <si>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</si>
  <si>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</si>
  <si>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</si>
  <si>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</si>
  <si>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</si>
  <si>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</si>
  <si>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</si>
  <si>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</si>
  <si>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</si>
  <si>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</si>
  <si>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</si>
  <si>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</si>
  <si>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</si>
  <si>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</si>
  <si>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</si>
  <si>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</si>
  <si>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</si>
  <si>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</si>
  <si>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</si>
  <si>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</si>
  <si>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</si>
  <si>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</si>
  <si>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</si>
  <si>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</si>
  <si>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6/18/2020</t>
  </si>
  <si>
    <t>11/21/2019</t>
  </si>
  <si>
    <t>12/29/2021</t>
  </si>
  <si>
    <t>7/22/2021</t>
  </si>
  <si>
    <t>4/30/2024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</si>
  <si>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</si>
  <si>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</si>
  <si>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</si>
  <si>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</si>
  <si>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</si>
  <si>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</si>
  <si>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</si>
  <si>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</si>
  <si>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</si>
  <si>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</si>
  <si>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</si>
  <si>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</si>
  <si>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</si>
  <si>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</si>
  <si>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</si>
  <si>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</si>
  <si>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</si>
  <si>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4/4/2024</t>
  </si>
  <si>
    <t>11/28/2023</t>
  </si>
  <si>
    <t>10/18/2023</t>
  </si>
  <si>
    <t>7/29/2024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</si>
  <si>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</si>
  <si>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</si>
  <si>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</si>
  <si>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</si>
  <si>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</si>
  <si>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</si>
  <si>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</si>
  <si>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</si>
  <si>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</si>
  <si>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</si>
  <si>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</si>
  <si>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</si>
  <si>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</si>
  <si>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</si>
  <si>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</si>
  <si>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</si>
  <si>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</si>
  <si>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</si>
  <si>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</si>
  <si>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</si>
  <si>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</si>
  <si>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</si>
  <si>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</si>
  <si>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</si>
  <si>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</si>
  <si>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</si>
  <si>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</si>
  <si>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</si>
  <si>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</si>
  <si>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</si>
  <si>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</si>
  <si>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</si>
  <si>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</si>
  <si>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</si>
  <si>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</si>
  <si>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</si>
  <si>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</si>
  <si>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</si>
  <si>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</si>
  <si>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</si>
  <si>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</si>
  <si>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</si>
  <si>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</si>
  <si>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</si>
  <si>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</si>
  <si>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</si>
  <si>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</si>
  <si>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</si>
  <si>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</si>
  <si>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</si>
  <si>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</si>
  <si>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</si>
  <si>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</si>
  <si>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</si>
  <si>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</si>
  <si>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</si>
  <si>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</si>
  <si>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</si>
  <si>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</si>
  <si>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</si>
  <si>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</si>
  <si>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</si>
  <si>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</si>
  <si>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</si>
  <si>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</si>
  <si>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</si>
  <si>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</si>
  <si>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</si>
  <si>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</si>
  <si>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</si>
  <si>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</si>
  <si>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</si>
  <si>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</si>
  <si>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</si>
  <si>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</si>
  <si>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</si>
  <si>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</si>
  <si>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</si>
  <si>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</si>
  <si>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</si>
  <si>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</si>
  <si>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</si>
  <si>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</si>
  <si>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</si>
  <si>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</si>
  <si>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</si>
  <si>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AMAZON,AMAZONDS,AMERSIGNDS,ASHFURNDS,CSNSTORES,DESINC,KIRKLANDDS,KOHLDSN,LAMPDS,OLLIIX,OVERSTOCK01,ROOMECOM</t>
  </si>
  <si>
    <t>1/21/2018</t>
  </si>
  <si>
    <t>6/20/2019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</si>
  <si>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</si>
  <si>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</si>
  <si>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</si>
  <si>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</si>
  <si>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</si>
  <si>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</si>
  <si>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</si>
  <si>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</si>
  <si>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</si>
  <si>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</si>
  <si>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</si>
  <si>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</si>
  <si>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</si>
  <si>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</si>
  <si>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</si>
  <si>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</si>
  <si>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</si>
  <si>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</si>
  <si>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</si>
  <si>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6/14/2024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</si>
  <si>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</si>
  <si>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</si>
  <si>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</si>
  <si>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</si>
  <si>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</si>
  <si>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</si>
  <si>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</si>
  <si>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</si>
  <si>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</si>
  <si>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</si>
  <si>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</si>
  <si>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</si>
  <si>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</si>
  <si>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10/27/2024</t>
  </si>
  <si>
    <t>AMAZON,AMAZONDS,CSNSTORES,DESINC,NRTPORT,OLLIIX,OVERSTOCK01,TGTDVS</t>
  </si>
  <si>
    <t>7/22/2023</t>
  </si>
  <si>
    <t>11/25/2023</t>
  </si>
  <si>
    <t>8/31/2023</t>
  </si>
  <si>
    <t>8/16/2024</t>
  </si>
  <si>
    <t>9/18/2023</t>
  </si>
  <si>
    <t>8/14/2023</t>
  </si>
  <si>
    <t>7/2/2024</t>
  </si>
  <si>
    <t>8/19/2024</t>
  </si>
  <si>
    <t>9/14/2023</t>
  </si>
  <si>
    <t>7/13/2023</t>
  </si>
  <si>
    <t>MP95F-0360</t>
  </si>
  <si>
    <t>29.75"H</t>
  </si>
  <si>
    <t>7/20/2024</t>
  </si>
  <si>
    <t>7/19/2024</t>
  </si>
  <si>
    <t>8/30/2024</t>
  </si>
  <si>
    <t>MP95F-0318</t>
  </si>
  <si>
    <t>Adelaide</t>
  </si>
  <si>
    <t>Gold Scalloped Wood Wall Mirror</t>
  </si>
  <si>
    <t>CSNSTORES,MACY02,OLLIIX,OVERSTOCK01,TGTDVS</t>
  </si>
  <si>
    <t>4/25/2024</t>
  </si>
  <si>
    <t>MP95F-0359</t>
  </si>
  <si>
    <t>Aurelia</t>
  </si>
  <si>
    <t>Rounded Rectangle Fluted Wall Mirror</t>
  </si>
  <si>
    <t>5/27/2024</t>
  </si>
  <si>
    <t>5/31/2024</t>
  </si>
  <si>
    <t>MP95F-0327</t>
  </si>
  <si>
    <t>Mia</t>
  </si>
  <si>
    <t>Gold Metal Arch Wall Mirror</t>
  </si>
  <si>
    <t>7/3/2024</t>
  </si>
  <si>
    <t>5/9/2024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</si>
  <si>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</si>
  <si>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</si>
  <si>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</si>
  <si>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</si>
  <si>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</si>
  <si>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</si>
  <si>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</si>
  <si>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</si>
  <si>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</si>
  <si>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</si>
  <si>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</si>
  <si>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</si>
  <si>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</si>
  <si>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</si>
  <si>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</si>
  <si>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</si>
  <si>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</si>
  <si>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</si>
  <si>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</si>
  <si>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</si>
  <si>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</si>
  <si>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</si>
  <si>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AMAZON,BLK01,CSNSTORES,HOUZZ,JCPENNEY01,KIRKLANDDS,KOHLDSN,OLLIIX,OVERSTOCK01,TGTDVS,ZOLA</t>
  </si>
  <si>
    <t>5/12/2023</t>
  </si>
  <si>
    <t>9/2/2022</t>
  </si>
  <si>
    <t>5/18/2023</t>
  </si>
  <si>
    <t>9/23/2022</t>
  </si>
  <si>
    <t>6/20/2024</t>
  </si>
  <si>
    <t>MP95D-0304</t>
  </si>
  <si>
    <t>Brown/Gold</t>
  </si>
  <si>
    <t>AMAZON,CSNSTORES,JCPENNEY01,KIRKLANDDS,KOHLDSN,LAMPDS,OLLIIX,OVERSTOCK01,TGTDVS,ZOLA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</si>
  <si>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</si>
  <si>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</si>
  <si>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</si>
  <si>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</si>
  <si>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</si>
  <si>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</si>
  <si>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</si>
  <si>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</si>
  <si>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AMAZON,AMERSIGNDS,ASHFURNDS,CSNSTORES,HDDS,KIRKLANDDS,KOHLDSN,LAMPDS,OLLIIX,OVERSTOCK01,ROOMECOM,TGTDVS</t>
  </si>
  <si>
    <t>12/1/2017</t>
  </si>
  <si>
    <t>8/17/2017</t>
  </si>
  <si>
    <t>6/4/2018</t>
  </si>
  <si>
    <t>1/10/2018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</si>
  <si>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</si>
  <si>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</si>
  <si>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</si>
  <si>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</si>
  <si>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</si>
  <si>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</si>
  <si>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</si>
  <si>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</si>
  <si>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</si>
  <si>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</si>
  <si>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</si>
  <si>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</si>
  <si>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</si>
  <si>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</si>
  <si>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</si>
  <si>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</si>
  <si>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</si>
  <si>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</si>
  <si>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</si>
  <si>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</si>
  <si>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</si>
  <si>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</si>
  <si>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</si>
  <si>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</si>
  <si>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</si>
  <si>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</si>
  <si>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</si>
  <si>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</si>
  <si>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</si>
  <si>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</si>
  <si>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</si>
  <si>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</si>
  <si>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</si>
  <si>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</si>
  <si>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</si>
  <si>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</si>
  <si>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</si>
  <si>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</si>
  <si>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</si>
  <si>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</si>
  <si>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</si>
  <si>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</si>
  <si>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6/9/2024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</si>
  <si>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</si>
  <si>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</si>
  <si>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</si>
  <si>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</si>
  <si>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</si>
  <si>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</si>
  <si>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</si>
  <si>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</si>
  <si>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</si>
  <si>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</si>
  <si>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</si>
  <si>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</si>
  <si>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</si>
  <si>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</si>
  <si>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</si>
  <si>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</si>
  <si>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</si>
  <si>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</si>
  <si>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</si>
  <si>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</si>
  <si>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</si>
  <si>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</si>
  <si>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</si>
  <si>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</si>
  <si>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</si>
  <si>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</si>
  <si>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</si>
  <si>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</si>
  <si>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</si>
  <si>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</si>
  <si>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</si>
  <si>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</si>
  <si>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</si>
  <si>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</si>
  <si>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</si>
  <si>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AMAZON,AMAZONDS,AMERSIGNDS,ASHFURNDS,CSNSTORES,HDDS,KOHLDSN,LAMPDS,OLLIIX,OVERSTOCK01,ROOMECOM,TGTDVS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</si>
  <si>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</si>
  <si>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</si>
  <si>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</si>
  <si>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</si>
  <si>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</si>
  <si>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</si>
  <si>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</si>
  <si>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</si>
  <si>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</si>
  <si>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</si>
  <si>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</si>
  <si>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</si>
  <si>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</si>
  <si>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</si>
  <si>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AMAZON,CSNSTORES,HDDS,JCPENNEY01,KOHLDSN,OLLIIX,OVERSTOCK01,ROOMECOM,TGTDVS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</si>
  <si>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</si>
  <si>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</si>
  <si>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</si>
  <si>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</si>
  <si>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</si>
  <si>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</si>
  <si>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</si>
  <si>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</si>
  <si>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</si>
  <si>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</si>
  <si>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</si>
  <si>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</si>
  <si>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</si>
  <si>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</si>
  <si>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11/9/2020</t>
  </si>
  <si>
    <t>MPS160-339</t>
  </si>
  <si>
    <t>AMAZON,AMAZONDS,AMERSIGNDS,CSNSTORES,HOUZZ,KOHLDSN,LAMPDS,OLLIIX,OVERSTOCK01,TGTDVS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</si>
  <si>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</si>
  <si>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</si>
  <si>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</si>
  <si>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</si>
  <si>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</si>
  <si>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</si>
  <si>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</si>
  <si>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</si>
  <si>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</si>
  <si>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12/4/2018</t>
  </si>
  <si>
    <t>9/7/2019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</si>
  <si>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</si>
  <si>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</si>
  <si>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</si>
  <si>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</si>
  <si>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</si>
  <si>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</si>
  <si>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</si>
  <si>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</si>
  <si>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</si>
  <si>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</si>
  <si>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</si>
  <si>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</si>
  <si>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CSNSTORES,DESINC,KOHLDSN,MACY02,OLLIIX,OVERSTOCK01,TGTDVS,ZOLA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</si>
  <si>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</si>
  <si>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</si>
  <si>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</si>
  <si>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</si>
  <si>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</si>
  <si>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</si>
  <si>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</si>
  <si>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</si>
  <si>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</si>
  <si>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</si>
  <si>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</si>
  <si>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9/27/2017</t>
  </si>
  <si>
    <t>11/30/2017</t>
  </si>
  <si>
    <t>4/28/2019</t>
  </si>
  <si>
    <t>9/11/2022</t>
  </si>
  <si>
    <t>4/9/2018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</si>
  <si>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</si>
  <si>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</si>
  <si>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</si>
  <si>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</si>
  <si>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</si>
  <si>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</si>
  <si>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</si>
  <si>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</si>
  <si>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</si>
  <si>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</si>
  <si>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</si>
  <si>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AMAZON,AMAZONDS,AMERSIGNDS,BLK01,CSNSTORES,HDDS,KOHLDSN,LAMPDS,MACY02,NRTPORT,OLLIIX,OVERSTOCK01,ROOMECOM</t>
  </si>
  <si>
    <t>3/15/2017</t>
  </si>
  <si>
    <t>11/28/2017</t>
  </si>
  <si>
    <t>2/23/2017</t>
  </si>
  <si>
    <t>12/3/2020</t>
  </si>
  <si>
    <t>3/1/2017</t>
  </si>
  <si>
    <t>5/8/2017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</si>
  <si>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</si>
  <si>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</si>
  <si>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</si>
  <si>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</si>
  <si>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</si>
  <si>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</si>
  <si>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</si>
  <si>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</si>
  <si>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AMAZON,AMERSIGNDS,CSNSTORES,HDDS,HOUZZ,KOHLDSN,LAMPDS,MACY02,NRTPORT,OLLIIX,OVERSTOCK01,ZOLA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</si>
  <si>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</si>
  <si>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</si>
  <si>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</si>
  <si>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</si>
  <si>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</si>
  <si>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</si>
  <si>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</si>
  <si>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</si>
  <si>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</si>
  <si>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</si>
  <si>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</si>
  <si>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</si>
  <si>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</si>
  <si>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</si>
  <si>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</si>
  <si>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</si>
  <si>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</si>
  <si>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</si>
  <si>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</si>
  <si>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</si>
  <si>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</si>
  <si>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</si>
  <si>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</si>
  <si>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</si>
  <si>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</si>
  <si>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</si>
  <si>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AMAZON,AMAZONDS,CSNSTORES,JCPENNEY01,KIRKLANDDS,KOHLDSN,OLLIIX,ROOMECOM,TGTDVS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</si>
  <si>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</si>
  <si>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</si>
  <si>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</si>
  <si>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</si>
  <si>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</si>
  <si>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</si>
  <si>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10/13/2017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</si>
  <si>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</si>
  <si>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</si>
  <si>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</si>
  <si>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</si>
  <si>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</si>
  <si>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</si>
  <si>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</si>
  <si>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</si>
  <si>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</si>
  <si>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</si>
  <si>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</si>
  <si>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</si>
  <si>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</si>
  <si>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</si>
  <si>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</si>
  <si>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</si>
  <si>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</si>
  <si>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</si>
  <si>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</si>
  <si>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</si>
  <si>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</si>
  <si>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AMAZONDS,CSNSTORES,JCPENNEY01,KIRKLANDDS,LAMPDS,MACY02,OLLIIX,OVERSTOCK01,TGTDVS,ZOLA</t>
  </si>
  <si>
    <t>2/23/2023</t>
  </si>
  <si>
    <t>8/25/2024</t>
  </si>
  <si>
    <t>5/21/2024</t>
  </si>
  <si>
    <t>MPS95B-0044</t>
  </si>
  <si>
    <t>AMAZON,AMAZONDS,CSNSTORES,DESINC,OLLIIX,OVERSTOCK01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</si>
  <si>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</si>
  <si>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</si>
  <si>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</si>
  <si>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</si>
  <si>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</si>
  <si>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</si>
  <si>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</si>
  <si>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</si>
  <si>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</si>
  <si>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</si>
  <si>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</si>
  <si>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</si>
  <si>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</si>
  <si>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</si>
  <si>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</si>
  <si>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</si>
  <si>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</si>
  <si>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</si>
  <si>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</si>
  <si>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AMAZON,AMAZONDS,AMERSIGNDS,BLK01,CSNSTORES,DESINC,HDDS,HOUZZ,JCPENNEY01,KIRKLANDDS,KOHLDSN,OLLIIX,OVERSTOCK01,ROOMECOM,TGTDVS,ZOLA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</si>
  <si>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</si>
  <si>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</si>
  <si>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</si>
  <si>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</si>
  <si>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</si>
  <si>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</si>
  <si>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</si>
  <si>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</si>
  <si>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</si>
  <si>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</si>
  <si>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</si>
  <si>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</si>
  <si>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</si>
  <si>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</si>
  <si>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</si>
  <si>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</si>
  <si>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</si>
  <si>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</si>
  <si>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</si>
  <si>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</si>
  <si>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</si>
  <si>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</si>
  <si>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</si>
  <si>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</si>
  <si>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</si>
  <si>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</si>
  <si>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</si>
  <si>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AMAZON,CSNSTORES,DESINC,HDDS,JCPENNEY01,KIRKLANDDS,KOHLDSN,MACY02,OLLIIX,OVERSTOCK01,ROOMECOM,TGTDVS,ZOLA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</si>
  <si>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</si>
  <si>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</si>
  <si>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</si>
  <si>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</si>
  <si>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</si>
  <si>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</si>
  <si>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</si>
  <si>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</si>
  <si>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</si>
  <si>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</si>
  <si>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</si>
  <si>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</si>
  <si>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</si>
  <si>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</si>
  <si>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</si>
  <si>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</si>
  <si>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</si>
  <si>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</si>
  <si>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</si>
  <si>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</si>
  <si>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</si>
  <si>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</si>
  <si>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</si>
  <si>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</si>
  <si>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</si>
  <si>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</si>
  <si>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</si>
  <si>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AMAZONDS,CSNSTORES,DESINC,KOHLDSN,MACY02,OLLIIX,TGTDVS,ZOLA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</si>
  <si>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</si>
  <si>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</si>
  <si>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</si>
  <si>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</si>
  <si>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</si>
  <si>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</si>
  <si>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AMAZON,AMAZONDS,DESINC,JCPENNEY01,KOHLDSN,OLLIIX,TGTDVS,ZOLA</t>
  </si>
  <si>
    <t>5/20/2020</t>
  </si>
  <si>
    <t>4/2/2023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</si>
  <si>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</si>
  <si>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</si>
  <si>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</si>
  <si>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</si>
  <si>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</si>
  <si>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</si>
  <si>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</si>
  <si>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</si>
  <si>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</si>
  <si>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</si>
  <si>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</si>
  <si>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</si>
  <si>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</si>
  <si>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</si>
  <si>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</si>
  <si>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AMAZON,AMAZONDS,AMERSIGNDS,ASHFURNDS,CSNSTORES,HDDS,JCPENNEY01,KIRKLANDDS,KOHLDSN,OLLIIX,OVERSTOCK01,ROOMECOM,TGTDVS,ZOLA</t>
  </si>
  <si>
    <t>12/18/2020</t>
  </si>
  <si>
    <t>4/3/2020</t>
  </si>
  <si>
    <t>7/20/2020</t>
  </si>
  <si>
    <t>4/12/2023</t>
  </si>
  <si>
    <t>9/3/2020</t>
  </si>
  <si>
    <t>11/17/2023</t>
  </si>
  <si>
    <t>5/1/2024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</si>
  <si>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</si>
  <si>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</si>
  <si>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</si>
  <si>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</si>
  <si>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</si>
  <si>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</si>
  <si>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</si>
  <si>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</si>
  <si>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AMAZON,ASHFURNDS,CSNSTORES,MACY02,OLLIIX,OVERSTOCK01,ZOLA</t>
  </si>
  <si>
    <t>7/9/2019</t>
  </si>
  <si>
    <t>7/27/2020</t>
  </si>
  <si>
    <t>12/19/2021</t>
  </si>
  <si>
    <t>10/9/2020</t>
  </si>
  <si>
    <t>2/25/2020</t>
  </si>
  <si>
    <t>5/25/2020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</si>
  <si>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</si>
  <si>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</si>
  <si>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</si>
  <si>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</si>
  <si>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</si>
  <si>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</si>
  <si>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7/16/2024</t>
  </si>
  <si>
    <t>MT95F-0078</t>
  </si>
  <si>
    <t>Luna</t>
  </si>
  <si>
    <t>Natural Rattan Round Wall Mirror</t>
  </si>
  <si>
    <t>10/19/2024</t>
  </si>
  <si>
    <t>CSNSTORES,LAMPDS,OLLIIX,OVERSTOCK01,TGTDVS</t>
  </si>
  <si>
    <t>8/30/2023</t>
  </si>
  <si>
    <t>10/9/2023</t>
  </si>
  <si>
    <t>3/29/2024</t>
  </si>
  <si>
    <t>MT95F-0088</t>
  </si>
  <si>
    <t>Naomi</t>
  </si>
  <si>
    <t>Rectangular Wood and Rattan Mirror</t>
  </si>
  <si>
    <t>Gray</t>
  </si>
  <si>
    <t>MT95F-0089</t>
  </si>
  <si>
    <t>5/3/2024</t>
  </si>
  <si>
    <t>6/25/2024</t>
  </si>
  <si>
    <t>MT95B-0064</t>
  </si>
  <si>
    <t>Cerulean Stones</t>
  </si>
  <si>
    <t>Framed Blue Agate Shadowbox Wall Decor Panel</t>
  </si>
  <si>
    <t>PP001689</t>
  </si>
  <si>
    <t>AMAZON,CSNSTORES,HDDS,JCPENNEY01,KIRKLANDDS,KOHLDSN,LAMPDS,MACY02,OLLIIX,OVERSTOCK01,TGTDVS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</si>
  <si>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</si>
  <si>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</si>
  <si>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</si>
  <si>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</si>
  <si>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</si>
  <si>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</si>
  <si>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</si>
  <si>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</si>
  <si>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1/31/2022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</si>
  <si>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</si>
  <si>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</si>
  <si>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</si>
  <si>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</si>
  <si>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</si>
  <si>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</si>
  <si>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</si>
  <si>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</si>
  <si>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</si>
  <si>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</si>
  <si>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</si>
  <si>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</si>
  <si>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</si>
  <si>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</si>
  <si>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</si>
  <si>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</si>
  <si>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5/15/2024</t>
  </si>
  <si>
    <t>5/6/2024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</si>
  <si>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</si>
  <si>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</si>
  <si>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</si>
  <si>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</si>
  <si>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</si>
  <si>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</si>
  <si>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</si>
  <si>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</si>
  <si>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</si>
  <si>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</si>
  <si>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AMAZON,AMAZONDS,CSNSTORES,OLLIIX,OVERSTOCK01,TGTDVS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</si>
  <si>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</si>
  <si>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</si>
  <si>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</si>
  <si>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</si>
  <si>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</si>
  <si>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</si>
  <si>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</si>
  <si>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</si>
  <si>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</si>
  <si>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</si>
  <si>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</si>
  <si>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</si>
  <si>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</si>
  <si>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</si>
  <si>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</si>
  <si>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</si>
  <si>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</si>
  <si>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</si>
  <si>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</si>
  <si>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</si>
  <si>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</si>
  <si>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5/8/2020</t>
  </si>
  <si>
    <t>1/20/2020</t>
  </si>
  <si>
    <t>3/5/2023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</si>
  <si>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</si>
  <si>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</si>
  <si>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</si>
  <si>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</si>
  <si>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</si>
  <si>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</si>
  <si>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</si>
  <si>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</si>
  <si>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7/10/2024</t>
  </si>
  <si>
    <t>3/3/2024</t>
  </si>
  <si>
    <t>7/25/2024</t>
  </si>
  <si>
    <t>MT95G-0001</t>
  </si>
  <si>
    <t>Pretty Bird</t>
  </si>
  <si>
    <t>Double Mat Framed Graphic 4 Piece Set</t>
  </si>
  <si>
    <t>MT95G-0086</t>
  </si>
  <si>
    <t>The Duel</t>
  </si>
  <si>
    <t>Cheetah Framed Graphic Wall Decor 2 Piece set</t>
  </si>
  <si>
    <t>KIRKLANDDS,OLLIIX</t>
  </si>
  <si>
    <t>8/27/2024</t>
  </si>
  <si>
    <t>MT95G-0087</t>
  </si>
  <si>
    <t>Gilded Trio</t>
  </si>
  <si>
    <t>Gold Metallic Leaf Square Framed Graphic Wall Decor 3-Piece Set</t>
  </si>
  <si>
    <t>8/12/2024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</si>
  <si>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</si>
  <si>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</si>
  <si>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</si>
  <si>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</si>
  <si>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</si>
  <si>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</si>
  <si>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</si>
  <si>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</si>
  <si>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</si>
  <si>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</si>
  <si>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</si>
  <si>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</si>
  <si>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</si>
  <si>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</si>
  <si>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</si>
  <si>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1/6/2017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</si>
  <si>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</si>
  <si>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</si>
  <si>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</si>
  <si>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</si>
  <si>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</si>
  <si>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</si>
  <si>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</si>
  <si>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</si>
  <si>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</si>
  <si>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</si>
  <si>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</si>
  <si>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</si>
  <si>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</si>
  <si>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AMAZON,AMAZONDS,AMERSIGNDS,ASHFURNDS,KIRKLANDDS,KOHLDSN,OLLIIX,OVERSTOCK01,ROOMECOM</t>
  </si>
  <si>
    <t>6/8/2018</t>
  </si>
  <si>
    <t>10/11/2017</t>
  </si>
  <si>
    <t>1/31/2018</t>
  </si>
  <si>
    <t>11/21/2020</t>
  </si>
  <si>
    <t>10/11/2019</t>
  </si>
  <si>
    <t>12/27/2018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</si>
  <si>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</si>
  <si>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</si>
  <si>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</si>
  <si>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</si>
  <si>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</si>
  <si>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</si>
  <si>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</si>
  <si>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II95C-0061</t>
  </si>
  <si>
    <t>Rolling Waves</t>
  </si>
  <si>
    <t>PF001917</t>
  </si>
  <si>
    <t>AMERSIGNDS,ASHFURNDS,BLK01,CSNSTORES,DESINC,KIRKLANDDS,KOHLDSN,OLLIIX,ROOMECOM,TGTDVS</t>
  </si>
  <si>
    <t>9/28/2016</t>
  </si>
  <si>
    <t>4/28/2016</t>
  </si>
  <si>
    <t>6/6/2016</t>
  </si>
  <si>
    <t>5/5/2017</t>
  </si>
  <si>
    <t>9/12/2016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</si>
  <si>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</si>
  <si>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</si>
  <si>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</si>
  <si>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</si>
  <si>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</si>
  <si>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</si>
  <si>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</si>
  <si>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</si>
  <si>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</si>
  <si>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</si>
  <si>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5/17/2023</t>
  </si>
  <si>
    <t>4/19/2023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</si>
  <si>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</si>
  <si>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</si>
  <si>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</si>
  <si>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</si>
  <si>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</si>
  <si>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</si>
  <si>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</si>
  <si>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</si>
  <si>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</si>
  <si>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</si>
  <si>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</si>
  <si>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</si>
  <si>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</si>
  <si>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</si>
  <si>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</si>
  <si>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</si>
  <si>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</si>
  <si>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</si>
  <si>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11/17/2016</t>
  </si>
  <si>
    <t>9/1/2016</t>
  </si>
  <si>
    <t>11/8/2016</t>
  </si>
  <si>
    <t>5/10/2018</t>
  </si>
  <si>
    <t>9/25/2016</t>
  </si>
  <si>
    <t>11/11/2016</t>
  </si>
  <si>
    <t>2/14/2017</t>
  </si>
  <si>
    <t>8/30/2016</t>
  </si>
  <si>
    <t>11/9/2016</t>
  </si>
  <si>
    <t>10/11/2016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</si>
  <si>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</si>
  <si>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</si>
  <si>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</si>
  <si>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</si>
  <si>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</si>
  <si>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</si>
  <si>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</si>
  <si>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</si>
  <si>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</si>
  <si>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</si>
  <si>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Lodge/Cabin</t>
  </si>
  <si>
    <t>CSNSTORES,OLLIIX</t>
  </si>
  <si>
    <t>6/2/2024</t>
  </si>
  <si>
    <t>II95C-0157</t>
  </si>
  <si>
    <t>Hand Embellished Horse Framed Canvas Wall Art</t>
  </si>
  <si>
    <t>AMAZON,DESINC,LAMPDS,OLLIIX,OVERSTOCK01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</si>
  <si>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</si>
  <si>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</si>
  <si>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</si>
  <si>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</si>
  <si>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</si>
  <si>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</si>
  <si>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</si>
  <si>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</si>
  <si>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</si>
  <si>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6/27/2024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</si>
  <si>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</si>
  <si>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</si>
  <si>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</si>
  <si>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</si>
  <si>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</si>
  <si>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</si>
  <si>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</si>
  <si>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</si>
  <si>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</si>
  <si>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</si>
  <si>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</si>
  <si>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8/20/2017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</si>
  <si>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</si>
  <si>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</si>
  <si>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</si>
  <si>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</si>
  <si>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</si>
  <si>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</si>
  <si>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</si>
  <si>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AMAZON,AMAZONDS,AMERSIGNDS,ASHFURNDS,CSNSTORES,KIRKLANDDS,KOHLDSN,MACY02,OLLIIX,OVERSTOCK01</t>
  </si>
  <si>
    <t>6/22/2017</t>
  </si>
  <si>
    <t>2/11/2018</t>
  </si>
  <si>
    <t>12/22/2017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</si>
  <si>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</si>
  <si>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</si>
  <si>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</si>
  <si>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</si>
  <si>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</si>
  <si>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</si>
  <si>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</si>
  <si>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</si>
  <si>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</si>
  <si>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</si>
  <si>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5/24/2017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</si>
  <si>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</si>
  <si>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</si>
  <si>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</si>
  <si>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</si>
  <si>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</si>
  <si>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</si>
  <si>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</si>
  <si>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</si>
  <si>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</si>
  <si>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</si>
  <si>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</si>
  <si>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</si>
  <si>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</si>
  <si>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</si>
  <si>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Textured Framed Carved Resin Dimensional Wall Décor</t>
  </si>
  <si>
    <t>II95B-0152</t>
  </si>
  <si>
    <t>Henna</t>
  </si>
  <si>
    <t>Framed Medallion Rice Paper Shadow Box Wall Decor</t>
  </si>
  <si>
    <t>PP001873</t>
  </si>
  <si>
    <t>AMAZON,CSNSTORES,KIRKLANDDS,MACY02,OLLIIX,OVERSTOCK01,TGTDVS</t>
  </si>
  <si>
    <t>8/24/2023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</si>
  <si>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</si>
  <si>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</si>
  <si>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</si>
  <si>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</si>
  <si>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</si>
  <si>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</si>
  <si>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</si>
  <si>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AMAZON,AMAZONDS,LAMPDS,OLLIIX,OVERSTOCK01,ZOLA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</si>
  <si>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</si>
  <si>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</si>
  <si>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</si>
  <si>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</si>
  <si>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</si>
  <si>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CSNSTORES,KIRKLANDDS,OLLIIX,OVERSTOCK01,ZOLA</t>
  </si>
  <si>
    <t>3/1/2024</t>
  </si>
  <si>
    <t>3/24/2024</t>
  </si>
  <si>
    <t>6/7/2024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</si>
  <si>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</si>
  <si>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</si>
  <si>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</si>
  <si>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</si>
  <si>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</si>
  <si>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</si>
  <si>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10/3/2016</t>
  </si>
  <si>
    <t>6/23/2017</t>
  </si>
  <si>
    <t>4/7/2017</t>
  </si>
  <si>
    <t>5/9/2017</t>
  </si>
  <si>
    <t>8/7/2016</t>
  </si>
  <si>
    <t>3/22/2018</t>
  </si>
  <si>
    <t>6/25/2018</t>
  </si>
  <si>
    <t>UH95C-0030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</si>
  <si>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</si>
  <si>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</si>
  <si>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</si>
  <si>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</si>
  <si>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</si>
  <si>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</si>
  <si>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</si>
  <si>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</si>
  <si>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</si>
  <si>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</si>
  <si>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</si>
  <si>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</si>
  <si>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</si>
  <si>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</si>
  <si>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</si>
  <si>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</si>
  <si>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</si>
  <si>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</si>
  <si>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</si>
  <si>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</si>
  <si>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</si>
  <si>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</si>
  <si>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</si>
  <si>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</si>
  <si>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</si>
  <si>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</si>
  <si>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</si>
  <si>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</si>
  <si>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</si>
  <si>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</si>
  <si>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</si>
  <si>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</si>
  <si>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</si>
  <si>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</si>
  <si>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</si>
  <si>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</si>
  <si>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</si>
  <si>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</si>
  <si>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</si>
  <si>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</si>
  <si>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</si>
  <si>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</si>
  <si>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</si>
  <si>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1/17/2017</t>
  </si>
  <si>
    <t>6/30/2017</t>
  </si>
  <si>
    <t>10/2/2018</t>
  </si>
  <si>
    <t>2/6/2019</t>
  </si>
  <si>
    <t>10/3/2019</t>
  </si>
  <si>
    <t>12/18/2019</t>
  </si>
  <si>
    <t>11/20/2017</t>
  </si>
  <si>
    <t>ID95A-0035</t>
  </si>
  <si>
    <t>Vintage Models</t>
  </si>
  <si>
    <t>3-piece Framed Wall Art Set</t>
  </si>
  <si>
    <t>PF002025</t>
  </si>
  <si>
    <t>BIGLOTSDS,CSNSTORES,DESINC,KIRKLANDDS,KOHLDSN,OLLIIX,ROOMECOM,TGTDVS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</si>
  <si>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</si>
  <si>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</si>
  <si>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</si>
  <si>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</si>
  <si>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</si>
  <si>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</si>
  <si>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</si>
  <si>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</si>
  <si>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</si>
  <si>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</si>
  <si>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</si>
  <si>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</si>
  <si>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</si>
  <si>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</si>
  <si>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</si>
  <si>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12/12/2016</t>
  </si>
  <si>
    <t>9/15/2022</t>
  </si>
  <si>
    <t>7/12/2016</t>
  </si>
  <si>
    <t>2/26/2020</t>
  </si>
  <si>
    <t>11/3/2016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</si>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</sst>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492</v>
      </c>
      <c r="AA6" s="4">
        <f>=ROUNDDOWN(9.84,0)</f>
      </c>
      <c r="AB6" s="5">
        <v>50</v>
      </c>
      <c r="AC6" s="2" t="s">
        <v>139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630</v>
      </c>
      <c r="AQ6" s="8">
        <v>29577.47</v>
      </c>
      <c r="AR6" s="4"/>
      <c r="AS6" s="8"/>
      <c r="AT6" s="7"/>
      <c r="AU6" s="7"/>
      <c r="AV6" s="4">
        <v>630</v>
      </c>
      <c r="AW6" s="8">
        <v>29577.47</v>
      </c>
      <c r="AX6" s="4"/>
      <c r="AY6" s="8"/>
      <c r="AZ6" s="7"/>
      <c r="BA6" s="7"/>
      <c r="BB6" s="7">
        <v>1</v>
      </c>
      <c r="BC6" s="4">
        <v>630</v>
      </c>
      <c r="BD6" s="8">
        <v>29577.47</v>
      </c>
      <c r="BE6" s="4"/>
      <c r="BF6" s="8"/>
      <c r="BG6" s="7"/>
      <c r="BH6" s="7"/>
      <c r="BI6" s="7">
        <v>1</v>
      </c>
      <c r="BJ6" s="4">
        <v>630</v>
      </c>
      <c r="BK6" s="8">
        <v>29577.47</v>
      </c>
      <c r="BL6" s="2" t="s">
        <v>140</v>
      </c>
      <c r="BM6" s="7">
        <v>1</v>
      </c>
      <c r="BN6" s="7">
        <v>1</v>
      </c>
      <c r="BO6" s="4">
        <v>249</v>
      </c>
      <c r="BP6" s="8">
        <v>10084.39</v>
      </c>
      <c r="BQ6" s="4"/>
      <c r="BR6" s="8"/>
      <c r="BS6" s="7"/>
      <c r="BT6" s="7"/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47</v>
      </c>
      <c r="CB6" s="8">
        <v>2547.87</v>
      </c>
      <c r="CC6" s="4"/>
      <c r="CD6" s="8"/>
      <c r="CE6" s="7"/>
      <c r="CF6" s="7"/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>
        <v>50</v>
      </c>
      <c r="CN6" s="8">
        <v>2401.68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144</v>
      </c>
      <c r="CX6" s="2" t="s">
        <v>132</v>
      </c>
      <c r="CY6" s="4">
        <v>192</v>
      </c>
      <c r="CZ6" s="8">
        <v>9978.24</v>
      </c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144</v>
      </c>
      <c r="DJ6" s="2" t="s">
        <v>132</v>
      </c>
      <c r="DK6" s="4">
        <v>50</v>
      </c>
      <c r="DL6" s="8">
        <v>2474.5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13</v>
      </c>
      <c r="DX6" s="8">
        <v>707.72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144</v>
      </c>
      <c r="ET6" s="2" t="s">
        <v>132</v>
      </c>
      <c r="EU6" s="4">
        <v>7</v>
      </c>
      <c r="EV6" s="8">
        <v>318.08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144</v>
      </c>
      <c r="FF6" s="2" t="s">
        <v>132</v>
      </c>
      <c r="FG6" s="4">
        <v>10</v>
      </c>
      <c r="FH6" s="8">
        <v>519.7</v>
      </c>
      <c r="FI6" s="4"/>
      <c r="FJ6" s="8"/>
      <c r="FK6" s="7"/>
      <c r="FL6" s="7"/>
      <c r="FM6" s="2" t="s">
        <v>141</v>
      </c>
      <c r="FN6" s="2" t="s">
        <v>129</v>
      </c>
      <c r="FO6" s="2" t="s">
        <v>153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132</v>
      </c>
      <c r="GC6" s="2" t="s">
        <v>144</v>
      </c>
      <c r="GD6" s="2" t="s">
        <v>132</v>
      </c>
      <c r="GE6" s="4">
        <v>1</v>
      </c>
      <c r="GF6" s="8">
        <v>91.79</v>
      </c>
      <c r="GG6" s="4"/>
      <c r="GH6" s="8"/>
      <c r="GI6" s="7"/>
      <c r="GJ6" s="7"/>
      <c r="GK6" s="2" t="s">
        <v>141</v>
      </c>
      <c r="GL6" s="2" t="s">
        <v>129</v>
      </c>
      <c r="GM6" s="2" t="s">
        <v>159</v>
      </c>
      <c r="GN6" s="2" t="s">
        <v>160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161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144</v>
      </c>
      <c r="HN6" s="2" t="s">
        <v>132</v>
      </c>
      <c r="HO6" s="4">
        <v>2</v>
      </c>
      <c r="HP6" s="8">
        <v>103.94</v>
      </c>
      <c r="HQ6" s="4"/>
      <c r="HR6" s="8"/>
      <c r="HS6" s="7"/>
      <c r="HT6" s="7"/>
      <c r="HU6" s="2" t="s">
        <v>141</v>
      </c>
      <c r="HV6" s="2" t="s">
        <v>129</v>
      </c>
      <c r="HW6" s="2" t="s">
        <v>153</v>
      </c>
      <c r="HX6" s="2" t="s">
        <v>157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141</v>
      </c>
      <c r="IH6" s="2" t="s">
        <v>129</v>
      </c>
      <c r="II6" s="2" t="s">
        <v>163</v>
      </c>
      <c r="IJ6" s="2" t="s">
        <v>164</v>
      </c>
      <c r="IK6" s="2" t="s">
        <v>144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160</v>
      </c>
      <c r="IV6" s="2" t="s">
        <v>165</v>
      </c>
      <c r="IW6" s="2" t="s">
        <v>144</v>
      </c>
      <c r="IX6" s="2" t="s">
        <v>132</v>
      </c>
      <c r="IY6" s="4">
        <v>5</v>
      </c>
      <c r="IZ6" s="8">
        <v>220.9</v>
      </c>
      <c r="JA6" s="4"/>
      <c r="JB6" s="8"/>
      <c r="JC6" s="7"/>
      <c r="JD6" s="7"/>
      <c r="JE6" s="2" t="s">
        <v>141</v>
      </c>
      <c r="JF6" s="2" t="s">
        <v>129</v>
      </c>
      <c r="JG6" s="2" t="s">
        <v>153</v>
      </c>
      <c r="JH6" s="2" t="s">
        <v>166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153</v>
      </c>
      <c r="JT6" s="2" t="s">
        <v>165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168</v>
      </c>
      <c r="KQ6" s="2" t="s">
        <v>132</v>
      </c>
      <c r="KR6" s="2" t="s">
        <v>132</v>
      </c>
      <c r="KS6" s="2" t="s">
        <v>144</v>
      </c>
      <c r="KT6" s="2" t="s">
        <v>132</v>
      </c>
      <c r="KU6" s="4">
        <v>2</v>
      </c>
      <c r="KV6" s="8">
        <v>37.78</v>
      </c>
      <c r="KW6" s="4"/>
      <c r="KX6" s="8"/>
      <c r="KY6" s="7"/>
      <c r="KZ6" s="7"/>
      <c r="LA6" s="2" t="s">
        <v>141</v>
      </c>
      <c r="LB6" s="2" t="s">
        <v>129</v>
      </c>
      <c r="LC6" s="2" t="s">
        <v>169</v>
      </c>
      <c r="LD6" s="2" t="s">
        <v>170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171</v>
      </c>
      <c r="MM6" s="2" t="s">
        <v>172</v>
      </c>
      <c r="MN6" s="2" t="s">
        <v>173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167</v>
      </c>
      <c r="MX6" s="2" t="s">
        <v>129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167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174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167</v>
      </c>
      <c r="OT6" s="2" t="s">
        <v>168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141</v>
      </c>
      <c r="PF6" s="2" t="s">
        <v>129</v>
      </c>
      <c r="PG6" s="2" t="s">
        <v>175</v>
      </c>
      <c r="PH6" s="2" t="s">
        <v>176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168</v>
      </c>
      <c r="PS6" s="2" t="s">
        <v>177</v>
      </c>
      <c r="PT6" s="2" t="s">
        <v>178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167</v>
      </c>
      <c r="QP6" s="2" t="s">
        <v>168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129</v>
      </c>
      <c r="RC6" s="2" t="s">
        <v>132</v>
      </c>
      <c r="RD6" s="2" t="s">
        <v>132</v>
      </c>
      <c r="RE6" s="2" t="s">
        <v>144</v>
      </c>
      <c r="RF6" s="2" t="s">
        <v>179</v>
      </c>
      <c r="RG6" s="4"/>
      <c r="RH6" s="8"/>
      <c r="RI6" s="4"/>
      <c r="RJ6" s="8"/>
      <c r="RK6" s="7"/>
      <c r="RL6" s="7"/>
      <c r="RM6" s="2" t="s">
        <v>141</v>
      </c>
      <c r="RN6" s="2" t="s">
        <v>168</v>
      </c>
      <c r="RO6" s="2" t="s">
        <v>180</v>
      </c>
      <c r="RP6" s="2" t="s">
        <v>181</v>
      </c>
      <c r="RQ6" s="2" t="s">
        <v>144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132</v>
      </c>
      <c r="Y7" s="2" t="s">
        <v>188</v>
      </c>
      <c r="Z7" s="4">
        <v>150</v>
      </c>
      <c r="AA7" s="4">
        <f>=ROUNDDOWN(7.89473684210526,0)</f>
      </c>
      <c r="AB7" s="5">
        <v>19</v>
      </c>
      <c r="AC7" s="2" t="s">
        <v>139</v>
      </c>
      <c r="AD7" s="4">
        <v>150</v>
      </c>
      <c r="AE7" s="4">
        <v>430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201</v>
      </c>
      <c r="AQ7" s="8">
        <v>10377.13</v>
      </c>
      <c r="AR7" s="4"/>
      <c r="AS7" s="8"/>
      <c r="AT7" s="7"/>
      <c r="AU7" s="7"/>
      <c r="AV7" s="4">
        <v>201</v>
      </c>
      <c r="AW7" s="8">
        <v>10377.13</v>
      </c>
      <c r="AX7" s="4"/>
      <c r="AY7" s="8"/>
      <c r="AZ7" s="7"/>
      <c r="BA7" s="7"/>
      <c r="BB7" s="7">
        <v>1</v>
      </c>
      <c r="BC7" s="4">
        <v>485</v>
      </c>
      <c r="BD7" s="8">
        <v>25733.83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0.4032</v>
      </c>
      <c r="BJ7" s="4">
        <v>201</v>
      </c>
      <c r="BK7" s="8">
        <v>10377.13</v>
      </c>
      <c r="BL7" s="2" t="s">
        <v>189</v>
      </c>
      <c r="BM7" s="7">
        <v>1</v>
      </c>
      <c r="BN7" s="7">
        <v>1</v>
      </c>
      <c r="BO7" s="4">
        <v>30</v>
      </c>
      <c r="BP7" s="8">
        <v>1278.43</v>
      </c>
      <c r="BQ7" s="4"/>
      <c r="BR7" s="8"/>
      <c r="BS7" s="7"/>
      <c r="BT7" s="7"/>
      <c r="BU7" s="2" t="s">
        <v>141</v>
      </c>
      <c r="BV7" s="2" t="s">
        <v>129</v>
      </c>
      <c r="BW7" s="2" t="s">
        <v>190</v>
      </c>
      <c r="BX7" s="2" t="s">
        <v>191</v>
      </c>
      <c r="BY7" s="2" t="s">
        <v>144</v>
      </c>
      <c r="BZ7" s="2" t="s">
        <v>132</v>
      </c>
      <c r="CA7" s="4">
        <v>90</v>
      </c>
      <c r="CB7" s="8">
        <v>4734.9</v>
      </c>
      <c r="CC7" s="4"/>
      <c r="CD7" s="8"/>
      <c r="CE7" s="7"/>
      <c r="CF7" s="7"/>
      <c r="CG7" s="2" t="s">
        <v>141</v>
      </c>
      <c r="CH7" s="2" t="s">
        <v>129</v>
      </c>
      <c r="CI7" s="2" t="s">
        <v>132</v>
      </c>
      <c r="CJ7" s="2" t="s">
        <v>192</v>
      </c>
      <c r="CK7" s="2" t="s">
        <v>144</v>
      </c>
      <c r="CL7" s="2" t="s">
        <v>132</v>
      </c>
      <c r="CM7" s="4">
        <v>7</v>
      </c>
      <c r="CN7" s="8">
        <v>398.08</v>
      </c>
      <c r="CO7" s="4"/>
      <c r="CP7" s="8"/>
      <c r="CQ7" s="7"/>
      <c r="CR7" s="7"/>
      <c r="CS7" s="2" t="s">
        <v>141</v>
      </c>
      <c r="CT7" s="2" t="s">
        <v>129</v>
      </c>
      <c r="CU7" s="2" t="s">
        <v>188</v>
      </c>
      <c r="CV7" s="2" t="s">
        <v>193</v>
      </c>
      <c r="CW7" s="2" t="s">
        <v>144</v>
      </c>
      <c r="CX7" s="2" t="s">
        <v>132</v>
      </c>
      <c r="CY7" s="4">
        <v>33</v>
      </c>
      <c r="CZ7" s="8">
        <v>1809.06</v>
      </c>
      <c r="DA7" s="4"/>
      <c r="DB7" s="8"/>
      <c r="DC7" s="7"/>
      <c r="DD7" s="7"/>
      <c r="DE7" s="2" t="s">
        <v>141</v>
      </c>
      <c r="DF7" s="2" t="s">
        <v>129</v>
      </c>
      <c r="DG7" s="2" t="s">
        <v>194</v>
      </c>
      <c r="DH7" s="2" t="s">
        <v>195</v>
      </c>
      <c r="DI7" s="2" t="s">
        <v>144</v>
      </c>
      <c r="DJ7" s="2" t="s">
        <v>132</v>
      </c>
      <c r="DK7" s="4">
        <v>6</v>
      </c>
      <c r="DL7" s="8">
        <v>348</v>
      </c>
      <c r="DM7" s="4"/>
      <c r="DN7" s="8"/>
      <c r="DO7" s="7"/>
      <c r="DP7" s="7"/>
      <c r="DQ7" s="2" t="s">
        <v>141</v>
      </c>
      <c r="DR7" s="2" t="s">
        <v>129</v>
      </c>
      <c r="DS7" s="2" t="s">
        <v>196</v>
      </c>
      <c r="DT7" s="2" t="s">
        <v>197</v>
      </c>
      <c r="DU7" s="2" t="s">
        <v>144</v>
      </c>
      <c r="DV7" s="2" t="s">
        <v>132</v>
      </c>
      <c r="DW7" s="4">
        <v>10</v>
      </c>
      <c r="DX7" s="8">
        <v>552</v>
      </c>
      <c r="DY7" s="4"/>
      <c r="DZ7" s="8"/>
      <c r="EA7" s="7"/>
      <c r="EB7" s="7"/>
      <c r="EC7" s="2" t="s">
        <v>141</v>
      </c>
      <c r="ED7" s="2" t="s">
        <v>129</v>
      </c>
      <c r="EE7" s="2" t="s">
        <v>198</v>
      </c>
      <c r="EF7" s="2" t="s">
        <v>199</v>
      </c>
      <c r="EG7" s="2" t="s">
        <v>144</v>
      </c>
      <c r="EH7" s="2" t="s">
        <v>132</v>
      </c>
      <c r="EI7" s="4">
        <v>12</v>
      </c>
      <c r="EJ7" s="8">
        <v>573.75</v>
      </c>
      <c r="EK7" s="4"/>
      <c r="EL7" s="8"/>
      <c r="EM7" s="7"/>
      <c r="EN7" s="7"/>
      <c r="EO7" s="2" t="s">
        <v>141</v>
      </c>
      <c r="EP7" s="2" t="s">
        <v>129</v>
      </c>
      <c r="EQ7" s="2" t="s">
        <v>200</v>
      </c>
      <c r="ER7" s="2" t="s">
        <v>201</v>
      </c>
      <c r="ES7" s="2" t="s">
        <v>144</v>
      </c>
      <c r="ET7" s="2" t="s">
        <v>132</v>
      </c>
      <c r="EU7" s="4">
        <v>3</v>
      </c>
      <c r="EV7" s="8">
        <v>160.71</v>
      </c>
      <c r="EW7" s="4"/>
      <c r="EX7" s="8"/>
      <c r="EY7" s="7"/>
      <c r="EZ7" s="7"/>
      <c r="FA7" s="2" t="s">
        <v>141</v>
      </c>
      <c r="FB7" s="2" t="s">
        <v>129</v>
      </c>
      <c r="FC7" s="2" t="s">
        <v>202</v>
      </c>
      <c r="FD7" s="2" t="s">
        <v>203</v>
      </c>
      <c r="FE7" s="2" t="s">
        <v>144</v>
      </c>
      <c r="FF7" s="2" t="s">
        <v>132</v>
      </c>
      <c r="FG7" s="4">
        <v>8</v>
      </c>
      <c r="FH7" s="8">
        <v>416.56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141</v>
      </c>
      <c r="FZ7" s="2" t="s">
        <v>129</v>
      </c>
      <c r="GA7" s="2" t="s">
        <v>158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206</v>
      </c>
      <c r="GN7" s="2" t="s">
        <v>207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161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162</v>
      </c>
      <c r="HJ7" s="2" t="s">
        <v>129</v>
      </c>
      <c r="HK7" s="2" t="s">
        <v>132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162</v>
      </c>
      <c r="HV7" s="2" t="s">
        <v>129</v>
      </c>
      <c r="HW7" s="2" t="s">
        <v>208</v>
      </c>
      <c r="HX7" s="2" t="s">
        <v>209</v>
      </c>
      <c r="HY7" s="2" t="s">
        <v>144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141</v>
      </c>
      <c r="IH7" s="2" t="s">
        <v>129</v>
      </c>
      <c r="II7" s="2" t="s">
        <v>210</v>
      </c>
      <c r="IJ7" s="2" t="s">
        <v>211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212</v>
      </c>
      <c r="IT7" s="2" t="s">
        <v>129</v>
      </c>
      <c r="IU7" s="2" t="s">
        <v>132</v>
      </c>
      <c r="IV7" s="2" t="s">
        <v>132</v>
      </c>
      <c r="IW7" s="2" t="s">
        <v>144</v>
      </c>
      <c r="IX7" s="2" t="s">
        <v>132</v>
      </c>
      <c r="IY7" s="4">
        <v>1</v>
      </c>
      <c r="IZ7" s="8">
        <v>52.07</v>
      </c>
      <c r="JA7" s="4"/>
      <c r="JB7" s="8"/>
      <c r="JC7" s="7"/>
      <c r="JD7" s="7"/>
      <c r="JE7" s="2" t="s">
        <v>141</v>
      </c>
      <c r="JF7" s="2" t="s">
        <v>129</v>
      </c>
      <c r="JG7" s="2" t="s">
        <v>213</v>
      </c>
      <c r="JH7" s="2" t="s">
        <v>157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214</v>
      </c>
      <c r="JR7" s="2" t="s">
        <v>129</v>
      </c>
      <c r="JS7" s="2" t="s">
        <v>215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141</v>
      </c>
      <c r="LB7" s="2" t="s">
        <v>129</v>
      </c>
      <c r="LC7" s="2" t="s">
        <v>169</v>
      </c>
      <c r="LD7" s="2" t="s">
        <v>216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162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171</v>
      </c>
      <c r="MM7" s="2" t="s">
        <v>200</v>
      </c>
      <c r="MN7" s="2" t="s">
        <v>201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167</v>
      </c>
      <c r="MX7" s="2" t="s">
        <v>129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167</v>
      </c>
      <c r="NJ7" s="2" t="s">
        <v>129</v>
      </c>
      <c r="NK7" s="2" t="s">
        <v>132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174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167</v>
      </c>
      <c r="OT7" s="2" t="s">
        <v>168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217</v>
      </c>
      <c r="PF7" s="2" t="s">
        <v>129</v>
      </c>
      <c r="PG7" s="2" t="s">
        <v>132</v>
      </c>
      <c r="PH7" s="2" t="s">
        <v>132</v>
      </c>
      <c r="PI7" s="2" t="s">
        <v>144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168</v>
      </c>
      <c r="PS7" s="2" t="s">
        <v>218</v>
      </c>
      <c r="PT7" s="2" t="s">
        <v>219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162</v>
      </c>
      <c r="QP7" s="2" t="s">
        <v>168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167</v>
      </c>
      <c r="RB7" s="2" t="s">
        <v>129</v>
      </c>
      <c r="RC7" s="2" t="s">
        <v>132</v>
      </c>
      <c r="RD7" s="2" t="s">
        <v>132</v>
      </c>
      <c r="RE7" s="2" t="s">
        <v>144</v>
      </c>
      <c r="RF7" s="2" t="s">
        <v>179</v>
      </c>
      <c r="RG7" s="4"/>
      <c r="RH7" s="8"/>
      <c r="RI7" s="4"/>
      <c r="RJ7" s="8"/>
      <c r="RK7" s="7"/>
      <c r="RL7" s="7"/>
      <c r="RM7" s="2" t="s">
        <v>141</v>
      </c>
      <c r="RN7" s="2" t="s">
        <v>168</v>
      </c>
      <c r="RO7" s="2" t="s">
        <v>220</v>
      </c>
      <c r="RP7" s="2" t="s">
        <v>221</v>
      </c>
      <c r="RQ7" s="2" t="s">
        <v>144</v>
      </c>
      <c r="RR7" s="2" t="s">
        <v>132</v>
      </c>
    </row>
    <row r="8">
      <c r="A8" s="2" t="s">
        <v>222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223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224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225</v>
      </c>
      <c r="Y8" s="2" t="s">
        <v>226</v>
      </c>
      <c r="Z8" s="4">
        <v>23</v>
      </c>
      <c r="AA8" s="4">
        <f>=ROUNDDOWN(1.27777777777778,0)</f>
      </c>
      <c r="AB8" s="5">
        <v>18</v>
      </c>
      <c r="AC8" s="2" t="s">
        <v>139</v>
      </c>
      <c r="AD8" s="4">
        <v>150</v>
      </c>
      <c r="AE8" s="4">
        <v>400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155</v>
      </c>
      <c r="AQ8" s="8">
        <v>8431.03</v>
      </c>
      <c r="AR8" s="4"/>
      <c r="AS8" s="8"/>
      <c r="AT8" s="7"/>
      <c r="AU8" s="7"/>
      <c r="AV8" s="4">
        <v>155</v>
      </c>
      <c r="AW8" s="8">
        <v>8431.03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0.3276</v>
      </c>
      <c r="BJ8" s="4">
        <v>155</v>
      </c>
      <c r="BK8" s="8">
        <v>8431.03</v>
      </c>
      <c r="BL8" s="2" t="s">
        <v>227</v>
      </c>
      <c r="BM8" s="7">
        <v>1</v>
      </c>
      <c r="BN8" s="7">
        <v>1</v>
      </c>
      <c r="BO8" s="4">
        <v>23</v>
      </c>
      <c r="BP8" s="8">
        <v>995.8</v>
      </c>
      <c r="BQ8" s="4"/>
      <c r="BR8" s="8"/>
      <c r="BS8" s="7"/>
      <c r="BT8" s="7"/>
      <c r="BU8" s="2" t="s">
        <v>141</v>
      </c>
      <c r="BV8" s="2" t="s">
        <v>129</v>
      </c>
      <c r="BW8" s="2" t="s">
        <v>228</v>
      </c>
      <c r="BX8" s="2" t="s">
        <v>229</v>
      </c>
      <c r="BY8" s="2" t="s">
        <v>144</v>
      </c>
      <c r="BZ8" s="2" t="s">
        <v>132</v>
      </c>
      <c r="CA8" s="4">
        <v>66</v>
      </c>
      <c r="CB8" s="8">
        <v>3773.88</v>
      </c>
      <c r="CC8" s="4"/>
      <c r="CD8" s="8"/>
      <c r="CE8" s="7"/>
      <c r="CF8" s="7"/>
      <c r="CG8" s="2" t="s">
        <v>141</v>
      </c>
      <c r="CH8" s="2" t="s">
        <v>129</v>
      </c>
      <c r="CI8" s="2" t="s">
        <v>132</v>
      </c>
      <c r="CJ8" s="2" t="s">
        <v>230</v>
      </c>
      <c r="CK8" s="2" t="s">
        <v>144</v>
      </c>
      <c r="CL8" s="2" t="s">
        <v>132</v>
      </c>
      <c r="CM8" s="4">
        <v>3</v>
      </c>
      <c r="CN8" s="8">
        <v>159.21</v>
      </c>
      <c r="CO8" s="4"/>
      <c r="CP8" s="8"/>
      <c r="CQ8" s="7"/>
      <c r="CR8" s="7"/>
      <c r="CS8" s="2" t="s">
        <v>141</v>
      </c>
      <c r="CT8" s="2" t="s">
        <v>129</v>
      </c>
      <c r="CU8" s="2" t="s">
        <v>226</v>
      </c>
      <c r="CV8" s="2" t="s">
        <v>231</v>
      </c>
      <c r="CW8" s="2" t="s">
        <v>144</v>
      </c>
      <c r="CX8" s="2" t="s">
        <v>132</v>
      </c>
      <c r="CY8" s="4">
        <v>12</v>
      </c>
      <c r="CZ8" s="8">
        <v>657.84</v>
      </c>
      <c r="DA8" s="4"/>
      <c r="DB8" s="8"/>
      <c r="DC8" s="7"/>
      <c r="DD8" s="7"/>
      <c r="DE8" s="2" t="s">
        <v>141</v>
      </c>
      <c r="DF8" s="2" t="s">
        <v>129</v>
      </c>
      <c r="DG8" s="2" t="s">
        <v>232</v>
      </c>
      <c r="DH8" s="2" t="s">
        <v>233</v>
      </c>
      <c r="DI8" s="2" t="s">
        <v>144</v>
      </c>
      <c r="DJ8" s="2" t="s">
        <v>132</v>
      </c>
      <c r="DK8" s="4">
        <v>19</v>
      </c>
      <c r="DL8" s="8">
        <v>1102</v>
      </c>
      <c r="DM8" s="4"/>
      <c r="DN8" s="8"/>
      <c r="DO8" s="7"/>
      <c r="DP8" s="7"/>
      <c r="DQ8" s="2" t="s">
        <v>141</v>
      </c>
      <c r="DR8" s="2" t="s">
        <v>129</v>
      </c>
      <c r="DS8" s="2" t="s">
        <v>234</v>
      </c>
      <c r="DT8" s="2" t="s">
        <v>235</v>
      </c>
      <c r="DU8" s="2" t="s">
        <v>144</v>
      </c>
      <c r="DV8" s="2" t="s">
        <v>132</v>
      </c>
      <c r="DW8" s="4">
        <v>4</v>
      </c>
      <c r="DX8" s="8">
        <v>220.8</v>
      </c>
      <c r="DY8" s="4"/>
      <c r="DZ8" s="8"/>
      <c r="EA8" s="7"/>
      <c r="EB8" s="7"/>
      <c r="EC8" s="2" t="s">
        <v>141</v>
      </c>
      <c r="ED8" s="2" t="s">
        <v>129</v>
      </c>
      <c r="EE8" s="2" t="s">
        <v>236</v>
      </c>
      <c r="EF8" s="2" t="s">
        <v>237</v>
      </c>
      <c r="EG8" s="2" t="s">
        <v>144</v>
      </c>
      <c r="EH8" s="2" t="s">
        <v>132</v>
      </c>
      <c r="EI8" s="4">
        <v>9</v>
      </c>
      <c r="EJ8" s="8">
        <v>465.75</v>
      </c>
      <c r="EK8" s="4"/>
      <c r="EL8" s="8"/>
      <c r="EM8" s="7"/>
      <c r="EN8" s="7"/>
      <c r="EO8" s="2" t="s">
        <v>141</v>
      </c>
      <c r="EP8" s="2" t="s">
        <v>129</v>
      </c>
      <c r="EQ8" s="2" t="s">
        <v>238</v>
      </c>
      <c r="ER8" s="2" t="s">
        <v>239</v>
      </c>
      <c r="ES8" s="2" t="s">
        <v>144</v>
      </c>
      <c r="ET8" s="2" t="s">
        <v>132</v>
      </c>
      <c r="EU8" s="4">
        <v>4</v>
      </c>
      <c r="EV8" s="8">
        <v>214.28</v>
      </c>
      <c r="EW8" s="4"/>
      <c r="EX8" s="8"/>
      <c r="EY8" s="7"/>
      <c r="EZ8" s="7"/>
      <c r="FA8" s="2" t="s">
        <v>141</v>
      </c>
      <c r="FB8" s="2" t="s">
        <v>129</v>
      </c>
      <c r="FC8" s="2" t="s">
        <v>202</v>
      </c>
      <c r="FD8" s="2" t="s">
        <v>240</v>
      </c>
      <c r="FE8" s="2" t="s">
        <v>144</v>
      </c>
      <c r="FF8" s="2" t="s">
        <v>132</v>
      </c>
      <c r="FG8" s="4">
        <v>9</v>
      </c>
      <c r="FH8" s="8">
        <v>468.63</v>
      </c>
      <c r="FI8" s="4"/>
      <c r="FJ8" s="8"/>
      <c r="FK8" s="7"/>
      <c r="FL8" s="7"/>
      <c r="FM8" s="2" t="s">
        <v>141</v>
      </c>
      <c r="FN8" s="2" t="s">
        <v>129</v>
      </c>
      <c r="FO8" s="2" t="s">
        <v>241</v>
      </c>
      <c r="FP8" s="2" t="s">
        <v>242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141</v>
      </c>
      <c r="FZ8" s="2" t="s">
        <v>129</v>
      </c>
      <c r="GA8" s="2" t="s">
        <v>158</v>
      </c>
      <c r="GB8" s="2" t="s">
        <v>132</v>
      </c>
      <c r="GC8" s="2" t="s">
        <v>144</v>
      </c>
      <c r="GD8" s="2" t="s">
        <v>132</v>
      </c>
      <c r="GE8" s="4">
        <v>1</v>
      </c>
      <c r="GF8" s="8">
        <v>99.99</v>
      </c>
      <c r="GG8" s="4"/>
      <c r="GH8" s="8"/>
      <c r="GI8" s="7"/>
      <c r="GJ8" s="7"/>
      <c r="GK8" s="2" t="s">
        <v>141</v>
      </c>
      <c r="GL8" s="2" t="s">
        <v>129</v>
      </c>
      <c r="GM8" s="2" t="s">
        <v>226</v>
      </c>
      <c r="GN8" s="2" t="s">
        <v>243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161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162</v>
      </c>
      <c r="HJ8" s="2" t="s">
        <v>129</v>
      </c>
      <c r="HK8" s="2" t="s">
        <v>132</v>
      </c>
      <c r="HL8" s="2" t="s">
        <v>132</v>
      </c>
      <c r="HM8" s="2" t="s">
        <v>144</v>
      </c>
      <c r="HN8" s="2" t="s">
        <v>132</v>
      </c>
      <c r="HO8" s="4">
        <v>4</v>
      </c>
      <c r="HP8" s="8">
        <v>219.28</v>
      </c>
      <c r="HQ8" s="4"/>
      <c r="HR8" s="8"/>
      <c r="HS8" s="7"/>
      <c r="HT8" s="7"/>
      <c r="HU8" s="2" t="s">
        <v>141</v>
      </c>
      <c r="HV8" s="2" t="s">
        <v>129</v>
      </c>
      <c r="HW8" s="2" t="s">
        <v>244</v>
      </c>
      <c r="HX8" s="2" t="s">
        <v>245</v>
      </c>
      <c r="HY8" s="2" t="s">
        <v>144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141</v>
      </c>
      <c r="IH8" s="2" t="s">
        <v>129</v>
      </c>
      <c r="II8" s="2" t="s">
        <v>241</v>
      </c>
      <c r="IJ8" s="2" t="s">
        <v>246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212</v>
      </c>
      <c r="IT8" s="2" t="s">
        <v>129</v>
      </c>
      <c r="IU8" s="2" t="s">
        <v>132</v>
      </c>
      <c r="IV8" s="2" t="s">
        <v>132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141</v>
      </c>
      <c r="JF8" s="2" t="s">
        <v>129</v>
      </c>
      <c r="JG8" s="2" t="s">
        <v>160</v>
      </c>
      <c r="JH8" s="2" t="s">
        <v>247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238</v>
      </c>
      <c r="JT8" s="2" t="s">
        <v>248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167</v>
      </c>
      <c r="KP8" s="2" t="s">
        <v>168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141</v>
      </c>
      <c r="LB8" s="2" t="s">
        <v>129</v>
      </c>
      <c r="LC8" s="2" t="s">
        <v>169</v>
      </c>
      <c r="LD8" s="2" t="s">
        <v>249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162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171</v>
      </c>
      <c r="MM8" s="2" t="s">
        <v>238</v>
      </c>
      <c r="MN8" s="2" t="s">
        <v>250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167</v>
      </c>
      <c r="MX8" s="2" t="s">
        <v>129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167</v>
      </c>
      <c r="NJ8" s="2" t="s">
        <v>129</v>
      </c>
      <c r="NK8" s="2" t="s">
        <v>132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174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167</v>
      </c>
      <c r="OT8" s="2" t="s">
        <v>168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217</v>
      </c>
      <c r="PF8" s="2" t="s">
        <v>129</v>
      </c>
      <c r="PG8" s="2" t="s">
        <v>132</v>
      </c>
      <c r="PH8" s="2" t="s">
        <v>132</v>
      </c>
      <c r="PI8" s="2" t="s">
        <v>144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168</v>
      </c>
      <c r="PS8" s="2" t="s">
        <v>177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162</v>
      </c>
      <c r="QP8" s="2" t="s">
        <v>168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129</v>
      </c>
      <c r="RC8" s="2" t="s">
        <v>132</v>
      </c>
      <c r="RD8" s="2" t="s">
        <v>132</v>
      </c>
      <c r="RE8" s="2" t="s">
        <v>144</v>
      </c>
      <c r="RF8" s="2" t="s">
        <v>179</v>
      </c>
      <c r="RG8" s="4"/>
      <c r="RH8" s="8"/>
      <c r="RI8" s="4"/>
      <c r="RJ8" s="8"/>
      <c r="RK8" s="7"/>
      <c r="RL8" s="7"/>
      <c r="RM8" s="2" t="s">
        <v>141</v>
      </c>
      <c r="RN8" s="2" t="s">
        <v>168</v>
      </c>
      <c r="RO8" s="2" t="s">
        <v>251</v>
      </c>
      <c r="RP8" s="2" t="s">
        <v>252</v>
      </c>
      <c r="RQ8" s="2" t="s">
        <v>144</v>
      </c>
      <c r="RR8" s="2" t="s">
        <v>132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224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225</v>
      </c>
      <c r="Y9" s="2" t="s">
        <v>226</v>
      </c>
      <c r="Z9" s="4">
        <v>119</v>
      </c>
      <c r="AA9" s="4">
        <f>=ROUNDDOWN(9.15384615384615,0)</f>
      </c>
      <c r="AB9" s="5">
        <v>13</v>
      </c>
      <c r="AC9" s="2" t="s">
        <v>256</v>
      </c>
      <c r="AD9" s="4">
        <v>100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129</v>
      </c>
      <c r="AQ9" s="8">
        <v>6925.67</v>
      </c>
      <c r="AR9" s="4"/>
      <c r="AS9" s="8"/>
      <c r="AT9" s="7"/>
      <c r="AU9" s="7"/>
      <c r="AV9" s="4">
        <v>129</v>
      </c>
      <c r="AW9" s="8">
        <v>6925.67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0.2691</v>
      </c>
      <c r="BJ9" s="4">
        <v>129</v>
      </c>
      <c r="BK9" s="8">
        <v>6925.67</v>
      </c>
      <c r="BL9" s="2" t="s">
        <v>257</v>
      </c>
      <c r="BM9" s="7">
        <v>1</v>
      </c>
      <c r="BN9" s="7">
        <v>1</v>
      </c>
      <c r="BO9" s="4">
        <v>13</v>
      </c>
      <c r="BP9" s="8">
        <v>540.63</v>
      </c>
      <c r="BQ9" s="4"/>
      <c r="BR9" s="8"/>
      <c r="BS9" s="7"/>
      <c r="BT9" s="7"/>
      <c r="BU9" s="2" t="s">
        <v>141</v>
      </c>
      <c r="BV9" s="2" t="s">
        <v>129</v>
      </c>
      <c r="BW9" s="2" t="s">
        <v>228</v>
      </c>
      <c r="BX9" s="2" t="s">
        <v>258</v>
      </c>
      <c r="BY9" s="2" t="s">
        <v>144</v>
      </c>
      <c r="BZ9" s="2" t="s">
        <v>132</v>
      </c>
      <c r="CA9" s="4">
        <v>47</v>
      </c>
      <c r="CB9" s="8">
        <v>2687.46</v>
      </c>
      <c r="CC9" s="4"/>
      <c r="CD9" s="8"/>
      <c r="CE9" s="7"/>
      <c r="CF9" s="7"/>
      <c r="CG9" s="2" t="s">
        <v>141</v>
      </c>
      <c r="CH9" s="2" t="s">
        <v>129</v>
      </c>
      <c r="CI9" s="2" t="s">
        <v>132</v>
      </c>
      <c r="CJ9" s="2" t="s">
        <v>204</v>
      </c>
      <c r="CK9" s="2" t="s">
        <v>144</v>
      </c>
      <c r="CL9" s="2" t="s">
        <v>132</v>
      </c>
      <c r="CM9" s="4">
        <v>9</v>
      </c>
      <c r="CN9" s="8">
        <v>495.52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226</v>
      </c>
      <c r="CV9" s="2" t="s">
        <v>259</v>
      </c>
      <c r="CW9" s="2" t="s">
        <v>144</v>
      </c>
      <c r="CX9" s="2" t="s">
        <v>132</v>
      </c>
      <c r="CY9" s="4">
        <v>35</v>
      </c>
      <c r="CZ9" s="8">
        <v>1918.7</v>
      </c>
      <c r="DA9" s="4"/>
      <c r="DB9" s="8"/>
      <c r="DC9" s="7"/>
      <c r="DD9" s="7"/>
      <c r="DE9" s="2" t="s">
        <v>141</v>
      </c>
      <c r="DF9" s="2" t="s">
        <v>129</v>
      </c>
      <c r="DG9" s="2" t="s">
        <v>232</v>
      </c>
      <c r="DH9" s="2" t="s">
        <v>260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212</v>
      </c>
      <c r="DR9" s="2" t="s">
        <v>129</v>
      </c>
      <c r="DS9" s="2" t="s">
        <v>261</v>
      </c>
      <c r="DT9" s="2" t="s">
        <v>132</v>
      </c>
      <c r="DU9" s="2" t="s">
        <v>144</v>
      </c>
      <c r="DV9" s="2" t="s">
        <v>132</v>
      </c>
      <c r="DW9" s="4">
        <v>2</v>
      </c>
      <c r="DX9" s="8">
        <v>110.4</v>
      </c>
      <c r="DY9" s="4"/>
      <c r="DZ9" s="8"/>
      <c r="EA9" s="7"/>
      <c r="EB9" s="7"/>
      <c r="EC9" s="2" t="s">
        <v>141</v>
      </c>
      <c r="ED9" s="2" t="s">
        <v>129</v>
      </c>
      <c r="EE9" s="2" t="s">
        <v>236</v>
      </c>
      <c r="EF9" s="2" t="s">
        <v>262</v>
      </c>
      <c r="EG9" s="2" t="s">
        <v>144</v>
      </c>
      <c r="EH9" s="2" t="s">
        <v>132</v>
      </c>
      <c r="EI9" s="4">
        <v>8</v>
      </c>
      <c r="EJ9" s="8">
        <v>414</v>
      </c>
      <c r="EK9" s="4"/>
      <c r="EL9" s="8"/>
      <c r="EM9" s="7"/>
      <c r="EN9" s="7"/>
      <c r="EO9" s="2" t="s">
        <v>141</v>
      </c>
      <c r="EP9" s="2" t="s">
        <v>129</v>
      </c>
      <c r="EQ9" s="2" t="s">
        <v>263</v>
      </c>
      <c r="ER9" s="2" t="s">
        <v>264</v>
      </c>
      <c r="ES9" s="2" t="s">
        <v>144</v>
      </c>
      <c r="ET9" s="2" t="s">
        <v>132</v>
      </c>
      <c r="EU9" s="4">
        <v>1</v>
      </c>
      <c r="EV9" s="8">
        <v>53.57</v>
      </c>
      <c r="EW9" s="4"/>
      <c r="EX9" s="8"/>
      <c r="EY9" s="7"/>
      <c r="EZ9" s="7"/>
      <c r="FA9" s="2" t="s">
        <v>141</v>
      </c>
      <c r="FB9" s="2" t="s">
        <v>129</v>
      </c>
      <c r="FC9" s="2" t="s">
        <v>202</v>
      </c>
      <c r="FD9" s="2" t="s">
        <v>265</v>
      </c>
      <c r="FE9" s="2" t="s">
        <v>144</v>
      </c>
      <c r="FF9" s="2" t="s">
        <v>132</v>
      </c>
      <c r="FG9" s="4">
        <v>9</v>
      </c>
      <c r="FH9" s="8">
        <v>468.63</v>
      </c>
      <c r="FI9" s="4"/>
      <c r="FJ9" s="8"/>
      <c r="FK9" s="7"/>
      <c r="FL9" s="7"/>
      <c r="FM9" s="2" t="s">
        <v>141</v>
      </c>
      <c r="FN9" s="2" t="s">
        <v>129</v>
      </c>
      <c r="FO9" s="2" t="s">
        <v>266</v>
      </c>
      <c r="FP9" s="2" t="s">
        <v>267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141</v>
      </c>
      <c r="FZ9" s="2" t="s">
        <v>129</v>
      </c>
      <c r="GA9" s="2" t="s">
        <v>158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226</v>
      </c>
      <c r="GN9" s="2" t="s">
        <v>268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161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162</v>
      </c>
      <c r="HJ9" s="2" t="s">
        <v>129</v>
      </c>
      <c r="HK9" s="2" t="s">
        <v>132</v>
      </c>
      <c r="HL9" s="2" t="s">
        <v>132</v>
      </c>
      <c r="HM9" s="2" t="s">
        <v>144</v>
      </c>
      <c r="HN9" s="2" t="s">
        <v>132</v>
      </c>
      <c r="HO9" s="4">
        <v>2</v>
      </c>
      <c r="HP9" s="8">
        <v>109.64</v>
      </c>
      <c r="HQ9" s="4"/>
      <c r="HR9" s="8"/>
      <c r="HS9" s="7"/>
      <c r="HT9" s="7"/>
      <c r="HU9" s="2" t="s">
        <v>141</v>
      </c>
      <c r="HV9" s="2" t="s">
        <v>129</v>
      </c>
      <c r="HW9" s="2" t="s">
        <v>244</v>
      </c>
      <c r="HX9" s="2" t="s">
        <v>269</v>
      </c>
      <c r="HY9" s="2" t="s">
        <v>144</v>
      </c>
      <c r="HZ9" s="2" t="s">
        <v>132</v>
      </c>
      <c r="IA9" s="4">
        <v>2</v>
      </c>
      <c r="IB9" s="8">
        <v>107.14</v>
      </c>
      <c r="IC9" s="4"/>
      <c r="ID9" s="8"/>
      <c r="IE9" s="7"/>
      <c r="IF9" s="7"/>
      <c r="IG9" s="2" t="s">
        <v>141</v>
      </c>
      <c r="IH9" s="2" t="s">
        <v>129</v>
      </c>
      <c r="II9" s="2" t="s">
        <v>270</v>
      </c>
      <c r="IJ9" s="2" t="s">
        <v>271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212</v>
      </c>
      <c r="IT9" s="2" t="s">
        <v>129</v>
      </c>
      <c r="IU9" s="2" t="s">
        <v>132</v>
      </c>
      <c r="IV9" s="2" t="s">
        <v>132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141</v>
      </c>
      <c r="JF9" s="2" t="s">
        <v>129</v>
      </c>
      <c r="JG9" s="2" t="s">
        <v>272</v>
      </c>
      <c r="JH9" s="2" t="s">
        <v>273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263</v>
      </c>
      <c r="JT9" s="2" t="s">
        <v>274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167</v>
      </c>
      <c r="KP9" s="2" t="s">
        <v>168</v>
      </c>
      <c r="KQ9" s="2" t="s">
        <v>132</v>
      </c>
      <c r="KR9" s="2" t="s">
        <v>132</v>
      </c>
      <c r="KS9" s="2" t="s">
        <v>144</v>
      </c>
      <c r="KT9" s="2" t="s">
        <v>132</v>
      </c>
      <c r="KU9" s="4">
        <v>1</v>
      </c>
      <c r="KV9" s="8">
        <v>19.98</v>
      </c>
      <c r="KW9" s="4"/>
      <c r="KX9" s="8"/>
      <c r="KY9" s="7"/>
      <c r="KZ9" s="7"/>
      <c r="LA9" s="2" t="s">
        <v>141</v>
      </c>
      <c r="LB9" s="2" t="s">
        <v>129</v>
      </c>
      <c r="LC9" s="2" t="s">
        <v>169</v>
      </c>
      <c r="LD9" s="2" t="s">
        <v>275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162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171</v>
      </c>
      <c r="MM9" s="2" t="s">
        <v>276</v>
      </c>
      <c r="MN9" s="2" t="s">
        <v>272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167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174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167</v>
      </c>
      <c r="OT9" s="2" t="s">
        <v>168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217</v>
      </c>
      <c r="PF9" s="2" t="s">
        <v>129</v>
      </c>
      <c r="PG9" s="2" t="s">
        <v>132</v>
      </c>
      <c r="PH9" s="2" t="s">
        <v>132</v>
      </c>
      <c r="PI9" s="2" t="s">
        <v>144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168</v>
      </c>
      <c r="PS9" s="2" t="s">
        <v>177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162</v>
      </c>
      <c r="QP9" s="2" t="s">
        <v>168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167</v>
      </c>
      <c r="RB9" s="2" t="s">
        <v>129</v>
      </c>
      <c r="RC9" s="2" t="s">
        <v>132</v>
      </c>
      <c r="RD9" s="2" t="s">
        <v>132</v>
      </c>
      <c r="RE9" s="2" t="s">
        <v>144</v>
      </c>
      <c r="RF9" s="2" t="s">
        <v>179</v>
      </c>
      <c r="RG9" s="4"/>
      <c r="RH9" s="8"/>
      <c r="RI9" s="4"/>
      <c r="RJ9" s="8"/>
      <c r="RK9" s="7"/>
      <c r="RL9" s="7"/>
      <c r="RM9" s="2" t="s">
        <v>141</v>
      </c>
      <c r="RN9" s="2" t="s">
        <v>168</v>
      </c>
      <c r="RO9" s="2" t="s">
        <v>251</v>
      </c>
      <c r="RP9" s="2" t="s">
        <v>277</v>
      </c>
      <c r="RQ9" s="2" t="s">
        <v>144</v>
      </c>
      <c r="RR9" s="2" t="s">
        <v>132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280</v>
      </c>
      <c r="H10" s="2" t="s">
        <v>281</v>
      </c>
      <c r="I10" s="2" t="s">
        <v>282</v>
      </c>
      <c r="J10" s="2" t="s">
        <v>127</v>
      </c>
      <c r="K10" s="2" t="s">
        <v>283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255</v>
      </c>
      <c r="Q10" s="2" t="s">
        <v>131</v>
      </c>
      <c r="R10" s="2" t="s">
        <v>132</v>
      </c>
      <c r="S10" s="2" t="s">
        <v>284</v>
      </c>
      <c r="T10" s="2" t="s">
        <v>132</v>
      </c>
      <c r="U10" s="2" t="s">
        <v>285</v>
      </c>
      <c r="V10" s="2" t="s">
        <v>135</v>
      </c>
      <c r="W10" s="2" t="s">
        <v>187</v>
      </c>
      <c r="X10" s="2" t="s">
        <v>132</v>
      </c>
      <c r="Y10" s="2" t="s">
        <v>286</v>
      </c>
      <c r="Z10" s="4">
        <v>305</v>
      </c>
      <c r="AA10" s="4">
        <f>=ROUNDDOWN(20.3333333333333,0)</f>
      </c>
      <c r="AB10" s="5">
        <v>15</v>
      </c>
      <c r="AC10" s="2" t="s">
        <v>139</v>
      </c>
      <c r="AD10" s="4">
        <v>100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210</v>
      </c>
      <c r="AQ10" s="8">
        <v>9924.11</v>
      </c>
      <c r="AR10" s="4"/>
      <c r="AS10" s="8"/>
      <c r="AT10" s="7"/>
      <c r="AU10" s="7"/>
      <c r="AV10" s="4">
        <v>210</v>
      </c>
      <c r="AW10" s="8">
        <v>9924.11</v>
      </c>
      <c r="AX10" s="4"/>
      <c r="AY10" s="8"/>
      <c r="AZ10" s="7"/>
      <c r="BA10" s="7"/>
      <c r="BB10" s="7">
        <v>1</v>
      </c>
      <c r="BC10" s="4">
        <v>331</v>
      </c>
      <c r="BD10" s="8">
        <v>15521.21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0.6394</v>
      </c>
      <c r="BJ10" s="4">
        <v>210</v>
      </c>
      <c r="BK10" s="8">
        <v>9924.11</v>
      </c>
      <c r="BL10" s="2" t="s">
        <v>287</v>
      </c>
      <c r="BM10" s="7">
        <v>1</v>
      </c>
      <c r="BN10" s="7">
        <v>1</v>
      </c>
      <c r="BO10" s="4">
        <v>46</v>
      </c>
      <c r="BP10" s="8">
        <v>1723.35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288</v>
      </c>
      <c r="BX10" s="2" t="s">
        <v>289</v>
      </c>
      <c r="BY10" s="2" t="s">
        <v>144</v>
      </c>
      <c r="BZ10" s="2" t="s">
        <v>132</v>
      </c>
      <c r="CA10" s="4">
        <v>56</v>
      </c>
      <c r="CB10" s="8">
        <v>2597.28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132</v>
      </c>
      <c r="CJ10" s="2" t="s">
        <v>290</v>
      </c>
      <c r="CK10" s="2" t="s">
        <v>144</v>
      </c>
      <c r="CL10" s="2" t="s">
        <v>132</v>
      </c>
      <c r="CM10" s="4">
        <v>18</v>
      </c>
      <c r="CN10" s="8">
        <v>897.97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291</v>
      </c>
      <c r="CV10" s="2" t="s">
        <v>292</v>
      </c>
      <c r="CW10" s="2" t="s">
        <v>144</v>
      </c>
      <c r="CX10" s="2" t="s">
        <v>132</v>
      </c>
      <c r="CY10" s="4">
        <v>51</v>
      </c>
      <c r="CZ10" s="8">
        <v>2703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293</v>
      </c>
      <c r="DH10" s="2" t="s">
        <v>196</v>
      </c>
      <c r="DI10" s="2" t="s">
        <v>144</v>
      </c>
      <c r="DJ10" s="2" t="s">
        <v>132</v>
      </c>
      <c r="DK10" s="4">
        <v>10</v>
      </c>
      <c r="DL10" s="8">
        <v>570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294</v>
      </c>
      <c r="DT10" s="2" t="s">
        <v>295</v>
      </c>
      <c r="DU10" s="2" t="s">
        <v>144</v>
      </c>
      <c r="DV10" s="2" t="s">
        <v>132</v>
      </c>
      <c r="DW10" s="4">
        <v>12</v>
      </c>
      <c r="DX10" s="8">
        <v>623.88</v>
      </c>
      <c r="DY10" s="4"/>
      <c r="DZ10" s="8"/>
      <c r="EA10" s="7"/>
      <c r="EB10" s="7"/>
      <c r="EC10" s="2" t="s">
        <v>141</v>
      </c>
      <c r="ED10" s="2" t="s">
        <v>129</v>
      </c>
      <c r="EE10" s="2" t="s">
        <v>296</v>
      </c>
      <c r="EF10" s="2" t="s">
        <v>297</v>
      </c>
      <c r="EG10" s="2" t="s">
        <v>144</v>
      </c>
      <c r="EH10" s="2" t="s">
        <v>132</v>
      </c>
      <c r="EI10" s="4">
        <v>6</v>
      </c>
      <c r="EJ10" s="8">
        <v>306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288</v>
      </c>
      <c r="ER10" s="2" t="s">
        <v>298</v>
      </c>
      <c r="ES10" s="2" t="s">
        <v>144</v>
      </c>
      <c r="ET10" s="2" t="s">
        <v>132</v>
      </c>
      <c r="EU10" s="4"/>
      <c r="EV10" s="8"/>
      <c r="EW10" s="4"/>
      <c r="EX10" s="8"/>
      <c r="EY10" s="7"/>
      <c r="EZ10" s="7"/>
      <c r="FA10" s="2" t="s">
        <v>141</v>
      </c>
      <c r="FB10" s="2" t="s">
        <v>129</v>
      </c>
      <c r="FC10" s="2" t="s">
        <v>202</v>
      </c>
      <c r="FD10" s="2" t="s">
        <v>299</v>
      </c>
      <c r="FE10" s="2" t="s">
        <v>144</v>
      </c>
      <c r="FF10" s="2" t="s">
        <v>132</v>
      </c>
      <c r="FG10" s="4"/>
      <c r="FH10" s="8"/>
      <c r="FI10" s="4"/>
      <c r="FJ10" s="8"/>
      <c r="FK10" s="7"/>
      <c r="FL10" s="7"/>
      <c r="FM10" s="2" t="s">
        <v>141</v>
      </c>
      <c r="FN10" s="2" t="s">
        <v>168</v>
      </c>
      <c r="FO10" s="2" t="s">
        <v>297</v>
      </c>
      <c r="FP10" s="2" t="s">
        <v>289</v>
      </c>
      <c r="FQ10" s="2" t="s">
        <v>144</v>
      </c>
      <c r="FR10" s="2" t="s">
        <v>132</v>
      </c>
      <c r="FS10" s="4">
        <v>4</v>
      </c>
      <c r="FT10" s="8">
        <v>180.64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300</v>
      </c>
      <c r="GB10" s="2" t="s">
        <v>301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291</v>
      </c>
      <c r="GN10" s="2" t="s">
        <v>302</v>
      </c>
      <c r="GO10" s="2" t="s">
        <v>144</v>
      </c>
      <c r="GP10" s="2" t="s">
        <v>132</v>
      </c>
      <c r="GQ10" s="4">
        <v>5</v>
      </c>
      <c r="GR10" s="8">
        <v>225.8</v>
      </c>
      <c r="GS10" s="4"/>
      <c r="GT10" s="8"/>
      <c r="GU10" s="7"/>
      <c r="GV10" s="7"/>
      <c r="GW10" s="2" t="s">
        <v>141</v>
      </c>
      <c r="GX10" s="2" t="s">
        <v>129</v>
      </c>
      <c r="GY10" s="2" t="s">
        <v>303</v>
      </c>
      <c r="GZ10" s="2" t="s">
        <v>304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305</v>
      </c>
      <c r="HX10" s="2" t="s">
        <v>306</v>
      </c>
      <c r="HY10" s="2" t="s">
        <v>144</v>
      </c>
      <c r="HZ10" s="2" t="s">
        <v>132</v>
      </c>
      <c r="IA10" s="4"/>
      <c r="IB10" s="8"/>
      <c r="IC10" s="4"/>
      <c r="ID10" s="8"/>
      <c r="IE10" s="7"/>
      <c r="IF10" s="7"/>
      <c r="IG10" s="2" t="s">
        <v>141</v>
      </c>
      <c r="IH10" s="2" t="s">
        <v>129</v>
      </c>
      <c r="II10" s="2" t="s">
        <v>210</v>
      </c>
      <c r="IJ10" s="2" t="s">
        <v>307</v>
      </c>
      <c r="IK10" s="2" t="s">
        <v>144</v>
      </c>
      <c r="IL10" s="2" t="s">
        <v>132</v>
      </c>
      <c r="IM10" s="4">
        <v>1</v>
      </c>
      <c r="IN10" s="8">
        <v>48.77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308</v>
      </c>
      <c r="IV10" s="2" t="s">
        <v>309</v>
      </c>
      <c r="IW10" s="2" t="s">
        <v>144</v>
      </c>
      <c r="IX10" s="2" t="s">
        <v>132</v>
      </c>
      <c r="IY10" s="4">
        <v>1</v>
      </c>
      <c r="IZ10" s="8">
        <v>47.42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213</v>
      </c>
      <c r="JH10" s="2" t="s">
        <v>310</v>
      </c>
      <c r="JI10" s="2" t="s">
        <v>144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311</v>
      </c>
      <c r="JT10" s="2" t="s">
        <v>312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167</v>
      </c>
      <c r="KP10" s="2" t="s">
        <v>168</v>
      </c>
      <c r="KQ10" s="2" t="s">
        <v>132</v>
      </c>
      <c r="KR10" s="2" t="s">
        <v>132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141</v>
      </c>
      <c r="LB10" s="2" t="s">
        <v>129</v>
      </c>
      <c r="LC10" s="2" t="s">
        <v>169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162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171</v>
      </c>
      <c r="MM10" s="2" t="s">
        <v>289</v>
      </c>
      <c r="MN10" s="2" t="s">
        <v>313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167</v>
      </c>
      <c r="MX10" s="2" t="s">
        <v>129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167</v>
      </c>
      <c r="NJ10" s="2" t="s">
        <v>129</v>
      </c>
      <c r="NK10" s="2" t="s">
        <v>132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167</v>
      </c>
      <c r="OT10" s="2" t="s">
        <v>168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217</v>
      </c>
      <c r="PF10" s="2" t="s">
        <v>129</v>
      </c>
      <c r="PG10" s="2" t="s">
        <v>132</v>
      </c>
      <c r="PH10" s="2" t="s">
        <v>132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168</v>
      </c>
      <c r="PS10" s="2" t="s">
        <v>218</v>
      </c>
      <c r="PT10" s="2" t="s">
        <v>314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162</v>
      </c>
      <c r="QP10" s="2" t="s">
        <v>168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167</v>
      </c>
      <c r="RB10" s="2" t="s">
        <v>129</v>
      </c>
      <c r="RC10" s="2" t="s">
        <v>132</v>
      </c>
      <c r="RD10" s="2" t="s">
        <v>132</v>
      </c>
      <c r="RE10" s="2" t="s">
        <v>144</v>
      </c>
      <c r="RF10" s="2" t="s">
        <v>179</v>
      </c>
      <c r="RG10" s="4"/>
      <c r="RH10" s="8"/>
      <c r="RI10" s="4"/>
      <c r="RJ10" s="8"/>
      <c r="RK10" s="7"/>
      <c r="RL10" s="7"/>
      <c r="RM10" s="2" t="s">
        <v>141</v>
      </c>
      <c r="RN10" s="2" t="s">
        <v>168</v>
      </c>
      <c r="RO10" s="2" t="s">
        <v>315</v>
      </c>
      <c r="RP10" s="2" t="s">
        <v>316</v>
      </c>
      <c r="RQ10" s="2" t="s">
        <v>144</v>
      </c>
      <c r="RR10" s="2" t="s">
        <v>132</v>
      </c>
    </row>
    <row r="11">
      <c r="A11" s="2" t="s">
        <v>317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279</v>
      </c>
      <c r="G11" s="2" t="s">
        <v>280</v>
      </c>
      <c r="H11" s="2" t="s">
        <v>281</v>
      </c>
      <c r="I11" s="2" t="s">
        <v>282</v>
      </c>
      <c r="J11" s="2" t="s">
        <v>127</v>
      </c>
      <c r="K11" s="2" t="s">
        <v>318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319</v>
      </c>
      <c r="Q11" s="2" t="s">
        <v>131</v>
      </c>
      <c r="R11" s="2" t="s">
        <v>132</v>
      </c>
      <c r="S11" s="2" t="s">
        <v>284</v>
      </c>
      <c r="T11" s="2" t="s">
        <v>132</v>
      </c>
      <c r="U11" s="2" t="s">
        <v>285</v>
      </c>
      <c r="V11" s="2" t="s">
        <v>135</v>
      </c>
      <c r="W11" s="2" t="s">
        <v>187</v>
      </c>
      <c r="X11" s="2" t="s">
        <v>136</v>
      </c>
      <c r="Y11" s="2" t="s">
        <v>320</v>
      </c>
      <c r="Z11" s="4">
        <v>59</v>
      </c>
      <c r="AA11" s="4">
        <f>=ROUNDDOWN(7.28395061728395,0)</f>
      </c>
      <c r="AB11" s="5">
        <v>8.1</v>
      </c>
      <c r="AC11" s="2" t="s">
        <v>321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67</v>
      </c>
      <c r="AQ11" s="8">
        <v>2877.86</v>
      </c>
      <c r="AR11" s="4"/>
      <c r="AS11" s="8"/>
      <c r="AT11" s="7"/>
      <c r="AU11" s="7"/>
      <c r="AV11" s="4">
        <v>67</v>
      </c>
      <c r="AW11" s="8">
        <v>2877.86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0.1854</v>
      </c>
      <c r="BJ11" s="4">
        <v>67</v>
      </c>
      <c r="BK11" s="8">
        <v>2877.86</v>
      </c>
      <c r="BL11" s="2" t="s">
        <v>322</v>
      </c>
      <c r="BM11" s="7">
        <v>1</v>
      </c>
      <c r="BN11" s="7">
        <v>1</v>
      </c>
      <c r="BO11" s="4">
        <v>39</v>
      </c>
      <c r="BP11" s="8">
        <v>1416.29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151</v>
      </c>
      <c r="BX11" s="2" t="s">
        <v>323</v>
      </c>
      <c r="BY11" s="2" t="s">
        <v>144</v>
      </c>
      <c r="BZ11" s="2" t="s">
        <v>132</v>
      </c>
      <c r="CA11" s="4">
        <v>1</v>
      </c>
      <c r="CB11" s="8">
        <v>58.19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132</v>
      </c>
      <c r="CJ11" s="2" t="s">
        <v>145</v>
      </c>
      <c r="CK11" s="2" t="s">
        <v>144</v>
      </c>
      <c r="CL11" s="2" t="s">
        <v>132</v>
      </c>
      <c r="CM11" s="4">
        <v>10</v>
      </c>
      <c r="CN11" s="8">
        <v>460.02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324</v>
      </c>
      <c r="CV11" s="2" t="s">
        <v>229</v>
      </c>
      <c r="CW11" s="2" t="s">
        <v>144</v>
      </c>
      <c r="CX11" s="2" t="s">
        <v>132</v>
      </c>
      <c r="CY11" s="4">
        <v>2</v>
      </c>
      <c r="CZ11" s="8">
        <v>106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325</v>
      </c>
      <c r="DH11" s="2" t="s">
        <v>326</v>
      </c>
      <c r="DI11" s="2" t="s">
        <v>144</v>
      </c>
      <c r="DJ11" s="2" t="s">
        <v>132</v>
      </c>
      <c r="DK11" s="4">
        <v>6</v>
      </c>
      <c r="DL11" s="8">
        <v>342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149</v>
      </c>
      <c r="DT11" s="2" t="s">
        <v>327</v>
      </c>
      <c r="DU11" s="2" t="s">
        <v>144</v>
      </c>
      <c r="DV11" s="2" t="s">
        <v>132</v>
      </c>
      <c r="DW11" s="4">
        <v>5</v>
      </c>
      <c r="DX11" s="8">
        <v>259.95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328</v>
      </c>
      <c r="EF11" s="2" t="s">
        <v>329</v>
      </c>
      <c r="EG11" s="2" t="s">
        <v>144</v>
      </c>
      <c r="EH11" s="2" t="s">
        <v>132</v>
      </c>
      <c r="EI11" s="4">
        <v>2</v>
      </c>
      <c r="EJ11" s="8">
        <v>102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330</v>
      </c>
      <c r="ER11" s="2" t="s">
        <v>266</v>
      </c>
      <c r="ES11" s="2" t="s">
        <v>144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202</v>
      </c>
      <c r="FD11" s="2" t="s">
        <v>132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204</v>
      </c>
      <c r="FP11" s="2" t="s">
        <v>331</v>
      </c>
      <c r="FQ11" s="2" t="s">
        <v>144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129</v>
      </c>
      <c r="GA11" s="2" t="s">
        <v>158</v>
      </c>
      <c r="GB11" s="2" t="s">
        <v>132</v>
      </c>
      <c r="GC11" s="2" t="s">
        <v>144</v>
      </c>
      <c r="GD11" s="2" t="s">
        <v>132</v>
      </c>
      <c r="GE11" s="4">
        <v>1</v>
      </c>
      <c r="GF11" s="8">
        <v>85.99</v>
      </c>
      <c r="GG11" s="4"/>
      <c r="GH11" s="8"/>
      <c r="GI11" s="7"/>
      <c r="GJ11" s="7"/>
      <c r="GK11" s="2" t="s">
        <v>141</v>
      </c>
      <c r="GL11" s="2" t="s">
        <v>129</v>
      </c>
      <c r="GM11" s="2" t="s">
        <v>324</v>
      </c>
      <c r="GN11" s="2" t="s">
        <v>241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214</v>
      </c>
      <c r="GX11" s="2" t="s">
        <v>129</v>
      </c>
      <c r="GY11" s="2" t="s">
        <v>332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162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244</v>
      </c>
      <c r="HX11" s="2" t="s">
        <v>204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141</v>
      </c>
      <c r="IH11" s="2" t="s">
        <v>129</v>
      </c>
      <c r="II11" s="2" t="s">
        <v>333</v>
      </c>
      <c r="IJ11" s="2" t="s">
        <v>273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212</v>
      </c>
      <c r="IT11" s="2" t="s">
        <v>129</v>
      </c>
      <c r="IU11" s="2" t="s">
        <v>132</v>
      </c>
      <c r="IV11" s="2" t="s">
        <v>132</v>
      </c>
      <c r="IW11" s="2" t="s">
        <v>144</v>
      </c>
      <c r="IX11" s="2" t="s">
        <v>132</v>
      </c>
      <c r="IY11" s="4">
        <v>1</v>
      </c>
      <c r="IZ11" s="8">
        <v>47.42</v>
      </c>
      <c r="JA11" s="4"/>
      <c r="JB11" s="8"/>
      <c r="JC11" s="7"/>
      <c r="JD11" s="7"/>
      <c r="JE11" s="2" t="s">
        <v>141</v>
      </c>
      <c r="JF11" s="2" t="s">
        <v>129</v>
      </c>
      <c r="JG11" s="2" t="s">
        <v>272</v>
      </c>
      <c r="JH11" s="2" t="s">
        <v>334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214</v>
      </c>
      <c r="JR11" s="2" t="s">
        <v>129</v>
      </c>
      <c r="JS11" s="2" t="s">
        <v>335</v>
      </c>
      <c r="JT11" s="2" t="s">
        <v>132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167</v>
      </c>
      <c r="KP11" s="2" t="s">
        <v>168</v>
      </c>
      <c r="KQ11" s="2" t="s">
        <v>132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141</v>
      </c>
      <c r="LB11" s="2" t="s">
        <v>129</v>
      </c>
      <c r="LC11" s="2" t="s">
        <v>169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162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171</v>
      </c>
      <c r="MM11" s="2" t="s">
        <v>172</v>
      </c>
      <c r="MN11" s="2" t="s">
        <v>173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167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167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174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167</v>
      </c>
      <c r="OT11" s="2" t="s">
        <v>168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217</v>
      </c>
      <c r="PR11" s="2" t="s">
        <v>129</v>
      </c>
      <c r="PS11" s="2" t="s">
        <v>132</v>
      </c>
      <c r="PT11" s="2" t="s">
        <v>132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162</v>
      </c>
      <c r="QP11" s="2" t="s">
        <v>168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129</v>
      </c>
      <c r="RC11" s="2" t="s">
        <v>132</v>
      </c>
      <c r="RD11" s="2" t="s">
        <v>132</v>
      </c>
      <c r="RE11" s="2" t="s">
        <v>144</v>
      </c>
      <c r="RF11" s="2" t="s">
        <v>179</v>
      </c>
      <c r="RG11" s="4"/>
      <c r="RH11" s="8"/>
      <c r="RI11" s="4"/>
      <c r="RJ11" s="8"/>
      <c r="RK11" s="7"/>
      <c r="RL11" s="7"/>
      <c r="RM11" s="2" t="s">
        <v>141</v>
      </c>
      <c r="RN11" s="2" t="s">
        <v>168</v>
      </c>
      <c r="RO11" s="2" t="s">
        <v>151</v>
      </c>
      <c r="RP11" s="2" t="s">
        <v>336</v>
      </c>
      <c r="RQ11" s="2" t="s">
        <v>144</v>
      </c>
      <c r="RR11" s="2" t="s">
        <v>132</v>
      </c>
    </row>
    <row r="12">
      <c r="A12" s="2" t="s">
        <v>337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279</v>
      </c>
      <c r="G12" s="2" t="s">
        <v>280</v>
      </c>
      <c r="H12" s="2" t="s">
        <v>281</v>
      </c>
      <c r="I12" s="2" t="s">
        <v>282</v>
      </c>
      <c r="J12" s="2" t="s">
        <v>127</v>
      </c>
      <c r="K12" s="2" t="s">
        <v>338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319</v>
      </c>
      <c r="Q12" s="2" t="s">
        <v>131</v>
      </c>
      <c r="R12" s="2" t="s">
        <v>132</v>
      </c>
      <c r="S12" s="2" t="s">
        <v>284</v>
      </c>
      <c r="T12" s="2" t="s">
        <v>132</v>
      </c>
      <c r="U12" s="2" t="s">
        <v>285</v>
      </c>
      <c r="V12" s="2" t="s">
        <v>135</v>
      </c>
      <c r="W12" s="2" t="s">
        <v>187</v>
      </c>
      <c r="X12" s="2" t="s">
        <v>136</v>
      </c>
      <c r="Y12" s="2" t="s">
        <v>339</v>
      </c>
      <c r="Z12" s="4">
        <v>129</v>
      </c>
      <c r="AA12" s="4">
        <f>=ROUNDDOWN(18.4285714285714,0)</f>
      </c>
      <c r="AB12" s="5">
        <v>7</v>
      </c>
      <c r="AC12" s="2" t="s">
        <v>340</v>
      </c>
      <c r="AD12" s="4">
        <v>50</v>
      </c>
      <c r="AE12" s="4">
        <v>100</v>
      </c>
      <c r="AF12" s="6">
        <v>65</v>
      </c>
      <c r="AG12" s="6">
        <v>48</v>
      </c>
      <c r="AH12" s="7">
        <v>0.9341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54</v>
      </c>
      <c r="AQ12" s="8">
        <v>2719.24</v>
      </c>
      <c r="AR12" s="4"/>
      <c r="AS12" s="8"/>
      <c r="AT12" s="7"/>
      <c r="AU12" s="7"/>
      <c r="AV12" s="4">
        <v>54</v>
      </c>
      <c r="AW12" s="8">
        <v>2719.24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0.1752</v>
      </c>
      <c r="BJ12" s="4">
        <v>54</v>
      </c>
      <c r="BK12" s="8">
        <v>2719.24</v>
      </c>
      <c r="BL12" s="2" t="s">
        <v>341</v>
      </c>
      <c r="BM12" s="7">
        <v>1</v>
      </c>
      <c r="BN12" s="7">
        <v>1</v>
      </c>
      <c r="BO12" s="4">
        <v>11</v>
      </c>
      <c r="BP12" s="8">
        <v>433.01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327</v>
      </c>
      <c r="BX12" s="2" t="s">
        <v>342</v>
      </c>
      <c r="BY12" s="2" t="s">
        <v>144</v>
      </c>
      <c r="BZ12" s="2" t="s">
        <v>132</v>
      </c>
      <c r="CA12" s="4">
        <v>1</v>
      </c>
      <c r="CB12" s="8">
        <v>58.19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132</v>
      </c>
      <c r="CJ12" s="2" t="s">
        <v>132</v>
      </c>
      <c r="CK12" s="2" t="s">
        <v>144</v>
      </c>
      <c r="CL12" s="2" t="s">
        <v>132</v>
      </c>
      <c r="CM12" s="4">
        <v>16</v>
      </c>
      <c r="CN12" s="8">
        <v>756.41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154</v>
      </c>
      <c r="CV12" s="2" t="s">
        <v>343</v>
      </c>
      <c r="CW12" s="2" t="s">
        <v>144</v>
      </c>
      <c r="CX12" s="2" t="s">
        <v>132</v>
      </c>
      <c r="CY12" s="4">
        <v>8</v>
      </c>
      <c r="CZ12" s="8">
        <v>424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339</v>
      </c>
      <c r="DH12" s="2" t="s">
        <v>157</v>
      </c>
      <c r="DI12" s="2" t="s">
        <v>144</v>
      </c>
      <c r="DJ12" s="2" t="s">
        <v>132</v>
      </c>
      <c r="DK12" s="4">
        <v>15</v>
      </c>
      <c r="DL12" s="8">
        <v>892.65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344</v>
      </c>
      <c r="DT12" s="2" t="s">
        <v>345</v>
      </c>
      <c r="DU12" s="2" t="s">
        <v>144</v>
      </c>
      <c r="DV12" s="2" t="s">
        <v>132</v>
      </c>
      <c r="DW12" s="4">
        <v>2</v>
      </c>
      <c r="DX12" s="8">
        <v>103.98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339</v>
      </c>
      <c r="EF12" s="2" t="s">
        <v>346</v>
      </c>
      <c r="EG12" s="2" t="s">
        <v>144</v>
      </c>
      <c r="EH12" s="2" t="s">
        <v>132</v>
      </c>
      <c r="EI12" s="4">
        <v>1</v>
      </c>
      <c r="EJ12" s="8">
        <v>51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347</v>
      </c>
      <c r="ER12" s="2" t="s">
        <v>348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202</v>
      </c>
      <c r="FD12" s="2" t="s">
        <v>349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141</v>
      </c>
      <c r="FN12" s="2" t="s">
        <v>129</v>
      </c>
      <c r="FO12" s="2" t="s">
        <v>350</v>
      </c>
      <c r="FP12" s="2" t="s">
        <v>351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141</v>
      </c>
      <c r="FZ12" s="2" t="s">
        <v>129</v>
      </c>
      <c r="GA12" s="2" t="s">
        <v>158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339</v>
      </c>
      <c r="GN12" s="2" t="s">
        <v>132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161</v>
      </c>
      <c r="GZ12" s="2" t="s">
        <v>132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162</v>
      </c>
      <c r="HJ12" s="2" t="s">
        <v>129</v>
      </c>
      <c r="HK12" s="2" t="s">
        <v>132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352</v>
      </c>
      <c r="HX12" s="2" t="s">
        <v>353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247</v>
      </c>
      <c r="IJ12" s="2" t="s">
        <v>299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354</v>
      </c>
      <c r="IV12" s="2" t="s">
        <v>355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356</v>
      </c>
      <c r="JH12" s="2" t="s">
        <v>132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214</v>
      </c>
      <c r="JR12" s="2" t="s">
        <v>129</v>
      </c>
      <c r="JS12" s="2" t="s">
        <v>357</v>
      </c>
      <c r="JT12" s="2" t="s">
        <v>132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167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167</v>
      </c>
      <c r="KP12" s="2" t="s">
        <v>168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141</v>
      </c>
      <c r="LB12" s="2" t="s">
        <v>129</v>
      </c>
      <c r="LC12" s="2" t="s">
        <v>358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162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171</v>
      </c>
      <c r="MM12" s="2" t="s">
        <v>359</v>
      </c>
      <c r="MN12" s="2" t="s">
        <v>360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167</v>
      </c>
      <c r="MX12" s="2" t="s">
        <v>129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167</v>
      </c>
      <c r="NJ12" s="2" t="s">
        <v>129</v>
      </c>
      <c r="NK12" s="2" t="s">
        <v>132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174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167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168</v>
      </c>
      <c r="PS12" s="2" t="s">
        <v>177</v>
      </c>
      <c r="PT12" s="2" t="s">
        <v>361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167</v>
      </c>
      <c r="QD12" s="2" t="s">
        <v>129</v>
      </c>
      <c r="QE12" s="2" t="s">
        <v>132</v>
      </c>
      <c r="QF12" s="2" t="s">
        <v>132</v>
      </c>
      <c r="QG12" s="2" t="s">
        <v>144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167</v>
      </c>
      <c r="RB12" s="2" t="s">
        <v>129</v>
      </c>
      <c r="RC12" s="2" t="s">
        <v>132</v>
      </c>
      <c r="RD12" s="2" t="s">
        <v>132</v>
      </c>
      <c r="RE12" s="2" t="s">
        <v>144</v>
      </c>
      <c r="RF12" s="2" t="s">
        <v>179</v>
      </c>
      <c r="RG12" s="4"/>
      <c r="RH12" s="8"/>
      <c r="RI12" s="4"/>
      <c r="RJ12" s="8"/>
      <c r="RK12" s="7"/>
      <c r="RL12" s="7"/>
      <c r="RM12" s="2" t="s">
        <v>141</v>
      </c>
      <c r="RN12" s="2" t="s">
        <v>168</v>
      </c>
      <c r="RO12" s="2" t="s">
        <v>343</v>
      </c>
      <c r="RP12" s="2" t="s">
        <v>362</v>
      </c>
      <c r="RQ12" s="2" t="s">
        <v>144</v>
      </c>
      <c r="RR12" s="2" t="s">
        <v>132</v>
      </c>
    </row>
    <row r="13">
      <c r="A13" s="2" t="s">
        <v>363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364</v>
      </c>
      <c r="G13" s="2" t="s">
        <v>364</v>
      </c>
      <c r="H13" s="2" t="s">
        <v>364</v>
      </c>
      <c r="I13" s="2" t="s">
        <v>365</v>
      </c>
      <c r="J13" s="2" t="s">
        <v>127</v>
      </c>
      <c r="K13" s="2" t="s">
        <v>366</v>
      </c>
      <c r="L13" s="3">
        <v>41.69</v>
      </c>
      <c r="M13" s="3">
        <v>43.77</v>
      </c>
      <c r="N13" s="3">
        <v>89.24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134</v>
      </c>
      <c r="V13" s="2" t="s">
        <v>135</v>
      </c>
      <c r="W13" s="2" t="s">
        <v>187</v>
      </c>
      <c r="X13" s="2" t="s">
        <v>137</v>
      </c>
      <c r="Y13" s="2" t="s">
        <v>197</v>
      </c>
      <c r="Z13" s="4">
        <v>330</v>
      </c>
      <c r="AA13" s="4">
        <f>=ROUNDDOWN(14.3478260869565,0)</f>
      </c>
      <c r="AB13" s="5">
        <v>23</v>
      </c>
      <c r="AC13" s="2" t="s">
        <v>139</v>
      </c>
      <c r="AD13" s="4">
        <v>200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290</v>
      </c>
      <c r="AQ13" s="8">
        <v>15319</v>
      </c>
      <c r="AR13" s="4"/>
      <c r="AS13" s="8"/>
      <c r="AT13" s="7"/>
      <c r="AU13" s="7"/>
      <c r="AV13" s="4">
        <v>290</v>
      </c>
      <c r="AW13" s="8">
        <v>15319</v>
      </c>
      <c r="AX13" s="4"/>
      <c r="AY13" s="8"/>
      <c r="AZ13" s="7"/>
      <c r="BA13" s="7"/>
      <c r="BB13" s="7">
        <v>1</v>
      </c>
      <c r="BC13" s="4">
        <v>290</v>
      </c>
      <c r="BD13" s="8">
        <v>15319</v>
      </c>
      <c r="BE13" s="4"/>
      <c r="BF13" s="8"/>
      <c r="BG13" s="7"/>
      <c r="BH13" s="7"/>
      <c r="BI13" s="7">
        <v>1</v>
      </c>
      <c r="BJ13" s="4">
        <v>290</v>
      </c>
      <c r="BK13" s="8">
        <v>15319</v>
      </c>
      <c r="BL13" s="2" t="s">
        <v>367</v>
      </c>
      <c r="BM13" s="7">
        <v>1</v>
      </c>
      <c r="BN13" s="7">
        <v>1</v>
      </c>
      <c r="BO13" s="4">
        <v>29</v>
      </c>
      <c r="BP13" s="8">
        <v>1162.51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195</v>
      </c>
      <c r="BX13" s="2" t="s">
        <v>368</v>
      </c>
      <c r="BY13" s="2" t="s">
        <v>144</v>
      </c>
      <c r="BZ13" s="2" t="s">
        <v>132</v>
      </c>
      <c r="CA13" s="4">
        <v>90</v>
      </c>
      <c r="CB13" s="8">
        <v>5076.9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132</v>
      </c>
      <c r="CJ13" s="2" t="s">
        <v>369</v>
      </c>
      <c r="CK13" s="2" t="s">
        <v>144</v>
      </c>
      <c r="CL13" s="2" t="s">
        <v>132</v>
      </c>
      <c r="CM13" s="4">
        <v>17</v>
      </c>
      <c r="CN13" s="8">
        <v>906.98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197</v>
      </c>
      <c r="CV13" s="2" t="s">
        <v>370</v>
      </c>
      <c r="CW13" s="2" t="s">
        <v>144</v>
      </c>
      <c r="CX13" s="2" t="s">
        <v>132</v>
      </c>
      <c r="CY13" s="4">
        <v>63</v>
      </c>
      <c r="CZ13" s="8">
        <v>3359.79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371</v>
      </c>
      <c r="DH13" s="2" t="s">
        <v>372</v>
      </c>
      <c r="DI13" s="2" t="s">
        <v>144</v>
      </c>
      <c r="DJ13" s="2" t="s">
        <v>132</v>
      </c>
      <c r="DK13" s="4"/>
      <c r="DL13" s="8"/>
      <c r="DM13" s="4"/>
      <c r="DN13" s="8"/>
      <c r="DO13" s="7"/>
      <c r="DP13" s="7"/>
      <c r="DQ13" s="2" t="s">
        <v>212</v>
      </c>
      <c r="DR13" s="2" t="s">
        <v>129</v>
      </c>
      <c r="DS13" s="2" t="s">
        <v>132</v>
      </c>
      <c r="DT13" s="2" t="s">
        <v>132</v>
      </c>
      <c r="DU13" s="2" t="s">
        <v>144</v>
      </c>
      <c r="DV13" s="2" t="s">
        <v>132</v>
      </c>
      <c r="DW13" s="4">
        <v>12</v>
      </c>
      <c r="DX13" s="8">
        <v>689.28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197</v>
      </c>
      <c r="EF13" s="2" t="s">
        <v>373</v>
      </c>
      <c r="EG13" s="2" t="s">
        <v>144</v>
      </c>
      <c r="EH13" s="2" t="s">
        <v>132</v>
      </c>
      <c r="EI13" s="4">
        <v>33</v>
      </c>
      <c r="EJ13" s="8">
        <v>1788.6</v>
      </c>
      <c r="EK13" s="4"/>
      <c r="EL13" s="8"/>
      <c r="EM13" s="7"/>
      <c r="EN13" s="7"/>
      <c r="EO13" s="2" t="s">
        <v>141</v>
      </c>
      <c r="EP13" s="2" t="s">
        <v>129</v>
      </c>
      <c r="EQ13" s="2" t="s">
        <v>374</v>
      </c>
      <c r="ER13" s="2" t="s">
        <v>375</v>
      </c>
      <c r="ES13" s="2" t="s">
        <v>144</v>
      </c>
      <c r="ET13" s="2" t="s">
        <v>132</v>
      </c>
      <c r="EU13" s="4">
        <v>3</v>
      </c>
      <c r="EV13" s="8">
        <v>141.84</v>
      </c>
      <c r="EW13" s="4"/>
      <c r="EX13" s="8"/>
      <c r="EY13" s="7"/>
      <c r="EZ13" s="7"/>
      <c r="FA13" s="2" t="s">
        <v>141</v>
      </c>
      <c r="FB13" s="2" t="s">
        <v>129</v>
      </c>
      <c r="FC13" s="2" t="s">
        <v>202</v>
      </c>
      <c r="FD13" s="2" t="s">
        <v>376</v>
      </c>
      <c r="FE13" s="2" t="s">
        <v>144</v>
      </c>
      <c r="FF13" s="2" t="s">
        <v>132</v>
      </c>
      <c r="FG13" s="4">
        <v>15</v>
      </c>
      <c r="FH13" s="8">
        <v>811.2</v>
      </c>
      <c r="FI13" s="4"/>
      <c r="FJ13" s="8"/>
      <c r="FK13" s="7"/>
      <c r="FL13" s="7"/>
      <c r="FM13" s="2" t="s">
        <v>141</v>
      </c>
      <c r="FN13" s="2" t="s">
        <v>129</v>
      </c>
      <c r="FO13" s="2" t="s">
        <v>204</v>
      </c>
      <c r="FP13" s="2" t="s">
        <v>377</v>
      </c>
      <c r="FQ13" s="2" t="s">
        <v>144</v>
      </c>
      <c r="FR13" s="2" t="s">
        <v>132</v>
      </c>
      <c r="FS13" s="4">
        <v>19</v>
      </c>
      <c r="FT13" s="8">
        <v>831.82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378</v>
      </c>
      <c r="GB13" s="2" t="s">
        <v>379</v>
      </c>
      <c r="GC13" s="2" t="s">
        <v>144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197</v>
      </c>
      <c r="GN13" s="2" t="s">
        <v>380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142</v>
      </c>
      <c r="GZ13" s="2" t="s">
        <v>272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162</v>
      </c>
      <c r="HJ13" s="2" t="s">
        <v>129</v>
      </c>
      <c r="HK13" s="2" t="s">
        <v>132</v>
      </c>
      <c r="HL13" s="2" t="s">
        <v>132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226</v>
      </c>
      <c r="HX13" s="2" t="s">
        <v>381</v>
      </c>
      <c r="HY13" s="2" t="s">
        <v>144</v>
      </c>
      <c r="HZ13" s="2" t="s">
        <v>132</v>
      </c>
      <c r="IA13" s="4">
        <v>3</v>
      </c>
      <c r="IB13" s="8">
        <v>141.84</v>
      </c>
      <c r="IC13" s="4"/>
      <c r="ID13" s="8"/>
      <c r="IE13" s="7"/>
      <c r="IF13" s="7"/>
      <c r="IG13" s="2" t="s">
        <v>141</v>
      </c>
      <c r="IH13" s="2" t="s">
        <v>129</v>
      </c>
      <c r="II13" s="2" t="s">
        <v>382</v>
      </c>
      <c r="IJ13" s="2" t="s">
        <v>383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141</v>
      </c>
      <c r="IT13" s="2" t="s">
        <v>129</v>
      </c>
      <c r="IU13" s="2" t="s">
        <v>371</v>
      </c>
      <c r="IV13" s="2" t="s">
        <v>208</v>
      </c>
      <c r="IW13" s="2" t="s">
        <v>144</v>
      </c>
      <c r="IX13" s="2" t="s">
        <v>132</v>
      </c>
      <c r="IY13" s="4">
        <v>1</v>
      </c>
      <c r="IZ13" s="8">
        <v>45.96</v>
      </c>
      <c r="JA13" s="4"/>
      <c r="JB13" s="8"/>
      <c r="JC13" s="7"/>
      <c r="JD13" s="7"/>
      <c r="JE13" s="2" t="s">
        <v>141</v>
      </c>
      <c r="JF13" s="2" t="s">
        <v>129</v>
      </c>
      <c r="JG13" s="2" t="s">
        <v>272</v>
      </c>
      <c r="JH13" s="2" t="s">
        <v>379</v>
      </c>
      <c r="JI13" s="2" t="s">
        <v>144</v>
      </c>
      <c r="JJ13" s="2" t="s">
        <v>132</v>
      </c>
      <c r="JK13" s="4">
        <v>2</v>
      </c>
      <c r="JL13" s="8">
        <v>94.56</v>
      </c>
      <c r="JM13" s="4"/>
      <c r="JN13" s="8"/>
      <c r="JO13" s="7"/>
      <c r="JP13" s="7"/>
      <c r="JQ13" s="2" t="s">
        <v>141</v>
      </c>
      <c r="JR13" s="2" t="s">
        <v>129</v>
      </c>
      <c r="JS13" s="2" t="s">
        <v>384</v>
      </c>
      <c r="JT13" s="2" t="s">
        <v>208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>
        <v>3</v>
      </c>
      <c r="KV13" s="8">
        <v>267.72</v>
      </c>
      <c r="KW13" s="4"/>
      <c r="KX13" s="8"/>
      <c r="KY13" s="7"/>
      <c r="KZ13" s="7"/>
      <c r="LA13" s="2" t="s">
        <v>141</v>
      </c>
      <c r="LB13" s="2" t="s">
        <v>129</v>
      </c>
      <c r="LC13" s="2" t="s">
        <v>169</v>
      </c>
      <c r="LD13" s="2" t="s">
        <v>385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162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171</v>
      </c>
      <c r="MM13" s="2" t="s">
        <v>386</v>
      </c>
      <c r="MN13" s="2" t="s">
        <v>387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167</v>
      </c>
      <c r="MX13" s="2" t="s">
        <v>129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167</v>
      </c>
      <c r="NJ13" s="2" t="s">
        <v>129</v>
      </c>
      <c r="NK13" s="2" t="s">
        <v>132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174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167</v>
      </c>
      <c r="OT13" s="2" t="s">
        <v>168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141</v>
      </c>
      <c r="PF13" s="2" t="s">
        <v>129</v>
      </c>
      <c r="PG13" s="2" t="s">
        <v>175</v>
      </c>
      <c r="PH13" s="2" t="s">
        <v>388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141</v>
      </c>
      <c r="PR13" s="2" t="s">
        <v>168</v>
      </c>
      <c r="PS13" s="2" t="s">
        <v>389</v>
      </c>
      <c r="PT13" s="2" t="s">
        <v>390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162</v>
      </c>
      <c r="QP13" s="2" t="s">
        <v>168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129</v>
      </c>
      <c r="RC13" s="2" t="s">
        <v>132</v>
      </c>
      <c r="RD13" s="2" t="s">
        <v>132</v>
      </c>
      <c r="RE13" s="2" t="s">
        <v>144</v>
      </c>
      <c r="RF13" s="2" t="s">
        <v>179</v>
      </c>
      <c r="RG13" s="4"/>
      <c r="RH13" s="8"/>
      <c r="RI13" s="4"/>
      <c r="RJ13" s="8"/>
      <c r="RK13" s="7"/>
      <c r="RL13" s="7"/>
      <c r="RM13" s="2" t="s">
        <v>141</v>
      </c>
      <c r="RN13" s="2" t="s">
        <v>168</v>
      </c>
      <c r="RO13" s="2" t="s">
        <v>309</v>
      </c>
      <c r="RP13" s="2" t="s">
        <v>391</v>
      </c>
      <c r="RQ13" s="2" t="s">
        <v>144</v>
      </c>
      <c r="RR13" s="2" t="s">
        <v>132</v>
      </c>
    </row>
    <row r="14">
      <c r="A14" s="2" t="s">
        <v>392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393</v>
      </c>
      <c r="G14" s="2" t="s">
        <v>393</v>
      </c>
      <c r="H14" s="2" t="s">
        <v>393</v>
      </c>
      <c r="I14" s="2" t="s">
        <v>394</v>
      </c>
      <c r="J14" s="2" t="s">
        <v>127</v>
      </c>
      <c r="K14" s="2" t="s">
        <v>395</v>
      </c>
      <c r="L14" s="3">
        <v>58.83</v>
      </c>
      <c r="M14" s="3">
        <v>61.77</v>
      </c>
      <c r="N14" s="3">
        <v>118.74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396</v>
      </c>
      <c r="T14" s="2" t="s">
        <v>132</v>
      </c>
      <c r="U14" s="2" t="s">
        <v>285</v>
      </c>
      <c r="V14" s="2" t="s">
        <v>397</v>
      </c>
      <c r="W14" s="2" t="s">
        <v>187</v>
      </c>
      <c r="X14" s="2" t="s">
        <v>398</v>
      </c>
      <c r="Y14" s="2" t="s">
        <v>399</v>
      </c>
      <c r="Z14" s="4">
        <v>391</v>
      </c>
      <c r="AA14" s="4">
        <f>=ROUNDDOWN(19.55,0)</f>
      </c>
      <c r="AB14" s="5">
        <v>20</v>
      </c>
      <c r="AC14" s="2" t="s">
        <v>256</v>
      </c>
      <c r="AD14" s="4">
        <v>250</v>
      </c>
      <c r="AE14" s="4">
        <v>250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251</v>
      </c>
      <c r="AQ14" s="8">
        <v>13922.84</v>
      </c>
      <c r="AR14" s="4"/>
      <c r="AS14" s="8"/>
      <c r="AT14" s="7"/>
      <c r="AU14" s="7"/>
      <c r="AV14" s="4">
        <v>251</v>
      </c>
      <c r="AW14" s="8">
        <v>13922.84</v>
      </c>
      <c r="AX14" s="4"/>
      <c r="AY14" s="8"/>
      <c r="AZ14" s="7"/>
      <c r="BA14" s="7"/>
      <c r="BB14" s="7">
        <v>1</v>
      </c>
      <c r="BC14" s="4">
        <v>251</v>
      </c>
      <c r="BD14" s="8">
        <v>13922.84</v>
      </c>
      <c r="BE14" s="4"/>
      <c r="BF14" s="8"/>
      <c r="BG14" s="7"/>
      <c r="BH14" s="7"/>
      <c r="BI14" s="7">
        <v>1</v>
      </c>
      <c r="BJ14" s="4">
        <v>251</v>
      </c>
      <c r="BK14" s="8">
        <v>13922.84</v>
      </c>
      <c r="BL14" s="2" t="s">
        <v>400</v>
      </c>
      <c r="BM14" s="7">
        <v>1</v>
      </c>
      <c r="BN14" s="7">
        <v>1</v>
      </c>
      <c r="BO14" s="4">
        <v>166</v>
      </c>
      <c r="BP14" s="8">
        <v>8200.05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190</v>
      </c>
      <c r="BX14" s="2" t="s">
        <v>401</v>
      </c>
      <c r="BY14" s="2" t="s">
        <v>144</v>
      </c>
      <c r="BZ14" s="2" t="s">
        <v>132</v>
      </c>
      <c r="CA14" s="4"/>
      <c r="CB14" s="8"/>
      <c r="CC14" s="4"/>
      <c r="CD14" s="8"/>
      <c r="CE14" s="7"/>
      <c r="CF14" s="7"/>
      <c r="CG14" s="2" t="s">
        <v>402</v>
      </c>
      <c r="CH14" s="2" t="s">
        <v>168</v>
      </c>
      <c r="CI14" s="2" t="s">
        <v>132</v>
      </c>
      <c r="CJ14" s="2" t="s">
        <v>403</v>
      </c>
      <c r="CK14" s="2" t="s">
        <v>144</v>
      </c>
      <c r="CL14" s="2" t="s">
        <v>132</v>
      </c>
      <c r="CM14" s="4">
        <v>52</v>
      </c>
      <c r="CN14" s="8">
        <v>3415.02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399</v>
      </c>
      <c r="CV14" s="2" t="s">
        <v>404</v>
      </c>
      <c r="CW14" s="2" t="s">
        <v>144</v>
      </c>
      <c r="CX14" s="2" t="s">
        <v>132</v>
      </c>
      <c r="CY14" s="4">
        <v>8</v>
      </c>
      <c r="CZ14" s="8">
        <v>546.32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405</v>
      </c>
      <c r="DH14" s="2" t="s">
        <v>406</v>
      </c>
      <c r="DI14" s="2" t="s">
        <v>144</v>
      </c>
      <c r="DJ14" s="2" t="s">
        <v>132</v>
      </c>
      <c r="DK14" s="4">
        <v>13</v>
      </c>
      <c r="DL14" s="8">
        <v>946.79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407</v>
      </c>
      <c r="DT14" s="2" t="s">
        <v>201</v>
      </c>
      <c r="DU14" s="2" t="s">
        <v>144</v>
      </c>
      <c r="DV14" s="2" t="s">
        <v>132</v>
      </c>
      <c r="DW14" s="4">
        <v>3</v>
      </c>
      <c r="DX14" s="8">
        <v>219.06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408</v>
      </c>
      <c r="EF14" s="2" t="s">
        <v>409</v>
      </c>
      <c r="EG14" s="2" t="s">
        <v>144</v>
      </c>
      <c r="EH14" s="2" t="s">
        <v>132</v>
      </c>
      <c r="EI14" s="4">
        <v>1</v>
      </c>
      <c r="EJ14" s="8">
        <v>68.9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200</v>
      </c>
      <c r="ER14" s="2" t="s">
        <v>410</v>
      </c>
      <c r="ES14" s="2" t="s">
        <v>144</v>
      </c>
      <c r="ET14" s="2" t="s">
        <v>132</v>
      </c>
      <c r="EU14" s="4">
        <v>1</v>
      </c>
      <c r="EV14" s="8">
        <v>66.72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411</v>
      </c>
      <c r="FD14" s="2" t="s">
        <v>412</v>
      </c>
      <c r="FE14" s="2" t="s">
        <v>144</v>
      </c>
      <c r="FF14" s="2" t="s">
        <v>132</v>
      </c>
      <c r="FG14" s="4">
        <v>3</v>
      </c>
      <c r="FH14" s="8">
        <v>204.84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324</v>
      </c>
      <c r="FP14" s="2" t="s">
        <v>413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141</v>
      </c>
      <c r="FZ14" s="2" t="s">
        <v>129</v>
      </c>
      <c r="GA14" s="2" t="s">
        <v>158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399</v>
      </c>
      <c r="GN14" s="2" t="s">
        <v>414</v>
      </c>
      <c r="GO14" s="2" t="s">
        <v>144</v>
      </c>
      <c r="GP14" s="2" t="s">
        <v>132</v>
      </c>
      <c r="GQ14" s="4">
        <v>2</v>
      </c>
      <c r="GR14" s="8">
        <v>123.56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303</v>
      </c>
      <c r="GZ14" s="2" t="s">
        <v>173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162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415</v>
      </c>
      <c r="HX14" s="2" t="s">
        <v>416</v>
      </c>
      <c r="HY14" s="2" t="s">
        <v>144</v>
      </c>
      <c r="HZ14" s="2" t="s">
        <v>132</v>
      </c>
      <c r="IA14" s="4">
        <v>1</v>
      </c>
      <c r="IB14" s="8">
        <v>66.72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210</v>
      </c>
      <c r="IJ14" s="2" t="s">
        <v>203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212</v>
      </c>
      <c r="IT14" s="2" t="s">
        <v>129</v>
      </c>
      <c r="IU14" s="2" t="s">
        <v>132</v>
      </c>
      <c r="IV14" s="2" t="s">
        <v>132</v>
      </c>
      <c r="IW14" s="2" t="s">
        <v>144</v>
      </c>
      <c r="IX14" s="2" t="s">
        <v>132</v>
      </c>
      <c r="IY14" s="4">
        <v>1</v>
      </c>
      <c r="IZ14" s="8">
        <v>64.86</v>
      </c>
      <c r="JA14" s="4"/>
      <c r="JB14" s="8"/>
      <c r="JC14" s="7"/>
      <c r="JD14" s="7"/>
      <c r="JE14" s="2" t="s">
        <v>141</v>
      </c>
      <c r="JF14" s="2" t="s">
        <v>129</v>
      </c>
      <c r="JG14" s="2" t="s">
        <v>417</v>
      </c>
      <c r="JH14" s="2" t="s">
        <v>418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384</v>
      </c>
      <c r="JT14" s="2" t="s">
        <v>419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141</v>
      </c>
      <c r="LB14" s="2" t="s">
        <v>129</v>
      </c>
      <c r="LC14" s="2" t="s">
        <v>169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162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171</v>
      </c>
      <c r="MM14" s="2" t="s">
        <v>420</v>
      </c>
      <c r="MN14" s="2" t="s">
        <v>421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167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167</v>
      </c>
      <c r="NJ14" s="2" t="s">
        <v>129</v>
      </c>
      <c r="NK14" s="2" t="s">
        <v>132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174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167</v>
      </c>
      <c r="OT14" s="2" t="s">
        <v>168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141</v>
      </c>
      <c r="PF14" s="2" t="s">
        <v>129</v>
      </c>
      <c r="PG14" s="2" t="s">
        <v>175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168</v>
      </c>
      <c r="PS14" s="2" t="s">
        <v>389</v>
      </c>
      <c r="PT14" s="2" t="s">
        <v>422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162</v>
      </c>
      <c r="QP14" s="2" t="s">
        <v>168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167</v>
      </c>
      <c r="RB14" s="2" t="s">
        <v>129</v>
      </c>
      <c r="RC14" s="2" t="s">
        <v>132</v>
      </c>
      <c r="RD14" s="2" t="s">
        <v>132</v>
      </c>
      <c r="RE14" s="2" t="s">
        <v>144</v>
      </c>
      <c r="RF14" s="2" t="s">
        <v>179</v>
      </c>
      <c r="RG14" s="4"/>
      <c r="RH14" s="8"/>
      <c r="RI14" s="4"/>
      <c r="RJ14" s="8"/>
      <c r="RK14" s="7"/>
      <c r="RL14" s="7"/>
      <c r="RM14" s="2" t="s">
        <v>141</v>
      </c>
      <c r="RN14" s="2" t="s">
        <v>168</v>
      </c>
      <c r="RO14" s="2" t="s">
        <v>220</v>
      </c>
      <c r="RP14" s="2" t="s">
        <v>423</v>
      </c>
      <c r="RQ14" s="2" t="s">
        <v>144</v>
      </c>
      <c r="RR14" s="2" t="s">
        <v>132</v>
      </c>
    </row>
    <row r="15">
      <c r="A15" s="2" t="s">
        <v>424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425</v>
      </c>
      <c r="G15" s="2" t="s">
        <v>425</v>
      </c>
      <c r="H15" s="2" t="s">
        <v>425</v>
      </c>
      <c r="I15" s="2" t="s">
        <v>426</v>
      </c>
      <c r="J15" s="2" t="s">
        <v>127</v>
      </c>
      <c r="K15" s="2" t="s">
        <v>427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255</v>
      </c>
      <c r="Q15" s="2" t="s">
        <v>131</v>
      </c>
      <c r="R15" s="2" t="s">
        <v>132</v>
      </c>
      <c r="S15" s="2" t="s">
        <v>428</v>
      </c>
      <c r="T15" s="2" t="s">
        <v>132</v>
      </c>
      <c r="U15" s="2" t="s">
        <v>429</v>
      </c>
      <c r="V15" s="2" t="s">
        <v>135</v>
      </c>
      <c r="W15" s="2" t="s">
        <v>187</v>
      </c>
      <c r="X15" s="2" t="s">
        <v>136</v>
      </c>
      <c r="Y15" s="2" t="s">
        <v>320</v>
      </c>
      <c r="Z15" s="4">
        <v>202</v>
      </c>
      <c r="AA15" s="4">
        <f>=ROUNDDOWN(10.6315789473684,0)</f>
      </c>
      <c r="AB15" s="5">
        <v>19</v>
      </c>
      <c r="AC15" s="2" t="s">
        <v>139</v>
      </c>
      <c r="AD15" s="4">
        <v>200</v>
      </c>
      <c r="AE15" s="4">
        <v>340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229</v>
      </c>
      <c r="AQ15" s="8">
        <v>7148.52</v>
      </c>
      <c r="AR15" s="4"/>
      <c r="AS15" s="8"/>
      <c r="AT15" s="7"/>
      <c r="AU15" s="7"/>
      <c r="AV15" s="4">
        <v>229</v>
      </c>
      <c r="AW15" s="8">
        <v>7148.52</v>
      </c>
      <c r="AX15" s="4"/>
      <c r="AY15" s="8"/>
      <c r="AZ15" s="7"/>
      <c r="BA15" s="7"/>
      <c r="BB15" s="7">
        <v>1</v>
      </c>
      <c r="BC15" s="4">
        <v>412</v>
      </c>
      <c r="BD15" s="8">
        <v>13139.44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0.5441</v>
      </c>
      <c r="BJ15" s="4">
        <v>229</v>
      </c>
      <c r="BK15" s="8">
        <v>7148.52</v>
      </c>
      <c r="BL15" s="2" t="s">
        <v>430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141</v>
      </c>
      <c r="BV15" s="2" t="s">
        <v>129</v>
      </c>
      <c r="BW15" s="2" t="s">
        <v>142</v>
      </c>
      <c r="BX15" s="2" t="s">
        <v>431</v>
      </c>
      <c r="BY15" s="2" t="s">
        <v>144</v>
      </c>
      <c r="BZ15" s="2" t="s">
        <v>132</v>
      </c>
      <c r="CA15" s="4">
        <v>56</v>
      </c>
      <c r="CB15" s="8">
        <v>1913.52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132</v>
      </c>
      <c r="CJ15" s="2" t="s">
        <v>432</v>
      </c>
      <c r="CK15" s="2" t="s">
        <v>144</v>
      </c>
      <c r="CL15" s="2" t="s">
        <v>132</v>
      </c>
      <c r="CM15" s="4">
        <v>11</v>
      </c>
      <c r="CN15" s="8">
        <v>343.5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320</v>
      </c>
      <c r="CV15" s="2" t="s">
        <v>229</v>
      </c>
      <c r="CW15" s="2" t="s">
        <v>144</v>
      </c>
      <c r="CX15" s="2" t="s">
        <v>132</v>
      </c>
      <c r="CY15" s="4">
        <v>73</v>
      </c>
      <c r="CZ15" s="8">
        <v>2152.04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320</v>
      </c>
      <c r="DH15" s="2" t="s">
        <v>433</v>
      </c>
      <c r="DI15" s="2" t="s">
        <v>144</v>
      </c>
      <c r="DJ15" s="2" t="s">
        <v>132</v>
      </c>
      <c r="DK15" s="4">
        <v>17</v>
      </c>
      <c r="DL15" s="8">
        <v>583.44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434</v>
      </c>
      <c r="DT15" s="2" t="s">
        <v>165</v>
      </c>
      <c r="DU15" s="2" t="s">
        <v>144</v>
      </c>
      <c r="DV15" s="2" t="s">
        <v>132</v>
      </c>
      <c r="DW15" s="4">
        <v>17</v>
      </c>
      <c r="DX15" s="8">
        <v>583.44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328</v>
      </c>
      <c r="EF15" s="2" t="s">
        <v>329</v>
      </c>
      <c r="EG15" s="2" t="s">
        <v>144</v>
      </c>
      <c r="EH15" s="2" t="s">
        <v>132</v>
      </c>
      <c r="EI15" s="4">
        <v>25</v>
      </c>
      <c r="EJ15" s="8">
        <v>735.25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320</v>
      </c>
      <c r="ER15" s="2" t="s">
        <v>323</v>
      </c>
      <c r="ES15" s="2" t="s">
        <v>144</v>
      </c>
      <c r="ET15" s="2" t="s">
        <v>132</v>
      </c>
      <c r="EU15" s="4">
        <v>5</v>
      </c>
      <c r="EV15" s="8">
        <v>136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155</v>
      </c>
      <c r="FD15" s="2" t="s">
        <v>435</v>
      </c>
      <c r="FE15" s="2" t="s">
        <v>144</v>
      </c>
      <c r="FF15" s="2" t="s">
        <v>132</v>
      </c>
      <c r="FG15" s="4">
        <v>3</v>
      </c>
      <c r="FH15" s="8">
        <v>79.35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339</v>
      </c>
      <c r="FP15" s="2" t="s">
        <v>436</v>
      </c>
      <c r="FQ15" s="2" t="s">
        <v>144</v>
      </c>
      <c r="FR15" s="2" t="s">
        <v>132</v>
      </c>
      <c r="FS15" s="4"/>
      <c r="FT15" s="8"/>
      <c r="FU15" s="4"/>
      <c r="FV15" s="8"/>
      <c r="FW15" s="7"/>
      <c r="FX15" s="7"/>
      <c r="FY15" s="2" t="s">
        <v>141</v>
      </c>
      <c r="FZ15" s="2" t="s">
        <v>129</v>
      </c>
      <c r="GA15" s="2" t="s">
        <v>158</v>
      </c>
      <c r="GB15" s="2" t="s">
        <v>132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141</v>
      </c>
      <c r="GL15" s="2" t="s">
        <v>129</v>
      </c>
      <c r="GM15" s="2" t="s">
        <v>320</v>
      </c>
      <c r="GN15" s="2" t="s">
        <v>437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214</v>
      </c>
      <c r="GX15" s="2" t="s">
        <v>129</v>
      </c>
      <c r="GY15" s="2" t="s">
        <v>438</v>
      </c>
      <c r="GZ15" s="2" t="s">
        <v>132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162</v>
      </c>
      <c r="HJ15" s="2" t="s">
        <v>129</v>
      </c>
      <c r="HK15" s="2" t="s">
        <v>132</v>
      </c>
      <c r="HL15" s="2" t="s">
        <v>132</v>
      </c>
      <c r="HM15" s="2" t="s">
        <v>144</v>
      </c>
      <c r="HN15" s="2" t="s">
        <v>132</v>
      </c>
      <c r="HO15" s="4">
        <v>11</v>
      </c>
      <c r="HP15" s="8">
        <v>324.28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339</v>
      </c>
      <c r="HX15" s="2" t="s">
        <v>150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141</v>
      </c>
      <c r="IH15" s="2" t="s">
        <v>129</v>
      </c>
      <c r="II15" s="2" t="s">
        <v>439</v>
      </c>
      <c r="IJ15" s="2" t="s">
        <v>440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212</v>
      </c>
      <c r="IT15" s="2" t="s">
        <v>129</v>
      </c>
      <c r="IU15" s="2" t="s">
        <v>132</v>
      </c>
      <c r="IV15" s="2" t="s">
        <v>132</v>
      </c>
      <c r="IW15" s="2" t="s">
        <v>144</v>
      </c>
      <c r="IX15" s="2" t="s">
        <v>132</v>
      </c>
      <c r="IY15" s="4">
        <v>2</v>
      </c>
      <c r="IZ15" s="8">
        <v>52.9</v>
      </c>
      <c r="JA15" s="4"/>
      <c r="JB15" s="8"/>
      <c r="JC15" s="7"/>
      <c r="JD15" s="7"/>
      <c r="JE15" s="2" t="s">
        <v>141</v>
      </c>
      <c r="JF15" s="2" t="s">
        <v>129</v>
      </c>
      <c r="JG15" s="2" t="s">
        <v>339</v>
      </c>
      <c r="JH15" s="2" t="s">
        <v>441</v>
      </c>
      <c r="JI15" s="2" t="s">
        <v>144</v>
      </c>
      <c r="JJ15" s="2" t="s">
        <v>132</v>
      </c>
      <c r="JK15" s="4">
        <v>9</v>
      </c>
      <c r="JL15" s="8">
        <v>244.8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181</v>
      </c>
      <c r="JT15" s="2" t="s">
        <v>442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167</v>
      </c>
      <c r="KP15" s="2" t="s">
        <v>168</v>
      </c>
      <c r="KQ15" s="2" t="s">
        <v>132</v>
      </c>
      <c r="KR15" s="2" t="s">
        <v>132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141</v>
      </c>
      <c r="LB15" s="2" t="s">
        <v>129</v>
      </c>
      <c r="LC15" s="2" t="s">
        <v>443</v>
      </c>
      <c r="LD15" s="2" t="s">
        <v>444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162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171</v>
      </c>
      <c r="MM15" s="2" t="s">
        <v>172</v>
      </c>
      <c r="MN15" s="2" t="s">
        <v>445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167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167</v>
      </c>
      <c r="NJ15" s="2" t="s">
        <v>129</v>
      </c>
      <c r="NK15" s="2" t="s">
        <v>132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174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167</v>
      </c>
      <c r="OT15" s="2" t="s">
        <v>168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217</v>
      </c>
      <c r="PF15" s="2" t="s">
        <v>129</v>
      </c>
      <c r="PG15" s="2" t="s">
        <v>132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168</v>
      </c>
      <c r="PS15" s="2" t="s">
        <v>446</v>
      </c>
      <c r="PT15" s="2" t="s">
        <v>361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162</v>
      </c>
      <c r="QP15" s="2" t="s">
        <v>168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167</v>
      </c>
      <c r="RB15" s="2" t="s">
        <v>129</v>
      </c>
      <c r="RC15" s="2" t="s">
        <v>132</v>
      </c>
      <c r="RD15" s="2" t="s">
        <v>132</v>
      </c>
      <c r="RE15" s="2" t="s">
        <v>144</v>
      </c>
      <c r="RF15" s="2" t="s">
        <v>179</v>
      </c>
      <c r="RG15" s="4"/>
      <c r="RH15" s="8"/>
      <c r="RI15" s="4"/>
      <c r="RJ15" s="8"/>
      <c r="RK15" s="7"/>
      <c r="RL15" s="7"/>
      <c r="RM15" s="2" t="s">
        <v>141</v>
      </c>
      <c r="RN15" s="2" t="s">
        <v>168</v>
      </c>
      <c r="RO15" s="2" t="s">
        <v>446</v>
      </c>
      <c r="RP15" s="2" t="s">
        <v>132</v>
      </c>
      <c r="RQ15" s="2" t="s">
        <v>144</v>
      </c>
      <c r="RR15" s="2" t="s">
        <v>132</v>
      </c>
    </row>
    <row r="16">
      <c r="A16" s="2" t="s">
        <v>447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425</v>
      </c>
      <c r="G16" s="2" t="s">
        <v>425</v>
      </c>
      <c r="H16" s="2" t="s">
        <v>425</v>
      </c>
      <c r="I16" s="2" t="s">
        <v>426</v>
      </c>
      <c r="J16" s="2" t="s">
        <v>127</v>
      </c>
      <c r="K16" s="2" t="s">
        <v>318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448</v>
      </c>
      <c r="T16" s="2" t="s">
        <v>132</v>
      </c>
      <c r="U16" s="2" t="s">
        <v>429</v>
      </c>
      <c r="V16" s="2" t="s">
        <v>135</v>
      </c>
      <c r="W16" s="2" t="s">
        <v>187</v>
      </c>
      <c r="X16" s="2" t="s">
        <v>136</v>
      </c>
      <c r="Y16" s="2" t="s">
        <v>320</v>
      </c>
      <c r="Z16" s="4">
        <v>210</v>
      </c>
      <c r="AA16" s="4">
        <f>=ROUNDDOWN(19.0909090909091,0)</f>
      </c>
      <c r="AB16" s="5">
        <v>11</v>
      </c>
      <c r="AC16" s="2" t="s">
        <v>139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183</v>
      </c>
      <c r="AQ16" s="8">
        <v>5990.92</v>
      </c>
      <c r="AR16" s="4"/>
      <c r="AS16" s="8"/>
      <c r="AT16" s="7"/>
      <c r="AU16" s="7"/>
      <c r="AV16" s="4">
        <v>183</v>
      </c>
      <c r="AW16" s="8">
        <v>5990.92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0.4559</v>
      </c>
      <c r="BJ16" s="4">
        <v>183</v>
      </c>
      <c r="BK16" s="8">
        <v>5990.92</v>
      </c>
      <c r="BL16" s="2" t="s">
        <v>449</v>
      </c>
      <c r="BM16" s="7">
        <v>1</v>
      </c>
      <c r="BN16" s="7">
        <v>1</v>
      </c>
      <c r="BO16" s="4">
        <v>8</v>
      </c>
      <c r="BP16" s="8">
        <v>179.02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142</v>
      </c>
      <c r="BX16" s="2" t="s">
        <v>450</v>
      </c>
      <c r="BY16" s="2" t="s">
        <v>144</v>
      </c>
      <c r="BZ16" s="2" t="s">
        <v>132</v>
      </c>
      <c r="CA16" s="4">
        <v>70</v>
      </c>
      <c r="CB16" s="8">
        <v>2391.9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132</v>
      </c>
      <c r="CJ16" s="2" t="s">
        <v>451</v>
      </c>
      <c r="CK16" s="2" t="s">
        <v>144</v>
      </c>
      <c r="CL16" s="2" t="s">
        <v>132</v>
      </c>
      <c r="CM16" s="4">
        <v>9</v>
      </c>
      <c r="CN16" s="8">
        <v>295.98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320</v>
      </c>
      <c r="CV16" s="2" t="s">
        <v>229</v>
      </c>
      <c r="CW16" s="2" t="s">
        <v>144</v>
      </c>
      <c r="CX16" s="2" t="s">
        <v>132</v>
      </c>
      <c r="CY16" s="4">
        <v>12</v>
      </c>
      <c r="CZ16" s="8">
        <v>353.76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320</v>
      </c>
      <c r="DH16" s="2" t="s">
        <v>452</v>
      </c>
      <c r="DI16" s="2" t="s">
        <v>144</v>
      </c>
      <c r="DJ16" s="2" t="s">
        <v>132</v>
      </c>
      <c r="DK16" s="4">
        <v>47</v>
      </c>
      <c r="DL16" s="8">
        <v>1613.04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434</v>
      </c>
      <c r="DT16" s="2" t="s">
        <v>453</v>
      </c>
      <c r="DU16" s="2" t="s">
        <v>144</v>
      </c>
      <c r="DV16" s="2" t="s">
        <v>132</v>
      </c>
      <c r="DW16" s="4">
        <v>6</v>
      </c>
      <c r="DX16" s="8">
        <v>205.92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328</v>
      </c>
      <c r="EF16" s="2" t="s">
        <v>454</v>
      </c>
      <c r="EG16" s="2" t="s">
        <v>144</v>
      </c>
      <c r="EH16" s="2" t="s">
        <v>132</v>
      </c>
      <c r="EI16" s="4">
        <v>20</v>
      </c>
      <c r="EJ16" s="8">
        <v>653.6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320</v>
      </c>
      <c r="ER16" s="2" t="s">
        <v>414</v>
      </c>
      <c r="ES16" s="2" t="s">
        <v>144</v>
      </c>
      <c r="ET16" s="2" t="s">
        <v>132</v>
      </c>
      <c r="EU16" s="4">
        <v>6</v>
      </c>
      <c r="EV16" s="8">
        <v>163.2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202</v>
      </c>
      <c r="FD16" s="2" t="s">
        <v>455</v>
      </c>
      <c r="FE16" s="2" t="s">
        <v>144</v>
      </c>
      <c r="FF16" s="2" t="s">
        <v>132</v>
      </c>
      <c r="FG16" s="4">
        <v>2</v>
      </c>
      <c r="FH16" s="8">
        <v>52.9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339</v>
      </c>
      <c r="FP16" s="2" t="s">
        <v>456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141</v>
      </c>
      <c r="FZ16" s="2" t="s">
        <v>129</v>
      </c>
      <c r="GA16" s="2" t="s">
        <v>158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320</v>
      </c>
      <c r="GN16" s="2" t="s">
        <v>457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161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162</v>
      </c>
      <c r="HJ16" s="2" t="s">
        <v>129</v>
      </c>
      <c r="HK16" s="2" t="s">
        <v>132</v>
      </c>
      <c r="HL16" s="2" t="s">
        <v>132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339</v>
      </c>
      <c r="HX16" s="2" t="s">
        <v>343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141</v>
      </c>
      <c r="IH16" s="2" t="s">
        <v>129</v>
      </c>
      <c r="II16" s="2" t="s">
        <v>458</v>
      </c>
      <c r="IJ16" s="2" t="s">
        <v>456</v>
      </c>
      <c r="IK16" s="2" t="s">
        <v>144</v>
      </c>
      <c r="IL16" s="2" t="s">
        <v>132</v>
      </c>
      <c r="IM16" s="4"/>
      <c r="IN16" s="8"/>
      <c r="IO16" s="4"/>
      <c r="IP16" s="8"/>
      <c r="IQ16" s="7"/>
      <c r="IR16" s="7"/>
      <c r="IS16" s="2" t="s">
        <v>141</v>
      </c>
      <c r="IT16" s="2" t="s">
        <v>129</v>
      </c>
      <c r="IU16" s="2" t="s">
        <v>339</v>
      </c>
      <c r="IV16" s="2" t="s">
        <v>145</v>
      </c>
      <c r="IW16" s="2" t="s">
        <v>144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339</v>
      </c>
      <c r="JH16" s="2" t="s">
        <v>459</v>
      </c>
      <c r="JI16" s="2" t="s">
        <v>144</v>
      </c>
      <c r="JJ16" s="2" t="s">
        <v>132</v>
      </c>
      <c r="JK16" s="4">
        <v>3</v>
      </c>
      <c r="JL16" s="8">
        <v>81.6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181</v>
      </c>
      <c r="JT16" s="2" t="s">
        <v>460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168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141</v>
      </c>
      <c r="LB16" s="2" t="s">
        <v>129</v>
      </c>
      <c r="LC16" s="2" t="s">
        <v>169</v>
      </c>
      <c r="LD16" s="2" t="s">
        <v>158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162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171</v>
      </c>
      <c r="MM16" s="2" t="s">
        <v>172</v>
      </c>
      <c r="MN16" s="2" t="s">
        <v>461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167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167</v>
      </c>
      <c r="NJ16" s="2" t="s">
        <v>129</v>
      </c>
      <c r="NK16" s="2" t="s">
        <v>132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174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167</v>
      </c>
      <c r="OT16" s="2" t="s">
        <v>168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217</v>
      </c>
      <c r="PF16" s="2" t="s">
        <v>129</v>
      </c>
      <c r="PG16" s="2" t="s">
        <v>132</v>
      </c>
      <c r="PH16" s="2" t="s">
        <v>132</v>
      </c>
      <c r="PI16" s="2" t="s">
        <v>144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168</v>
      </c>
      <c r="PS16" s="2" t="s">
        <v>446</v>
      </c>
      <c r="PT16" s="2" t="s">
        <v>462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162</v>
      </c>
      <c r="QP16" s="2" t="s">
        <v>168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129</v>
      </c>
      <c r="RC16" s="2" t="s">
        <v>132</v>
      </c>
      <c r="RD16" s="2" t="s">
        <v>132</v>
      </c>
      <c r="RE16" s="2" t="s">
        <v>144</v>
      </c>
      <c r="RF16" s="2" t="s">
        <v>179</v>
      </c>
      <c r="RG16" s="4"/>
      <c r="RH16" s="8"/>
      <c r="RI16" s="4"/>
      <c r="RJ16" s="8"/>
      <c r="RK16" s="7"/>
      <c r="RL16" s="7"/>
      <c r="RM16" s="2" t="s">
        <v>141</v>
      </c>
      <c r="RN16" s="2" t="s">
        <v>168</v>
      </c>
      <c r="RO16" s="2" t="s">
        <v>151</v>
      </c>
      <c r="RP16" s="2" t="s">
        <v>463</v>
      </c>
      <c r="RQ16" s="2" t="s">
        <v>144</v>
      </c>
      <c r="RR16" s="2" t="s">
        <v>132</v>
      </c>
    </row>
    <row r="17">
      <c r="A17" s="2" t="s">
        <v>464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465</v>
      </c>
      <c r="G17" s="2" t="s">
        <v>465</v>
      </c>
      <c r="H17" s="2" t="s">
        <v>465</v>
      </c>
      <c r="I17" s="2" t="s">
        <v>466</v>
      </c>
      <c r="J17" s="2" t="s">
        <v>127</v>
      </c>
      <c r="K17" s="2" t="s">
        <v>467</v>
      </c>
      <c r="L17" s="3">
        <v>33.88</v>
      </c>
      <c r="M17" s="3">
        <v>35.57</v>
      </c>
      <c r="N17" s="3">
        <v>73.94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468</v>
      </c>
      <c r="T17" s="2" t="s">
        <v>132</v>
      </c>
      <c r="U17" s="2" t="s">
        <v>285</v>
      </c>
      <c r="V17" s="2" t="s">
        <v>469</v>
      </c>
      <c r="W17" s="2" t="s">
        <v>225</v>
      </c>
      <c r="X17" s="2" t="s">
        <v>470</v>
      </c>
      <c r="Y17" s="2" t="s">
        <v>471</v>
      </c>
      <c r="Z17" s="4">
        <v>484</v>
      </c>
      <c r="AA17" s="4">
        <f>=ROUNDDOWN(19.36,0)</f>
      </c>
      <c r="AB17" s="5">
        <v>25</v>
      </c>
      <c r="AC17" s="2" t="s">
        <v>340</v>
      </c>
      <c r="AD17" s="4">
        <v>100</v>
      </c>
      <c r="AE17" s="4">
        <v>200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312</v>
      </c>
      <c r="AQ17" s="8">
        <v>12557.87</v>
      </c>
      <c r="AR17" s="4"/>
      <c r="AS17" s="8"/>
      <c r="AT17" s="7"/>
      <c r="AU17" s="7"/>
      <c r="AV17" s="4">
        <v>312</v>
      </c>
      <c r="AW17" s="8">
        <v>12557.87</v>
      </c>
      <c r="AX17" s="4"/>
      <c r="AY17" s="8"/>
      <c r="AZ17" s="7"/>
      <c r="BA17" s="7"/>
      <c r="BB17" s="7">
        <v>1</v>
      </c>
      <c r="BC17" s="4">
        <v>312</v>
      </c>
      <c r="BD17" s="8">
        <v>12557.87</v>
      </c>
      <c r="BE17" s="4"/>
      <c r="BF17" s="8"/>
      <c r="BG17" s="7"/>
      <c r="BH17" s="7"/>
      <c r="BI17" s="7">
        <v>1</v>
      </c>
      <c r="BJ17" s="4">
        <v>312</v>
      </c>
      <c r="BK17" s="8">
        <v>12557.87</v>
      </c>
      <c r="BL17" s="2" t="s">
        <v>472</v>
      </c>
      <c r="BM17" s="7">
        <v>1</v>
      </c>
      <c r="BN17" s="7">
        <v>1</v>
      </c>
      <c r="BO17" s="4">
        <v>117</v>
      </c>
      <c r="BP17" s="8">
        <v>4033.55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473</v>
      </c>
      <c r="BX17" s="2" t="s">
        <v>474</v>
      </c>
      <c r="BY17" s="2" t="s">
        <v>144</v>
      </c>
      <c r="BZ17" s="2" t="s">
        <v>132</v>
      </c>
      <c r="CA17" s="4">
        <v>35</v>
      </c>
      <c r="CB17" s="8">
        <v>1604.4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132</v>
      </c>
      <c r="CJ17" s="2" t="s">
        <v>475</v>
      </c>
      <c r="CK17" s="2" t="s">
        <v>144</v>
      </c>
      <c r="CL17" s="2" t="s">
        <v>132</v>
      </c>
      <c r="CM17" s="4">
        <v>43</v>
      </c>
      <c r="CN17" s="8">
        <v>1629.11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476</v>
      </c>
      <c r="CV17" s="2" t="s">
        <v>477</v>
      </c>
      <c r="CW17" s="2" t="s">
        <v>144</v>
      </c>
      <c r="CX17" s="2" t="s">
        <v>132</v>
      </c>
      <c r="CY17" s="4"/>
      <c r="CZ17" s="8"/>
      <c r="DA17" s="4"/>
      <c r="DB17" s="8"/>
      <c r="DC17" s="7"/>
      <c r="DD17" s="7"/>
      <c r="DE17" s="2" t="s">
        <v>141</v>
      </c>
      <c r="DF17" s="2" t="s">
        <v>129</v>
      </c>
      <c r="DG17" s="2" t="s">
        <v>478</v>
      </c>
      <c r="DH17" s="2" t="s">
        <v>479</v>
      </c>
      <c r="DI17" s="2" t="s">
        <v>144</v>
      </c>
      <c r="DJ17" s="2" t="s">
        <v>132</v>
      </c>
      <c r="DK17" s="4">
        <v>21</v>
      </c>
      <c r="DL17" s="8">
        <v>966.84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149</v>
      </c>
      <c r="DT17" s="2" t="s">
        <v>480</v>
      </c>
      <c r="DU17" s="2" t="s">
        <v>144</v>
      </c>
      <c r="DV17" s="2" t="s">
        <v>132</v>
      </c>
      <c r="DW17" s="4">
        <v>31</v>
      </c>
      <c r="DX17" s="8">
        <v>1447.08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473</v>
      </c>
      <c r="EF17" s="2" t="s">
        <v>481</v>
      </c>
      <c r="EG17" s="2" t="s">
        <v>144</v>
      </c>
      <c r="EH17" s="2" t="s">
        <v>132</v>
      </c>
      <c r="EI17" s="4">
        <v>18</v>
      </c>
      <c r="EJ17" s="8">
        <v>792.9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473</v>
      </c>
      <c r="ER17" s="2" t="s">
        <v>482</v>
      </c>
      <c r="ES17" s="2" t="s">
        <v>144</v>
      </c>
      <c r="ET17" s="2" t="s">
        <v>132</v>
      </c>
      <c r="EU17" s="4">
        <v>2</v>
      </c>
      <c r="EV17" s="8">
        <v>76.84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411</v>
      </c>
      <c r="FD17" s="2" t="s">
        <v>483</v>
      </c>
      <c r="FE17" s="2" t="s">
        <v>144</v>
      </c>
      <c r="FF17" s="2" t="s">
        <v>132</v>
      </c>
      <c r="FG17" s="4">
        <v>18</v>
      </c>
      <c r="FH17" s="8">
        <v>791.1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478</v>
      </c>
      <c r="FP17" s="2" t="s">
        <v>484</v>
      </c>
      <c r="FQ17" s="2" t="s">
        <v>144</v>
      </c>
      <c r="FR17" s="2" t="s">
        <v>132</v>
      </c>
      <c r="FS17" s="4">
        <v>2</v>
      </c>
      <c r="FT17" s="8">
        <v>71.14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378</v>
      </c>
      <c r="GB17" s="2" t="s">
        <v>485</v>
      </c>
      <c r="GC17" s="2" t="s">
        <v>144</v>
      </c>
      <c r="GD17" s="2" t="s">
        <v>132</v>
      </c>
      <c r="GE17" s="4">
        <v>4</v>
      </c>
      <c r="GF17" s="8">
        <v>336.88</v>
      </c>
      <c r="GG17" s="4"/>
      <c r="GH17" s="8"/>
      <c r="GI17" s="7"/>
      <c r="GJ17" s="7"/>
      <c r="GK17" s="2" t="s">
        <v>141</v>
      </c>
      <c r="GL17" s="2" t="s">
        <v>129</v>
      </c>
      <c r="GM17" s="2" t="s">
        <v>473</v>
      </c>
      <c r="GN17" s="2" t="s">
        <v>477</v>
      </c>
      <c r="GO17" s="2" t="s">
        <v>144</v>
      </c>
      <c r="GP17" s="2" t="s">
        <v>132</v>
      </c>
      <c r="GQ17" s="4">
        <v>5</v>
      </c>
      <c r="GR17" s="8">
        <v>177.85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303</v>
      </c>
      <c r="GZ17" s="2" t="s">
        <v>486</v>
      </c>
      <c r="HA17" s="2" t="s">
        <v>144</v>
      </c>
      <c r="HB17" s="2" t="s">
        <v>132</v>
      </c>
      <c r="HC17" s="4">
        <v>2</v>
      </c>
      <c r="HD17" s="8">
        <v>87.48</v>
      </c>
      <c r="HE17" s="4"/>
      <c r="HF17" s="8"/>
      <c r="HG17" s="7"/>
      <c r="HH17" s="7"/>
      <c r="HI17" s="2" t="s">
        <v>141</v>
      </c>
      <c r="HJ17" s="2" t="s">
        <v>129</v>
      </c>
      <c r="HK17" s="2" t="s">
        <v>473</v>
      </c>
      <c r="HL17" s="2" t="s">
        <v>403</v>
      </c>
      <c r="HM17" s="2" t="s">
        <v>144</v>
      </c>
      <c r="HN17" s="2" t="s">
        <v>132</v>
      </c>
      <c r="HO17" s="4">
        <v>3</v>
      </c>
      <c r="HP17" s="8">
        <v>131.85</v>
      </c>
      <c r="HQ17" s="4"/>
      <c r="HR17" s="8"/>
      <c r="HS17" s="7"/>
      <c r="HT17" s="7"/>
      <c r="HU17" s="2" t="s">
        <v>141</v>
      </c>
      <c r="HV17" s="2" t="s">
        <v>129</v>
      </c>
      <c r="HW17" s="2" t="s">
        <v>478</v>
      </c>
      <c r="HX17" s="2" t="s">
        <v>487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333</v>
      </c>
      <c r="IJ17" s="2" t="s">
        <v>150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212</v>
      </c>
      <c r="IT17" s="2" t="s">
        <v>129</v>
      </c>
      <c r="IU17" s="2" t="s">
        <v>132</v>
      </c>
      <c r="IV17" s="2" t="s">
        <v>132</v>
      </c>
      <c r="IW17" s="2" t="s">
        <v>144</v>
      </c>
      <c r="IX17" s="2" t="s">
        <v>132</v>
      </c>
      <c r="IY17" s="4">
        <v>11</v>
      </c>
      <c r="IZ17" s="8">
        <v>410.85</v>
      </c>
      <c r="JA17" s="4"/>
      <c r="JB17" s="8"/>
      <c r="JC17" s="7"/>
      <c r="JD17" s="7"/>
      <c r="JE17" s="2" t="s">
        <v>141</v>
      </c>
      <c r="JF17" s="2" t="s">
        <v>129</v>
      </c>
      <c r="JG17" s="2" t="s">
        <v>488</v>
      </c>
      <c r="JH17" s="2" t="s">
        <v>348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214</v>
      </c>
      <c r="JR17" s="2" t="s">
        <v>129</v>
      </c>
      <c r="JS17" s="2" t="s">
        <v>357</v>
      </c>
      <c r="JT17" s="2" t="s">
        <v>132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141</v>
      </c>
      <c r="LB17" s="2" t="s">
        <v>129</v>
      </c>
      <c r="LC17" s="2" t="s">
        <v>169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162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171</v>
      </c>
      <c r="MM17" s="2" t="s">
        <v>489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167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167</v>
      </c>
      <c r="NJ17" s="2" t="s">
        <v>129</v>
      </c>
      <c r="NK17" s="2" t="s">
        <v>132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174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167</v>
      </c>
      <c r="OT17" s="2" t="s">
        <v>168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141</v>
      </c>
      <c r="PF17" s="2" t="s">
        <v>129</v>
      </c>
      <c r="PG17" s="2" t="s">
        <v>175</v>
      </c>
      <c r="PH17" s="2" t="s">
        <v>132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168</v>
      </c>
      <c r="PS17" s="2" t="s">
        <v>324</v>
      </c>
      <c r="PT17" s="2" t="s">
        <v>490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162</v>
      </c>
      <c r="QP17" s="2" t="s">
        <v>168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167</v>
      </c>
      <c r="RB17" s="2" t="s">
        <v>129</v>
      </c>
      <c r="RC17" s="2" t="s">
        <v>132</v>
      </c>
      <c r="RD17" s="2" t="s">
        <v>132</v>
      </c>
      <c r="RE17" s="2" t="s">
        <v>144</v>
      </c>
      <c r="RF17" s="2" t="s">
        <v>179</v>
      </c>
      <c r="RG17" s="4"/>
      <c r="RH17" s="8"/>
      <c r="RI17" s="4"/>
      <c r="RJ17" s="8"/>
      <c r="RK17" s="7"/>
      <c r="RL17" s="7"/>
      <c r="RM17" s="2" t="s">
        <v>141</v>
      </c>
      <c r="RN17" s="2" t="s">
        <v>168</v>
      </c>
      <c r="RO17" s="2" t="s">
        <v>324</v>
      </c>
      <c r="RP17" s="2" t="s">
        <v>244</v>
      </c>
      <c r="RQ17" s="2" t="s">
        <v>144</v>
      </c>
      <c r="RR17" s="2" t="s">
        <v>132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494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255</v>
      </c>
      <c r="Q18" s="2" t="s">
        <v>131</v>
      </c>
      <c r="R18" s="2" t="s">
        <v>132</v>
      </c>
      <c r="S18" s="2" t="s">
        <v>495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187</v>
      </c>
      <c r="Y18" s="2" t="s">
        <v>496</v>
      </c>
      <c r="Z18" s="4">
        <v>247</v>
      </c>
      <c r="AA18" s="4">
        <f>=ROUNDDOWN(20.5833333333333,0)</f>
      </c>
      <c r="AB18" s="5">
        <v>12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194</v>
      </c>
      <c r="AQ18" s="8">
        <v>8330.08</v>
      </c>
      <c r="AR18" s="4"/>
      <c r="AS18" s="8"/>
      <c r="AT18" s="7"/>
      <c r="AU18" s="7"/>
      <c r="AV18" s="4">
        <v>194</v>
      </c>
      <c r="AW18" s="8">
        <v>8330.08</v>
      </c>
      <c r="AX18" s="4"/>
      <c r="AY18" s="8"/>
      <c r="AZ18" s="7"/>
      <c r="BA18" s="7"/>
      <c r="BB18" s="7">
        <v>1</v>
      </c>
      <c r="BC18" s="4">
        <v>194</v>
      </c>
      <c r="BD18" s="8">
        <v>8330.08</v>
      </c>
      <c r="BE18" s="4"/>
      <c r="BF18" s="8"/>
      <c r="BG18" s="7"/>
      <c r="BH18" s="7"/>
      <c r="BI18" s="7">
        <v>1</v>
      </c>
      <c r="BJ18" s="4">
        <v>194</v>
      </c>
      <c r="BK18" s="8">
        <v>8330.08</v>
      </c>
      <c r="BL18" s="2" t="s">
        <v>497</v>
      </c>
      <c r="BM18" s="7">
        <v>1</v>
      </c>
      <c r="BN18" s="7">
        <v>1</v>
      </c>
      <c r="BO18" s="4">
        <v>79</v>
      </c>
      <c r="BP18" s="8">
        <v>2770.86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486</v>
      </c>
      <c r="BX18" s="2" t="s">
        <v>498</v>
      </c>
      <c r="BY18" s="2" t="s">
        <v>144</v>
      </c>
      <c r="BZ18" s="2" t="s">
        <v>132</v>
      </c>
      <c r="CA18" s="4">
        <v>31</v>
      </c>
      <c r="CB18" s="8">
        <v>1527.68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13</v>
      </c>
      <c r="CN18" s="8">
        <v>563.74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496</v>
      </c>
      <c r="CV18" s="2" t="s">
        <v>499</v>
      </c>
      <c r="CW18" s="2" t="s">
        <v>144</v>
      </c>
      <c r="CX18" s="2" t="s">
        <v>132</v>
      </c>
      <c r="CY18" s="4">
        <v>31</v>
      </c>
      <c r="CZ18" s="8">
        <v>1464.44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266</v>
      </c>
      <c r="DH18" s="2" t="s">
        <v>488</v>
      </c>
      <c r="DI18" s="2" t="s">
        <v>144</v>
      </c>
      <c r="DJ18" s="2" t="s">
        <v>132</v>
      </c>
      <c r="DK18" s="4">
        <v>5</v>
      </c>
      <c r="DL18" s="8">
        <v>251.95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149</v>
      </c>
      <c r="DT18" s="2" t="s">
        <v>434</v>
      </c>
      <c r="DU18" s="2" t="s">
        <v>144</v>
      </c>
      <c r="DV18" s="2" t="s">
        <v>132</v>
      </c>
      <c r="DW18" s="4">
        <v>11</v>
      </c>
      <c r="DX18" s="8">
        <v>598.84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335</v>
      </c>
      <c r="EF18" s="2" t="s">
        <v>500</v>
      </c>
      <c r="EG18" s="2" t="s">
        <v>144</v>
      </c>
      <c r="EH18" s="2" t="s">
        <v>132</v>
      </c>
      <c r="EI18" s="4">
        <v>3</v>
      </c>
      <c r="EJ18" s="8">
        <v>143.61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501</v>
      </c>
      <c r="ER18" s="2" t="s">
        <v>331</v>
      </c>
      <c r="ES18" s="2" t="s">
        <v>144</v>
      </c>
      <c r="ET18" s="2" t="s">
        <v>132</v>
      </c>
      <c r="EU18" s="4">
        <v>7</v>
      </c>
      <c r="EV18" s="8">
        <v>289.1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202</v>
      </c>
      <c r="FD18" s="2" t="s">
        <v>502</v>
      </c>
      <c r="FE18" s="2" t="s">
        <v>144</v>
      </c>
      <c r="FF18" s="2" t="s">
        <v>132</v>
      </c>
      <c r="FG18" s="4">
        <v>9</v>
      </c>
      <c r="FH18" s="8">
        <v>425.16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271</v>
      </c>
      <c r="FP18" s="2" t="s">
        <v>503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141</v>
      </c>
      <c r="FZ18" s="2" t="s">
        <v>129</v>
      </c>
      <c r="GA18" s="2" t="s">
        <v>158</v>
      </c>
      <c r="GB18" s="2" t="s">
        <v>132</v>
      </c>
      <c r="GC18" s="2" t="s">
        <v>144</v>
      </c>
      <c r="GD18" s="2" t="s">
        <v>132</v>
      </c>
      <c r="GE18" s="4">
        <v>2</v>
      </c>
      <c r="GF18" s="8">
        <v>152.98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335</v>
      </c>
      <c r="GN18" s="2" t="s">
        <v>504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438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162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3</v>
      </c>
      <c r="HP18" s="8">
        <v>141.72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360</v>
      </c>
      <c r="HX18" s="2" t="s">
        <v>505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247</v>
      </c>
      <c r="IJ18" s="2" t="s">
        <v>506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507</v>
      </c>
      <c r="IV18" s="2" t="s">
        <v>508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356</v>
      </c>
      <c r="JH18" s="2" t="s">
        <v>132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214</v>
      </c>
      <c r="JR18" s="2" t="s">
        <v>129</v>
      </c>
      <c r="JS18" s="2" t="s">
        <v>509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167</v>
      </c>
      <c r="KP18" s="2" t="s">
        <v>168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141</v>
      </c>
      <c r="LB18" s="2" t="s">
        <v>129</v>
      </c>
      <c r="LC18" s="2" t="s">
        <v>169</v>
      </c>
      <c r="LD18" s="2" t="s">
        <v>510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162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167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167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174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167</v>
      </c>
      <c r="OT18" s="2" t="s">
        <v>168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217</v>
      </c>
      <c r="PF18" s="2" t="s">
        <v>129</v>
      </c>
      <c r="PG18" s="2" t="s">
        <v>132</v>
      </c>
      <c r="PH18" s="2" t="s">
        <v>132</v>
      </c>
      <c r="PI18" s="2" t="s">
        <v>144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168</v>
      </c>
      <c r="PS18" s="2" t="s">
        <v>389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167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167</v>
      </c>
      <c r="QP18" s="2" t="s">
        <v>168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129</v>
      </c>
      <c r="RC18" s="2" t="s">
        <v>132</v>
      </c>
      <c r="RD18" s="2" t="s">
        <v>132</v>
      </c>
      <c r="RE18" s="2" t="s">
        <v>144</v>
      </c>
      <c r="RF18" s="2" t="s">
        <v>179</v>
      </c>
      <c r="RG18" s="4"/>
      <c r="RH18" s="8"/>
      <c r="RI18" s="4"/>
      <c r="RJ18" s="8"/>
      <c r="RK18" s="7"/>
      <c r="RL18" s="7"/>
      <c r="RM18" s="2" t="s">
        <v>141</v>
      </c>
      <c r="RN18" s="2" t="s">
        <v>168</v>
      </c>
      <c r="RO18" s="2" t="s">
        <v>511</v>
      </c>
      <c r="RP18" s="2" t="s">
        <v>504</v>
      </c>
      <c r="RQ18" s="2" t="s">
        <v>144</v>
      </c>
      <c r="RR18" s="2" t="s">
        <v>132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427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319</v>
      </c>
      <c r="Q19" s="2" t="s">
        <v>131</v>
      </c>
      <c r="R19" s="2" t="s">
        <v>132</v>
      </c>
      <c r="S19" s="2" t="s">
        <v>515</v>
      </c>
      <c r="T19" s="2" t="s">
        <v>132</v>
      </c>
      <c r="U19" s="2" t="s">
        <v>285</v>
      </c>
      <c r="V19" s="2" t="s">
        <v>397</v>
      </c>
      <c r="W19" s="2" t="s">
        <v>187</v>
      </c>
      <c r="X19" s="2" t="s">
        <v>132</v>
      </c>
      <c r="Y19" s="2" t="s">
        <v>286</v>
      </c>
      <c r="Z19" s="4">
        <v>153</v>
      </c>
      <c r="AA19" s="4">
        <f>=ROUNDDOWN(30.6,0)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84</v>
      </c>
      <c r="AQ19" s="8">
        <v>7244.11</v>
      </c>
      <c r="AR19" s="4"/>
      <c r="AS19" s="8"/>
      <c r="AT19" s="7"/>
      <c r="AU19" s="7"/>
      <c r="AV19" s="4">
        <v>84</v>
      </c>
      <c r="AW19" s="8">
        <v>7244.11</v>
      </c>
      <c r="AX19" s="4"/>
      <c r="AY19" s="8"/>
      <c r="AZ19" s="7"/>
      <c r="BA19" s="7"/>
      <c r="BB19" s="7">
        <v>1</v>
      </c>
      <c r="BC19" s="4">
        <v>89</v>
      </c>
      <c r="BD19" s="8">
        <v>7732.15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>
        <v>0.9369</v>
      </c>
      <c r="BJ19" s="4">
        <v>84</v>
      </c>
      <c r="BK19" s="8">
        <v>7244.11</v>
      </c>
      <c r="BL19" s="2" t="s">
        <v>516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288</v>
      </c>
      <c r="BX19" s="2" t="s">
        <v>517</v>
      </c>
      <c r="BY19" s="2" t="s">
        <v>144</v>
      </c>
      <c r="BZ19" s="2" t="s">
        <v>132</v>
      </c>
      <c r="CA19" s="4">
        <v>14</v>
      </c>
      <c r="CB19" s="8">
        <v>1283.24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132</v>
      </c>
      <c r="CJ19" s="2" t="s">
        <v>518</v>
      </c>
      <c r="CK19" s="2" t="s">
        <v>144</v>
      </c>
      <c r="CL19" s="2" t="s">
        <v>132</v>
      </c>
      <c r="CM19" s="4">
        <v>19</v>
      </c>
      <c r="CN19" s="8">
        <v>1575.73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519</v>
      </c>
      <c r="CV19" s="2" t="s">
        <v>292</v>
      </c>
      <c r="CW19" s="2" t="s">
        <v>144</v>
      </c>
      <c r="CX19" s="2" t="s">
        <v>132</v>
      </c>
      <c r="CY19" s="4">
        <v>10</v>
      </c>
      <c r="CZ19" s="8">
        <v>910.2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399</v>
      </c>
      <c r="DH19" s="2" t="s">
        <v>198</v>
      </c>
      <c r="DI19" s="2" t="s">
        <v>144</v>
      </c>
      <c r="DJ19" s="2" t="s">
        <v>132</v>
      </c>
      <c r="DK19" s="4">
        <v>14</v>
      </c>
      <c r="DL19" s="8">
        <v>1372.14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294</v>
      </c>
      <c r="DT19" s="2" t="s">
        <v>520</v>
      </c>
      <c r="DU19" s="2" t="s">
        <v>144</v>
      </c>
      <c r="DV19" s="2" t="s">
        <v>132</v>
      </c>
      <c r="DW19" s="4">
        <v>9</v>
      </c>
      <c r="DX19" s="8">
        <v>842.04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296</v>
      </c>
      <c r="EF19" s="2" t="s">
        <v>521</v>
      </c>
      <c r="EG19" s="2" t="s">
        <v>144</v>
      </c>
      <c r="EH19" s="2" t="s">
        <v>132</v>
      </c>
      <c r="EI19" s="4">
        <v>2</v>
      </c>
      <c r="EJ19" s="8">
        <v>167.78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288</v>
      </c>
      <c r="ER19" s="2" t="s">
        <v>522</v>
      </c>
      <c r="ES19" s="2" t="s">
        <v>144</v>
      </c>
      <c r="ET19" s="2" t="s">
        <v>132</v>
      </c>
      <c r="EU19" s="4">
        <v>1</v>
      </c>
      <c r="EV19" s="8">
        <v>80.68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523</v>
      </c>
      <c r="FD19" s="2" t="s">
        <v>524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168</v>
      </c>
      <c r="FO19" s="2" t="s">
        <v>297</v>
      </c>
      <c r="FP19" s="2" t="s">
        <v>525</v>
      </c>
      <c r="FQ19" s="2" t="s">
        <v>144</v>
      </c>
      <c r="FR19" s="2" t="s">
        <v>132</v>
      </c>
      <c r="FS19" s="4">
        <v>2</v>
      </c>
      <c r="FT19" s="8">
        <v>149.42</v>
      </c>
      <c r="FU19" s="4"/>
      <c r="FV19" s="8"/>
      <c r="FW19" s="7"/>
      <c r="FX19" s="7"/>
      <c r="FY19" s="2" t="s">
        <v>141</v>
      </c>
      <c r="FZ19" s="2" t="s">
        <v>129</v>
      </c>
      <c r="GA19" s="2" t="s">
        <v>378</v>
      </c>
      <c r="GB19" s="2" t="s">
        <v>301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291</v>
      </c>
      <c r="GN19" s="2" t="s">
        <v>526</v>
      </c>
      <c r="GO19" s="2" t="s">
        <v>144</v>
      </c>
      <c r="GP19" s="2" t="s">
        <v>132</v>
      </c>
      <c r="GQ19" s="4"/>
      <c r="GR19" s="8"/>
      <c r="GS19" s="4"/>
      <c r="GT19" s="8"/>
      <c r="GU19" s="7"/>
      <c r="GV19" s="7"/>
      <c r="GW19" s="2" t="s">
        <v>141</v>
      </c>
      <c r="GX19" s="2" t="s">
        <v>129</v>
      </c>
      <c r="GY19" s="2" t="s">
        <v>303</v>
      </c>
      <c r="GZ19" s="2" t="s">
        <v>238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>
        <v>1</v>
      </c>
      <c r="HP19" s="8">
        <v>86</v>
      </c>
      <c r="HQ19" s="4"/>
      <c r="HR19" s="8"/>
      <c r="HS19" s="7"/>
      <c r="HT19" s="7"/>
      <c r="HU19" s="2" t="s">
        <v>141</v>
      </c>
      <c r="HV19" s="2" t="s">
        <v>129</v>
      </c>
      <c r="HW19" s="2" t="s">
        <v>527</v>
      </c>
      <c r="HX19" s="2" t="s">
        <v>528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210</v>
      </c>
      <c r="IJ19" s="2" t="s">
        <v>132</v>
      </c>
      <c r="IK19" s="2" t="s">
        <v>144</v>
      </c>
      <c r="IL19" s="2" t="s">
        <v>132</v>
      </c>
      <c r="IM19" s="4">
        <v>2</v>
      </c>
      <c r="IN19" s="8">
        <v>161.36</v>
      </c>
      <c r="IO19" s="4"/>
      <c r="IP19" s="8"/>
      <c r="IQ19" s="7"/>
      <c r="IR19" s="7"/>
      <c r="IS19" s="2" t="s">
        <v>141</v>
      </c>
      <c r="IT19" s="2" t="s">
        <v>129</v>
      </c>
      <c r="IU19" s="2" t="s">
        <v>529</v>
      </c>
      <c r="IV19" s="2" t="s">
        <v>530</v>
      </c>
      <c r="IW19" s="2" t="s">
        <v>144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213</v>
      </c>
      <c r="JH19" s="2" t="s">
        <v>336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214</v>
      </c>
      <c r="JR19" s="2" t="s">
        <v>129</v>
      </c>
      <c r="JS19" s="2" t="s">
        <v>531</v>
      </c>
      <c r="JT19" s="2" t="s">
        <v>532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141</v>
      </c>
      <c r="LB19" s="2" t="s">
        <v>129</v>
      </c>
      <c r="LC19" s="2" t="s">
        <v>169</v>
      </c>
      <c r="LD19" s="2" t="s">
        <v>533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162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171</v>
      </c>
      <c r="MM19" s="2" t="s">
        <v>289</v>
      </c>
      <c r="MN19" s="2" t="s">
        <v>534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167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167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167</v>
      </c>
      <c r="OT19" s="2" t="s">
        <v>168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217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168</v>
      </c>
      <c r="PS19" s="2" t="s">
        <v>535</v>
      </c>
      <c r="PT19" s="2" t="s">
        <v>536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162</v>
      </c>
      <c r="QP19" s="2" t="s">
        <v>168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167</v>
      </c>
      <c r="RB19" s="2" t="s">
        <v>129</v>
      </c>
      <c r="RC19" s="2" t="s">
        <v>132</v>
      </c>
      <c r="RD19" s="2" t="s">
        <v>132</v>
      </c>
      <c r="RE19" s="2" t="s">
        <v>144</v>
      </c>
      <c r="RF19" s="2" t="s">
        <v>179</v>
      </c>
      <c r="RG19" s="4"/>
      <c r="RH19" s="8"/>
      <c r="RI19" s="4"/>
      <c r="RJ19" s="8"/>
      <c r="RK19" s="7"/>
      <c r="RL19" s="7"/>
      <c r="RM19" s="2" t="s">
        <v>141</v>
      </c>
      <c r="RN19" s="2" t="s">
        <v>168</v>
      </c>
      <c r="RO19" s="2" t="s">
        <v>315</v>
      </c>
      <c r="RP19" s="2" t="s">
        <v>537</v>
      </c>
      <c r="RQ19" s="2" t="s">
        <v>144</v>
      </c>
      <c r="RR19" s="2" t="s">
        <v>132</v>
      </c>
    </row>
    <row r="20">
      <c r="A20" s="2" t="s">
        <v>538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513</v>
      </c>
      <c r="G20" s="2" t="s">
        <v>513</v>
      </c>
      <c r="H20" s="2" t="s">
        <v>513</v>
      </c>
      <c r="I20" s="2" t="s">
        <v>514</v>
      </c>
      <c r="J20" s="2" t="s">
        <v>127</v>
      </c>
      <c r="K20" s="2" t="s">
        <v>318</v>
      </c>
      <c r="L20" s="3">
        <v>71.15</v>
      </c>
      <c r="M20" s="3">
        <v>74.71</v>
      </c>
      <c r="N20" s="3">
        <v>146.19</v>
      </c>
      <c r="O20" s="2" t="s">
        <v>539</v>
      </c>
      <c r="P20" s="2" t="s">
        <v>540</v>
      </c>
      <c r="Q20" s="2" t="s">
        <v>131</v>
      </c>
      <c r="R20" s="2" t="s">
        <v>132</v>
      </c>
      <c r="S20" s="2" t="s">
        <v>541</v>
      </c>
      <c r="T20" s="2" t="s">
        <v>132</v>
      </c>
      <c r="U20" s="2" t="s">
        <v>285</v>
      </c>
      <c r="V20" s="2" t="s">
        <v>397</v>
      </c>
      <c r="W20" s="2" t="s">
        <v>225</v>
      </c>
      <c r="X20" s="2" t="s">
        <v>136</v>
      </c>
      <c r="Y20" s="2" t="s">
        <v>320</v>
      </c>
      <c r="Z20" s="4"/>
      <c r="AA20" s="4">
        <f>=ROUNDDOWN({0},0)</f>
      </c>
      <c r="AB20" s="5">
        <v>0.2</v>
      </c>
      <c r="AC20" s="2" t="s">
        <v>132</v>
      </c>
      <c r="AD20" s="4"/>
      <c r="AE20" s="4"/>
      <c r="AF20" s="6">
        <v>65</v>
      </c>
      <c r="AG20" s="6"/>
      <c r="AH20" s="7">
        <v>0.3297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0.0631</v>
      </c>
      <c r="BJ20" s="4">
        <v>5</v>
      </c>
      <c r="BK20" s="8">
        <v>488.04</v>
      </c>
      <c r="BL20" s="2" t="s">
        <v>542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141</v>
      </c>
      <c r="BV20" s="2" t="s">
        <v>168</v>
      </c>
      <c r="BW20" s="2" t="s">
        <v>543</v>
      </c>
      <c r="BX20" s="2" t="s">
        <v>258</v>
      </c>
      <c r="BY20" s="2" t="s">
        <v>179</v>
      </c>
      <c r="BZ20" s="2" t="s">
        <v>132</v>
      </c>
      <c r="CA20" s="4"/>
      <c r="CB20" s="8"/>
      <c r="CC20" s="4"/>
      <c r="CD20" s="8"/>
      <c r="CE20" s="7"/>
      <c r="CF20" s="7"/>
      <c r="CG20" s="2" t="s">
        <v>141</v>
      </c>
      <c r="CH20" s="2" t="s">
        <v>168</v>
      </c>
      <c r="CI20" s="2" t="s">
        <v>132</v>
      </c>
      <c r="CJ20" s="2" t="s">
        <v>230</v>
      </c>
      <c r="CK20" s="2" t="s">
        <v>144</v>
      </c>
      <c r="CL20" s="2" t="s">
        <v>132</v>
      </c>
      <c r="CM20" s="4">
        <v>2</v>
      </c>
      <c r="CN20" s="8">
        <v>188.38</v>
      </c>
      <c r="CO20" s="4"/>
      <c r="CP20" s="8"/>
      <c r="CQ20" s="7"/>
      <c r="CR20" s="7"/>
      <c r="CS20" s="2" t="s">
        <v>141</v>
      </c>
      <c r="CT20" s="2" t="s">
        <v>168</v>
      </c>
      <c r="CU20" s="2" t="s">
        <v>324</v>
      </c>
      <c r="CV20" s="2" t="s">
        <v>544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545</v>
      </c>
      <c r="DF20" s="2" t="s">
        <v>168</v>
      </c>
      <c r="DG20" s="2" t="s">
        <v>132</v>
      </c>
      <c r="DH20" s="2" t="s">
        <v>132</v>
      </c>
      <c r="DI20" s="2" t="s">
        <v>144</v>
      </c>
      <c r="DJ20" s="2" t="s">
        <v>132</v>
      </c>
      <c r="DK20" s="4">
        <v>1</v>
      </c>
      <c r="DL20" s="8">
        <v>98.01</v>
      </c>
      <c r="DM20" s="4"/>
      <c r="DN20" s="8"/>
      <c r="DO20" s="7"/>
      <c r="DP20" s="7"/>
      <c r="DQ20" s="2" t="s">
        <v>141</v>
      </c>
      <c r="DR20" s="2" t="s">
        <v>168</v>
      </c>
      <c r="DS20" s="2" t="s">
        <v>149</v>
      </c>
      <c r="DT20" s="2" t="s">
        <v>453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168</v>
      </c>
      <c r="EE20" s="2" t="s">
        <v>328</v>
      </c>
      <c r="EF20" s="2" t="s">
        <v>546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168</v>
      </c>
      <c r="EQ20" s="2" t="s">
        <v>330</v>
      </c>
      <c r="ER20" s="2" t="s">
        <v>347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167</v>
      </c>
      <c r="FB20" s="2" t="s">
        <v>168</v>
      </c>
      <c r="FC20" s="2" t="s">
        <v>132</v>
      </c>
      <c r="FD20" s="2" t="s">
        <v>132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168</v>
      </c>
      <c r="FO20" s="2" t="s">
        <v>204</v>
      </c>
      <c r="FP20" s="2" t="s">
        <v>547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167</v>
      </c>
      <c r="FZ20" s="2" t="s">
        <v>168</v>
      </c>
      <c r="GA20" s="2" t="s">
        <v>132</v>
      </c>
      <c r="GB20" s="2" t="s">
        <v>132</v>
      </c>
      <c r="GC20" s="2" t="s">
        <v>144</v>
      </c>
      <c r="GD20" s="2" t="s">
        <v>132</v>
      </c>
      <c r="GE20" s="4">
        <v>1</v>
      </c>
      <c r="GF20" s="8">
        <v>139.99</v>
      </c>
      <c r="GG20" s="4"/>
      <c r="GH20" s="8"/>
      <c r="GI20" s="7"/>
      <c r="GJ20" s="7"/>
      <c r="GK20" s="2" t="s">
        <v>141</v>
      </c>
      <c r="GL20" s="2" t="s">
        <v>168</v>
      </c>
      <c r="GM20" s="2" t="s">
        <v>324</v>
      </c>
      <c r="GN20" s="2" t="s">
        <v>548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168</v>
      </c>
      <c r="GY20" s="2" t="s">
        <v>161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168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168</v>
      </c>
      <c r="HW20" s="2" t="s">
        <v>244</v>
      </c>
      <c r="HX20" s="2" t="s">
        <v>549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168</v>
      </c>
      <c r="II20" s="2" t="s">
        <v>247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167</v>
      </c>
      <c r="IT20" s="2" t="s">
        <v>168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174</v>
      </c>
      <c r="JF20" s="2" t="s">
        <v>168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168</v>
      </c>
      <c r="JS20" s="2" t="s">
        <v>181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168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168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162</v>
      </c>
      <c r="LN20" s="2" t="s">
        <v>168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168</v>
      </c>
      <c r="MM20" s="2" t="s">
        <v>172</v>
      </c>
      <c r="MN20" s="2" t="s">
        <v>550</v>
      </c>
      <c r="MO20" s="2" t="s">
        <v>179</v>
      </c>
      <c r="MP20" s="2" t="s">
        <v>132</v>
      </c>
      <c r="MQ20" s="4"/>
      <c r="MR20" s="8"/>
      <c r="MS20" s="4"/>
      <c r="MT20" s="8"/>
      <c r="MU20" s="7"/>
      <c r="MV20" s="7"/>
      <c r="MW20" s="2" t="s">
        <v>167</v>
      </c>
      <c r="MX20" s="2" t="s">
        <v>168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174</v>
      </c>
      <c r="NV20" s="2" t="s">
        <v>168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174</v>
      </c>
      <c r="OH20" s="2" t="s">
        <v>168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167</v>
      </c>
      <c r="OT20" s="2" t="s">
        <v>168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167</v>
      </c>
      <c r="PR20" s="2" t="s">
        <v>168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167</v>
      </c>
      <c r="QP20" s="2" t="s">
        <v>168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167</v>
      </c>
      <c r="RB20" s="2" t="s">
        <v>168</v>
      </c>
      <c r="RC20" s="2" t="s">
        <v>132</v>
      </c>
      <c r="RD20" s="2" t="s">
        <v>132</v>
      </c>
      <c r="RE20" s="2" t="s">
        <v>144</v>
      </c>
      <c r="RF20" s="2" t="s">
        <v>132</v>
      </c>
      <c r="RG20" s="4"/>
      <c r="RH20" s="8"/>
      <c r="RI20" s="4"/>
      <c r="RJ20" s="8"/>
      <c r="RK20" s="7"/>
      <c r="RL20" s="7"/>
      <c r="RM20" s="2" t="s">
        <v>141</v>
      </c>
      <c r="RN20" s="2" t="s">
        <v>168</v>
      </c>
      <c r="RO20" s="2" t="s">
        <v>151</v>
      </c>
      <c r="RP20" s="2" t="s">
        <v>551</v>
      </c>
      <c r="RQ20" s="2" t="s">
        <v>144</v>
      </c>
      <c r="RR20" s="2" t="s">
        <v>132</v>
      </c>
    </row>
    <row r="21">
      <c r="A21" s="2" t="s">
        <v>552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553</v>
      </c>
      <c r="G21" s="2" t="s">
        <v>553</v>
      </c>
      <c r="H21" s="2" t="s">
        <v>553</v>
      </c>
      <c r="I21" s="2" t="s">
        <v>554</v>
      </c>
      <c r="J21" s="2" t="s">
        <v>127</v>
      </c>
      <c r="K21" s="2" t="s">
        <v>366</v>
      </c>
      <c r="L21" s="3">
        <v>45.85</v>
      </c>
      <c r="M21" s="3">
        <v>48.14</v>
      </c>
      <c r="N21" s="3">
        <v>99.44</v>
      </c>
      <c r="O21" s="2" t="s">
        <v>129</v>
      </c>
      <c r="P21" s="2" t="s">
        <v>319</v>
      </c>
      <c r="Q21" s="2" t="s">
        <v>131</v>
      </c>
      <c r="R21" s="2" t="s">
        <v>132</v>
      </c>
      <c r="S21" s="2" t="s">
        <v>555</v>
      </c>
      <c r="T21" s="2" t="s">
        <v>132</v>
      </c>
      <c r="U21" s="2" t="s">
        <v>429</v>
      </c>
      <c r="V21" s="2" t="s">
        <v>397</v>
      </c>
      <c r="W21" s="2" t="s">
        <v>187</v>
      </c>
      <c r="X21" s="2" t="s">
        <v>132</v>
      </c>
      <c r="Y21" s="2" t="s">
        <v>399</v>
      </c>
      <c r="Z21" s="4">
        <v>119</v>
      </c>
      <c r="AA21" s="4">
        <f>=ROUNDDOWN(11.9,0)</f>
      </c>
      <c r="AB21" s="5">
        <v>10</v>
      </c>
      <c r="AC21" s="2" t="s">
        <v>340</v>
      </c>
      <c r="AD21" s="4">
        <v>50</v>
      </c>
      <c r="AE21" s="4">
        <v>100</v>
      </c>
      <c r="AF21" s="6">
        <v>65</v>
      </c>
      <c r="AG21" s="6">
        <v>48</v>
      </c>
      <c r="AH21" s="7">
        <v>0.7143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105</v>
      </c>
      <c r="AQ21" s="8">
        <v>5199.55</v>
      </c>
      <c r="AR21" s="4"/>
      <c r="AS21" s="8"/>
      <c r="AT21" s="7"/>
      <c r="AU21" s="7"/>
      <c r="AV21" s="4">
        <v>105</v>
      </c>
      <c r="AW21" s="8">
        <v>5199.55</v>
      </c>
      <c r="AX21" s="4"/>
      <c r="AY21" s="8"/>
      <c r="AZ21" s="7"/>
      <c r="BA21" s="7"/>
      <c r="BB21" s="7">
        <v>1</v>
      </c>
      <c r="BC21" s="4">
        <v>105</v>
      </c>
      <c r="BD21" s="8">
        <v>5199.55</v>
      </c>
      <c r="BE21" s="4"/>
      <c r="BF21" s="8"/>
      <c r="BG21" s="7"/>
      <c r="BH21" s="7"/>
      <c r="BI21" s="7">
        <v>1</v>
      </c>
      <c r="BJ21" s="4">
        <v>105</v>
      </c>
      <c r="BK21" s="8">
        <v>5199.55</v>
      </c>
      <c r="BL21" s="2" t="s">
        <v>556</v>
      </c>
      <c r="BM21" s="7">
        <v>1</v>
      </c>
      <c r="BN21" s="7">
        <v>1</v>
      </c>
      <c r="BO21" s="4">
        <v>29</v>
      </c>
      <c r="BP21" s="8">
        <v>1046.36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190</v>
      </c>
      <c r="BX21" s="2" t="s">
        <v>401</v>
      </c>
      <c r="BY21" s="2" t="s">
        <v>144</v>
      </c>
      <c r="BZ21" s="2" t="s">
        <v>132</v>
      </c>
      <c r="CA21" s="4">
        <v>20</v>
      </c>
      <c r="CB21" s="8">
        <v>1240.6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132</v>
      </c>
      <c r="CJ21" s="2" t="s">
        <v>204</v>
      </c>
      <c r="CK21" s="2" t="s">
        <v>144</v>
      </c>
      <c r="CL21" s="2" t="s">
        <v>132</v>
      </c>
      <c r="CM21" s="4">
        <v>12</v>
      </c>
      <c r="CN21" s="8">
        <v>577.68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399</v>
      </c>
      <c r="CV21" s="2" t="s">
        <v>404</v>
      </c>
      <c r="CW21" s="2" t="s">
        <v>144</v>
      </c>
      <c r="CX21" s="2" t="s">
        <v>132</v>
      </c>
      <c r="CY21" s="4">
        <v>3</v>
      </c>
      <c r="CZ21" s="8">
        <v>175.95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557</v>
      </c>
      <c r="DH21" s="2" t="s">
        <v>558</v>
      </c>
      <c r="DI21" s="2" t="s">
        <v>144</v>
      </c>
      <c r="DJ21" s="2" t="s">
        <v>132</v>
      </c>
      <c r="DK21" s="4">
        <v>3</v>
      </c>
      <c r="DL21" s="8">
        <v>189.48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374</v>
      </c>
      <c r="DT21" s="2" t="s">
        <v>559</v>
      </c>
      <c r="DU21" s="2" t="s">
        <v>144</v>
      </c>
      <c r="DV21" s="2" t="s">
        <v>132</v>
      </c>
      <c r="DW21" s="4">
        <v>6</v>
      </c>
      <c r="DX21" s="8">
        <v>322.38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408</v>
      </c>
      <c r="EF21" s="2" t="s">
        <v>560</v>
      </c>
      <c r="EG21" s="2" t="s">
        <v>144</v>
      </c>
      <c r="EH21" s="2" t="s">
        <v>132</v>
      </c>
      <c r="EI21" s="4">
        <v>8</v>
      </c>
      <c r="EJ21" s="8">
        <v>410.08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374</v>
      </c>
      <c r="ER21" s="2" t="s">
        <v>561</v>
      </c>
      <c r="ES21" s="2" t="s">
        <v>144</v>
      </c>
      <c r="ET21" s="2" t="s">
        <v>132</v>
      </c>
      <c r="EU21" s="4">
        <v>2</v>
      </c>
      <c r="EV21" s="8">
        <v>103.98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202</v>
      </c>
      <c r="FD21" s="2" t="s">
        <v>562</v>
      </c>
      <c r="FE21" s="2" t="s">
        <v>144</v>
      </c>
      <c r="FF21" s="2" t="s">
        <v>132</v>
      </c>
      <c r="FG21" s="4">
        <v>2</v>
      </c>
      <c r="FH21" s="8">
        <v>118.94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181</v>
      </c>
      <c r="FP21" s="2" t="s">
        <v>563</v>
      </c>
      <c r="FQ21" s="2" t="s">
        <v>144</v>
      </c>
      <c r="FR21" s="2" t="s">
        <v>132</v>
      </c>
      <c r="FS21" s="4">
        <v>9</v>
      </c>
      <c r="FT21" s="8">
        <v>433.26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564</v>
      </c>
      <c r="GB21" s="2" t="s">
        <v>565</v>
      </c>
      <c r="GC21" s="2" t="s">
        <v>144</v>
      </c>
      <c r="GD21" s="2" t="s">
        <v>132</v>
      </c>
      <c r="GE21" s="4">
        <v>1</v>
      </c>
      <c r="GF21" s="8">
        <v>99.44</v>
      </c>
      <c r="GG21" s="4"/>
      <c r="GH21" s="8"/>
      <c r="GI21" s="7"/>
      <c r="GJ21" s="7"/>
      <c r="GK21" s="2" t="s">
        <v>141</v>
      </c>
      <c r="GL21" s="2" t="s">
        <v>129</v>
      </c>
      <c r="GM21" s="2" t="s">
        <v>399</v>
      </c>
      <c r="GN21" s="2" t="s">
        <v>566</v>
      </c>
      <c r="GO21" s="2" t="s">
        <v>144</v>
      </c>
      <c r="GP21" s="2" t="s">
        <v>132</v>
      </c>
      <c r="GQ21" s="4">
        <v>10</v>
      </c>
      <c r="GR21" s="8">
        <v>481.4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181</v>
      </c>
      <c r="GZ21" s="2" t="s">
        <v>567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162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415</v>
      </c>
      <c r="HX21" s="2" t="s">
        <v>209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141</v>
      </c>
      <c r="IH21" s="2" t="s">
        <v>129</v>
      </c>
      <c r="II21" s="2" t="s">
        <v>568</v>
      </c>
      <c r="IJ21" s="2" t="s">
        <v>569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212</v>
      </c>
      <c r="IT21" s="2" t="s">
        <v>129</v>
      </c>
      <c r="IU21" s="2" t="s">
        <v>132</v>
      </c>
      <c r="IV21" s="2" t="s">
        <v>132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272</v>
      </c>
      <c r="JH21" s="2" t="s">
        <v>570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214</v>
      </c>
      <c r="JR21" s="2" t="s">
        <v>129</v>
      </c>
      <c r="JS21" s="2" t="s">
        <v>384</v>
      </c>
      <c r="JT21" s="2" t="s">
        <v>571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141</v>
      </c>
      <c r="LB21" s="2" t="s">
        <v>129</v>
      </c>
      <c r="LC21" s="2" t="s">
        <v>169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162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171</v>
      </c>
      <c r="MM21" s="2" t="s">
        <v>386</v>
      </c>
      <c r="MN21" s="2" t="s">
        <v>387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167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167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174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167</v>
      </c>
      <c r="OT21" s="2" t="s">
        <v>168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168</v>
      </c>
      <c r="PS21" s="2" t="s">
        <v>572</v>
      </c>
      <c r="PT21" s="2" t="s">
        <v>314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162</v>
      </c>
      <c r="QP21" s="2" t="s">
        <v>168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167</v>
      </c>
      <c r="RB21" s="2" t="s">
        <v>129</v>
      </c>
      <c r="RC21" s="2" t="s">
        <v>132</v>
      </c>
      <c r="RD21" s="2" t="s">
        <v>132</v>
      </c>
      <c r="RE21" s="2" t="s">
        <v>144</v>
      </c>
      <c r="RF21" s="2" t="s">
        <v>179</v>
      </c>
      <c r="RG21" s="4"/>
      <c r="RH21" s="8"/>
      <c r="RI21" s="4"/>
      <c r="RJ21" s="8"/>
      <c r="RK21" s="7"/>
      <c r="RL21" s="7"/>
      <c r="RM21" s="2" t="s">
        <v>141</v>
      </c>
      <c r="RN21" s="2" t="s">
        <v>168</v>
      </c>
      <c r="RO21" s="2" t="s">
        <v>309</v>
      </c>
      <c r="RP21" s="2" t="s">
        <v>391</v>
      </c>
      <c r="RQ21" s="2" t="s">
        <v>144</v>
      </c>
      <c r="RR21" s="2" t="s">
        <v>132</v>
      </c>
    </row>
    <row r="22">
      <c r="A22" s="2" t="s">
        <v>573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574</v>
      </c>
      <c r="G22" s="2" t="s">
        <v>574</v>
      </c>
      <c r="H22" s="2" t="s">
        <v>574</v>
      </c>
      <c r="I22" s="2" t="s">
        <v>575</v>
      </c>
      <c r="J22" s="2" t="s">
        <v>127</v>
      </c>
      <c r="K22" s="2" t="s">
        <v>576</v>
      </c>
      <c r="L22" s="3">
        <v>46.1</v>
      </c>
      <c r="M22" s="3">
        <v>48.4</v>
      </c>
      <c r="N22" s="3">
        <v>96.04</v>
      </c>
      <c r="O22" s="2" t="s">
        <v>129</v>
      </c>
      <c r="P22" s="2" t="s">
        <v>255</v>
      </c>
      <c r="Q22" s="2" t="s">
        <v>131</v>
      </c>
      <c r="R22" s="2" t="s">
        <v>132</v>
      </c>
      <c r="S22" s="2" t="s">
        <v>577</v>
      </c>
      <c r="T22" s="2" t="s">
        <v>132</v>
      </c>
      <c r="U22" s="2" t="s">
        <v>285</v>
      </c>
      <c r="V22" s="2" t="s">
        <v>135</v>
      </c>
      <c r="W22" s="2" t="s">
        <v>187</v>
      </c>
      <c r="X22" s="2" t="s">
        <v>132</v>
      </c>
      <c r="Y22" s="2" t="s">
        <v>197</v>
      </c>
      <c r="Z22" s="4">
        <v>72</v>
      </c>
      <c r="AA22" s="4">
        <f>=ROUNDDOWN(9,0)</f>
      </c>
      <c r="AB22" s="5">
        <v>8</v>
      </c>
      <c r="AC22" s="2" t="s">
        <v>139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86</v>
      </c>
      <c r="AQ22" s="8">
        <v>4065.73</v>
      </c>
      <c r="AR22" s="4"/>
      <c r="AS22" s="8"/>
      <c r="AT22" s="7"/>
      <c r="AU22" s="7"/>
      <c r="AV22" s="4">
        <v>86</v>
      </c>
      <c r="AW22" s="8">
        <v>4065.73</v>
      </c>
      <c r="AX22" s="4"/>
      <c r="AY22" s="8"/>
      <c r="AZ22" s="7"/>
      <c r="BA22" s="7"/>
      <c r="BB22" s="7">
        <v>1</v>
      </c>
      <c r="BC22" s="4">
        <v>86</v>
      </c>
      <c r="BD22" s="8">
        <v>4065.73</v>
      </c>
      <c r="BE22" s="4"/>
      <c r="BF22" s="8"/>
      <c r="BG22" s="7"/>
      <c r="BH22" s="7"/>
      <c r="BI22" s="7">
        <v>1</v>
      </c>
      <c r="BJ22" s="4">
        <v>86</v>
      </c>
      <c r="BK22" s="8">
        <v>4065.73</v>
      </c>
      <c r="BL22" s="2" t="s">
        <v>578</v>
      </c>
      <c r="BM22" s="7">
        <v>1</v>
      </c>
      <c r="BN22" s="7">
        <v>1</v>
      </c>
      <c r="BO22" s="4">
        <v>50</v>
      </c>
      <c r="BP22" s="8">
        <v>1984.92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579</v>
      </c>
      <c r="BX22" s="2" t="s">
        <v>580</v>
      </c>
      <c r="BY22" s="2" t="s">
        <v>144</v>
      </c>
      <c r="BZ22" s="2" t="s">
        <v>132</v>
      </c>
      <c r="CA22" s="4"/>
      <c r="CB22" s="8"/>
      <c r="CC22" s="4"/>
      <c r="CD22" s="8"/>
      <c r="CE22" s="7"/>
      <c r="CF22" s="7"/>
      <c r="CG22" s="2" t="s">
        <v>581</v>
      </c>
      <c r="CH22" s="2" t="s">
        <v>168</v>
      </c>
      <c r="CI22" s="2" t="s">
        <v>132</v>
      </c>
      <c r="CJ22" s="2" t="s">
        <v>582</v>
      </c>
      <c r="CK22" s="2" t="s">
        <v>144</v>
      </c>
      <c r="CL22" s="2" t="s">
        <v>132</v>
      </c>
      <c r="CM22" s="4">
        <v>2</v>
      </c>
      <c r="CN22" s="8">
        <v>96.8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197</v>
      </c>
      <c r="CV22" s="2" t="s">
        <v>583</v>
      </c>
      <c r="CW22" s="2" t="s">
        <v>144</v>
      </c>
      <c r="CX22" s="2" t="s">
        <v>132</v>
      </c>
      <c r="CY22" s="4"/>
      <c r="CZ22" s="8"/>
      <c r="DA22" s="4"/>
      <c r="DB22" s="8"/>
      <c r="DC22" s="7"/>
      <c r="DD22" s="7"/>
      <c r="DE22" s="2" t="s">
        <v>141</v>
      </c>
      <c r="DF22" s="2" t="s">
        <v>168</v>
      </c>
      <c r="DG22" s="2" t="s">
        <v>584</v>
      </c>
      <c r="DH22" s="2" t="s">
        <v>569</v>
      </c>
      <c r="DI22" s="2" t="s">
        <v>144</v>
      </c>
      <c r="DJ22" s="2" t="s">
        <v>132</v>
      </c>
      <c r="DK22" s="4"/>
      <c r="DL22" s="8"/>
      <c r="DM22" s="4"/>
      <c r="DN22" s="8"/>
      <c r="DO22" s="7"/>
      <c r="DP22" s="7"/>
      <c r="DQ22" s="2" t="s">
        <v>212</v>
      </c>
      <c r="DR22" s="2" t="s">
        <v>129</v>
      </c>
      <c r="DS22" s="2" t="s">
        <v>132</v>
      </c>
      <c r="DT22" s="2" t="s">
        <v>132</v>
      </c>
      <c r="DU22" s="2" t="s">
        <v>144</v>
      </c>
      <c r="DV22" s="2" t="s">
        <v>132</v>
      </c>
      <c r="DW22" s="4">
        <v>10</v>
      </c>
      <c r="DX22" s="8">
        <v>631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585</v>
      </c>
      <c r="EF22" s="2" t="s">
        <v>586</v>
      </c>
      <c r="EG22" s="2" t="s">
        <v>144</v>
      </c>
      <c r="EH22" s="2" t="s">
        <v>132</v>
      </c>
      <c r="EI22" s="4">
        <v>6</v>
      </c>
      <c r="EJ22" s="8">
        <v>323.58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200</v>
      </c>
      <c r="ER22" s="2" t="s">
        <v>410</v>
      </c>
      <c r="ES22" s="2" t="s">
        <v>144</v>
      </c>
      <c r="ET22" s="2" t="s">
        <v>132</v>
      </c>
      <c r="EU22" s="4">
        <v>2</v>
      </c>
      <c r="EV22" s="8">
        <v>104.54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202</v>
      </c>
      <c r="FD22" s="2" t="s">
        <v>587</v>
      </c>
      <c r="FE22" s="2" t="s">
        <v>144</v>
      </c>
      <c r="FF22" s="2" t="s">
        <v>132</v>
      </c>
      <c r="FG22" s="4">
        <v>13</v>
      </c>
      <c r="FH22" s="8">
        <v>777.27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204</v>
      </c>
      <c r="FP22" s="2" t="s">
        <v>331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141</v>
      </c>
      <c r="FZ22" s="2" t="s">
        <v>129</v>
      </c>
      <c r="GA22" s="2" t="s">
        <v>300</v>
      </c>
      <c r="GB22" s="2" t="s">
        <v>588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197</v>
      </c>
      <c r="GN22" s="2" t="s">
        <v>589</v>
      </c>
      <c r="GO22" s="2" t="s">
        <v>144</v>
      </c>
      <c r="GP22" s="2" t="s">
        <v>132</v>
      </c>
      <c r="GQ22" s="4">
        <v>2</v>
      </c>
      <c r="GR22" s="8">
        <v>96.8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181</v>
      </c>
      <c r="GZ22" s="2" t="s">
        <v>590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162</v>
      </c>
      <c r="HJ22" s="2" t="s">
        <v>129</v>
      </c>
      <c r="HK22" s="2" t="s">
        <v>132</v>
      </c>
      <c r="HL22" s="2" t="s">
        <v>132</v>
      </c>
      <c r="HM22" s="2" t="s">
        <v>144</v>
      </c>
      <c r="HN22" s="2" t="s">
        <v>132</v>
      </c>
      <c r="HO22" s="4">
        <v>1</v>
      </c>
      <c r="HP22" s="8">
        <v>50.82</v>
      </c>
      <c r="HQ22" s="4"/>
      <c r="HR22" s="8"/>
      <c r="HS22" s="7"/>
      <c r="HT22" s="7"/>
      <c r="HU22" s="2" t="s">
        <v>141</v>
      </c>
      <c r="HV22" s="2" t="s">
        <v>129</v>
      </c>
      <c r="HW22" s="2" t="s">
        <v>226</v>
      </c>
      <c r="HX22" s="2" t="s">
        <v>259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141</v>
      </c>
      <c r="IH22" s="2" t="s">
        <v>129</v>
      </c>
      <c r="II22" s="2" t="s">
        <v>568</v>
      </c>
      <c r="IJ22" s="2" t="s">
        <v>268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212</v>
      </c>
      <c r="IT22" s="2" t="s">
        <v>129</v>
      </c>
      <c r="IU22" s="2" t="s">
        <v>132</v>
      </c>
      <c r="IV22" s="2" t="s">
        <v>132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272</v>
      </c>
      <c r="JH22" s="2" t="s">
        <v>591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214</v>
      </c>
      <c r="JR22" s="2" t="s">
        <v>129</v>
      </c>
      <c r="JS22" s="2" t="s">
        <v>584</v>
      </c>
      <c r="JT22" s="2" t="s">
        <v>592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141</v>
      </c>
      <c r="LB22" s="2" t="s">
        <v>129</v>
      </c>
      <c r="LC22" s="2" t="s">
        <v>169</v>
      </c>
      <c r="LD22" s="2" t="s">
        <v>593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162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171</v>
      </c>
      <c r="MM22" s="2" t="s">
        <v>584</v>
      </c>
      <c r="MN22" s="2" t="s">
        <v>594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167</v>
      </c>
      <c r="MX22" s="2" t="s">
        <v>129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167</v>
      </c>
      <c r="NJ22" s="2" t="s">
        <v>129</v>
      </c>
      <c r="NK22" s="2" t="s">
        <v>132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174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167</v>
      </c>
      <c r="OT22" s="2" t="s">
        <v>168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217</v>
      </c>
      <c r="PF22" s="2" t="s">
        <v>129</v>
      </c>
      <c r="PG22" s="2" t="s">
        <v>132</v>
      </c>
      <c r="PH22" s="2" t="s">
        <v>132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168</v>
      </c>
      <c r="PS22" s="2" t="s">
        <v>572</v>
      </c>
      <c r="PT22" s="2" t="s">
        <v>595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162</v>
      </c>
      <c r="QP22" s="2" t="s">
        <v>168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167</v>
      </c>
      <c r="RB22" s="2" t="s">
        <v>129</v>
      </c>
      <c r="RC22" s="2" t="s">
        <v>132</v>
      </c>
      <c r="RD22" s="2" t="s">
        <v>132</v>
      </c>
      <c r="RE22" s="2" t="s">
        <v>144</v>
      </c>
      <c r="RF22" s="2" t="s">
        <v>179</v>
      </c>
      <c r="RG22" s="4"/>
      <c r="RH22" s="8"/>
      <c r="RI22" s="4"/>
      <c r="RJ22" s="8"/>
      <c r="RK22" s="7"/>
      <c r="RL22" s="7"/>
      <c r="RM22" s="2" t="s">
        <v>141</v>
      </c>
      <c r="RN22" s="2" t="s">
        <v>168</v>
      </c>
      <c r="RO22" s="2" t="s">
        <v>410</v>
      </c>
      <c r="RP22" s="2" t="s">
        <v>596</v>
      </c>
      <c r="RQ22" s="2" t="s">
        <v>144</v>
      </c>
      <c r="RR22" s="2" t="s">
        <v>132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600</v>
      </c>
      <c r="L23" s="3">
        <v>28.22</v>
      </c>
      <c r="M23" s="3">
        <v>29.63</v>
      </c>
      <c r="N23" s="3">
        <v>59.49</v>
      </c>
      <c r="O23" s="2" t="s">
        <v>129</v>
      </c>
      <c r="P23" s="2" t="s">
        <v>319</v>
      </c>
      <c r="Q23" s="2" t="s">
        <v>131</v>
      </c>
      <c r="R23" s="2" t="s">
        <v>132</v>
      </c>
      <c r="S23" s="2" t="s">
        <v>601</v>
      </c>
      <c r="T23" s="2" t="s">
        <v>132</v>
      </c>
      <c r="U23" s="2" t="s">
        <v>429</v>
      </c>
      <c r="V23" s="2" t="s">
        <v>602</v>
      </c>
      <c r="W23" s="2" t="s">
        <v>398</v>
      </c>
      <c r="X23" s="2" t="s">
        <v>132</v>
      </c>
      <c r="Y23" s="2" t="s">
        <v>188</v>
      </c>
      <c r="Z23" s="4"/>
      <c r="AA23" s="4">
        <f>=ROUNDDOWN({0},0)</f>
      </c>
      <c r="AB23" s="5">
        <v>10</v>
      </c>
      <c r="AC23" s="2" t="s">
        <v>139</v>
      </c>
      <c r="AD23" s="4">
        <v>150</v>
      </c>
      <c r="AE23" s="4">
        <v>250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116</v>
      </c>
      <c r="AQ23" s="8">
        <v>4051.65</v>
      </c>
      <c r="AR23" s="4"/>
      <c r="AS23" s="8"/>
      <c r="AT23" s="7"/>
      <c r="AU23" s="7"/>
      <c r="AV23" s="4">
        <v>116</v>
      </c>
      <c r="AW23" s="8">
        <v>4051.65</v>
      </c>
      <c r="AX23" s="4"/>
      <c r="AY23" s="8"/>
      <c r="AZ23" s="7"/>
      <c r="BA23" s="7"/>
      <c r="BB23" s="7">
        <v>1</v>
      </c>
      <c r="BC23" s="4">
        <v>116</v>
      </c>
      <c r="BD23" s="8">
        <v>4051.65</v>
      </c>
      <c r="BE23" s="4"/>
      <c r="BF23" s="8"/>
      <c r="BG23" s="7"/>
      <c r="BH23" s="7"/>
      <c r="BI23" s="7">
        <v>1</v>
      </c>
      <c r="BJ23" s="4">
        <v>116</v>
      </c>
      <c r="BK23" s="8">
        <v>4051.65</v>
      </c>
      <c r="BL23" s="2" t="s">
        <v>603</v>
      </c>
      <c r="BM23" s="7">
        <v>1</v>
      </c>
      <c r="BN23" s="7">
        <v>1</v>
      </c>
      <c r="BO23" s="4">
        <v>10</v>
      </c>
      <c r="BP23" s="8">
        <v>278.78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190</v>
      </c>
      <c r="BX23" s="2" t="s">
        <v>370</v>
      </c>
      <c r="BY23" s="2" t="s">
        <v>144</v>
      </c>
      <c r="BZ23" s="2" t="s">
        <v>132</v>
      </c>
      <c r="CA23" s="4">
        <v>22</v>
      </c>
      <c r="CB23" s="8">
        <v>839.96</v>
      </c>
      <c r="CC23" s="4"/>
      <c r="CD23" s="8"/>
      <c r="CE23" s="7"/>
      <c r="CF23" s="7"/>
      <c r="CG23" s="2" t="s">
        <v>141</v>
      </c>
      <c r="CH23" s="2" t="s">
        <v>129</v>
      </c>
      <c r="CI23" s="2" t="s">
        <v>132</v>
      </c>
      <c r="CJ23" s="2" t="s">
        <v>543</v>
      </c>
      <c r="CK23" s="2" t="s">
        <v>144</v>
      </c>
      <c r="CL23" s="2" t="s">
        <v>132</v>
      </c>
      <c r="CM23" s="4">
        <v>5</v>
      </c>
      <c r="CN23" s="8">
        <v>163.95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188</v>
      </c>
      <c r="CV23" s="2" t="s">
        <v>604</v>
      </c>
      <c r="CW23" s="2" t="s">
        <v>144</v>
      </c>
      <c r="CX23" s="2" t="s">
        <v>132</v>
      </c>
      <c r="CY23" s="4">
        <v>42</v>
      </c>
      <c r="CZ23" s="8">
        <v>1398.18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194</v>
      </c>
      <c r="DH23" s="2" t="s">
        <v>195</v>
      </c>
      <c r="DI23" s="2" t="s">
        <v>144</v>
      </c>
      <c r="DJ23" s="2" t="s">
        <v>132</v>
      </c>
      <c r="DK23" s="4">
        <v>10</v>
      </c>
      <c r="DL23" s="8">
        <v>401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196</v>
      </c>
      <c r="DT23" s="2" t="s">
        <v>195</v>
      </c>
      <c r="DU23" s="2" t="s">
        <v>144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408</v>
      </c>
      <c r="EF23" s="2" t="s">
        <v>605</v>
      </c>
      <c r="EG23" s="2" t="s">
        <v>144</v>
      </c>
      <c r="EH23" s="2" t="s">
        <v>132</v>
      </c>
      <c r="EI23" s="4">
        <v>20</v>
      </c>
      <c r="EJ23" s="8">
        <v>676.8</v>
      </c>
      <c r="EK23" s="4"/>
      <c r="EL23" s="8"/>
      <c r="EM23" s="7"/>
      <c r="EN23" s="7"/>
      <c r="EO23" s="2" t="s">
        <v>141</v>
      </c>
      <c r="EP23" s="2" t="s">
        <v>129</v>
      </c>
      <c r="EQ23" s="2" t="s">
        <v>200</v>
      </c>
      <c r="ER23" s="2" t="s">
        <v>201</v>
      </c>
      <c r="ES23" s="2" t="s">
        <v>144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202</v>
      </c>
      <c r="FD23" s="2" t="s">
        <v>132</v>
      </c>
      <c r="FE23" s="2" t="s">
        <v>144</v>
      </c>
      <c r="FF23" s="2" t="s">
        <v>132</v>
      </c>
      <c r="FG23" s="4">
        <v>5</v>
      </c>
      <c r="FH23" s="8">
        <v>183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606</v>
      </c>
      <c r="FP23" s="2" t="s">
        <v>369</v>
      </c>
      <c r="FQ23" s="2" t="s">
        <v>144</v>
      </c>
      <c r="FR23" s="2" t="s">
        <v>132</v>
      </c>
      <c r="FS23" s="4"/>
      <c r="FT23" s="8"/>
      <c r="FU23" s="4"/>
      <c r="FV23" s="8"/>
      <c r="FW23" s="7"/>
      <c r="FX23" s="7"/>
      <c r="FY23" s="2" t="s">
        <v>214</v>
      </c>
      <c r="FZ23" s="2" t="s">
        <v>129</v>
      </c>
      <c r="GA23" s="2" t="s">
        <v>607</v>
      </c>
      <c r="GB23" s="2" t="s">
        <v>132</v>
      </c>
      <c r="GC23" s="2" t="s">
        <v>144</v>
      </c>
      <c r="GD23" s="2" t="s">
        <v>132</v>
      </c>
      <c r="GE23" s="4">
        <v>2</v>
      </c>
      <c r="GF23" s="8">
        <v>109.98</v>
      </c>
      <c r="GG23" s="4"/>
      <c r="GH23" s="8"/>
      <c r="GI23" s="7"/>
      <c r="GJ23" s="7"/>
      <c r="GK23" s="2" t="s">
        <v>141</v>
      </c>
      <c r="GL23" s="2" t="s">
        <v>129</v>
      </c>
      <c r="GM23" s="2" t="s">
        <v>206</v>
      </c>
      <c r="GN23" s="2" t="s">
        <v>399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214</v>
      </c>
      <c r="GX23" s="2" t="s">
        <v>129</v>
      </c>
      <c r="GY23" s="2" t="s">
        <v>161</v>
      </c>
      <c r="GZ23" s="2" t="s">
        <v>132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162</v>
      </c>
      <c r="HJ23" s="2" t="s">
        <v>129</v>
      </c>
      <c r="HK23" s="2" t="s">
        <v>132</v>
      </c>
      <c r="HL23" s="2" t="s">
        <v>132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415</v>
      </c>
      <c r="HX23" s="2" t="s">
        <v>262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141</v>
      </c>
      <c r="IH23" s="2" t="s">
        <v>129</v>
      </c>
      <c r="II23" s="2" t="s">
        <v>608</v>
      </c>
      <c r="IJ23" s="2" t="s">
        <v>383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212</v>
      </c>
      <c r="IT23" s="2" t="s">
        <v>129</v>
      </c>
      <c r="IU23" s="2" t="s">
        <v>132</v>
      </c>
      <c r="IV23" s="2" t="s">
        <v>132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272</v>
      </c>
      <c r="JH23" s="2" t="s">
        <v>609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215</v>
      </c>
      <c r="JT23" s="2" t="s">
        <v>610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141</v>
      </c>
      <c r="LB23" s="2" t="s">
        <v>129</v>
      </c>
      <c r="LC23" s="2" t="s">
        <v>169</v>
      </c>
      <c r="LD23" s="2" t="s">
        <v>611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162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171</v>
      </c>
      <c r="MM23" s="2" t="s">
        <v>200</v>
      </c>
      <c r="MN23" s="2" t="s">
        <v>582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167</v>
      </c>
      <c r="MX23" s="2" t="s">
        <v>129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167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174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167</v>
      </c>
      <c r="OT23" s="2" t="s">
        <v>168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168</v>
      </c>
      <c r="PS23" s="2" t="s">
        <v>572</v>
      </c>
      <c r="PT23" s="2" t="s">
        <v>612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162</v>
      </c>
      <c r="QP23" s="2" t="s">
        <v>168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167</v>
      </c>
      <c r="RB23" s="2" t="s">
        <v>129</v>
      </c>
      <c r="RC23" s="2" t="s">
        <v>132</v>
      </c>
      <c r="RD23" s="2" t="s">
        <v>132</v>
      </c>
      <c r="RE23" s="2" t="s">
        <v>144</v>
      </c>
      <c r="RF23" s="2" t="s">
        <v>179</v>
      </c>
      <c r="RG23" s="4"/>
      <c r="RH23" s="8"/>
      <c r="RI23" s="4"/>
      <c r="RJ23" s="8"/>
      <c r="RK23" s="7"/>
      <c r="RL23" s="7"/>
      <c r="RM23" s="2" t="s">
        <v>141</v>
      </c>
      <c r="RN23" s="2" t="s">
        <v>168</v>
      </c>
      <c r="RO23" s="2" t="s">
        <v>220</v>
      </c>
      <c r="RP23" s="2" t="s">
        <v>613</v>
      </c>
      <c r="RQ23" s="2" t="s">
        <v>144</v>
      </c>
      <c r="RR23" s="2" t="s">
        <v>132</v>
      </c>
    </row>
    <row r="24">
      <c r="A24" s="2" t="s">
        <v>614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615</v>
      </c>
      <c r="G24" s="2" t="s">
        <v>615</v>
      </c>
      <c r="H24" s="2" t="s">
        <v>615</v>
      </c>
      <c r="I24" s="2" t="s">
        <v>616</v>
      </c>
      <c r="J24" s="2" t="s">
        <v>127</v>
      </c>
      <c r="K24" s="2" t="s">
        <v>427</v>
      </c>
      <c r="L24" s="3">
        <v>30.6</v>
      </c>
      <c r="M24" s="3">
        <v>32.13</v>
      </c>
      <c r="N24" s="3">
        <v>65.44</v>
      </c>
      <c r="O24" s="2" t="s">
        <v>129</v>
      </c>
      <c r="P24" s="2" t="s">
        <v>319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429</v>
      </c>
      <c r="V24" s="2" t="s">
        <v>135</v>
      </c>
      <c r="W24" s="2" t="s">
        <v>187</v>
      </c>
      <c r="X24" s="2" t="s">
        <v>132</v>
      </c>
      <c r="Y24" s="2" t="s">
        <v>617</v>
      </c>
      <c r="Z24" s="4">
        <v>154</v>
      </c>
      <c r="AA24" s="4">
        <f>=ROUNDDOWN(22,0)</f>
      </c>
      <c r="AB24" s="5">
        <v>7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103</v>
      </c>
      <c r="AQ24" s="8">
        <v>3893.08</v>
      </c>
      <c r="AR24" s="4"/>
      <c r="AS24" s="8"/>
      <c r="AT24" s="7"/>
      <c r="AU24" s="7"/>
      <c r="AV24" s="4">
        <v>103</v>
      </c>
      <c r="AW24" s="8">
        <v>3893.08</v>
      </c>
      <c r="AX24" s="4"/>
      <c r="AY24" s="8"/>
      <c r="AZ24" s="7"/>
      <c r="BA24" s="7"/>
      <c r="BB24" s="7">
        <v>1</v>
      </c>
      <c r="BC24" s="4">
        <v>103</v>
      </c>
      <c r="BD24" s="8">
        <v>3893.08</v>
      </c>
      <c r="BE24" s="4"/>
      <c r="BF24" s="8"/>
      <c r="BG24" s="7"/>
      <c r="BH24" s="7"/>
      <c r="BI24" s="7">
        <v>1</v>
      </c>
      <c r="BJ24" s="4">
        <v>103</v>
      </c>
      <c r="BK24" s="8">
        <v>3893.08</v>
      </c>
      <c r="BL24" s="2" t="s">
        <v>618</v>
      </c>
      <c r="BM24" s="7">
        <v>1</v>
      </c>
      <c r="BN24" s="7">
        <v>1</v>
      </c>
      <c r="BO24" s="4">
        <v>5</v>
      </c>
      <c r="BP24" s="8">
        <v>149.3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190</v>
      </c>
      <c r="BX24" s="2" t="s">
        <v>619</v>
      </c>
      <c r="BY24" s="2" t="s">
        <v>144</v>
      </c>
      <c r="BZ24" s="2" t="s">
        <v>132</v>
      </c>
      <c r="CA24" s="4">
        <v>7</v>
      </c>
      <c r="CB24" s="8">
        <v>289.8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132</v>
      </c>
      <c r="CJ24" s="2" t="s">
        <v>204</v>
      </c>
      <c r="CK24" s="2" t="s">
        <v>144</v>
      </c>
      <c r="CL24" s="2" t="s">
        <v>132</v>
      </c>
      <c r="CM24" s="4">
        <v>12</v>
      </c>
      <c r="CN24" s="8">
        <v>376.89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620</v>
      </c>
      <c r="CV24" s="2" t="s">
        <v>621</v>
      </c>
      <c r="CW24" s="2" t="s">
        <v>144</v>
      </c>
      <c r="CX24" s="2" t="s">
        <v>132</v>
      </c>
      <c r="CY24" s="4">
        <v>18</v>
      </c>
      <c r="CZ24" s="8">
        <v>690.84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194</v>
      </c>
      <c r="DH24" s="2" t="s">
        <v>197</v>
      </c>
      <c r="DI24" s="2" t="s">
        <v>144</v>
      </c>
      <c r="DJ24" s="2" t="s">
        <v>132</v>
      </c>
      <c r="DK24" s="4">
        <v>4</v>
      </c>
      <c r="DL24" s="8">
        <v>185.6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196</v>
      </c>
      <c r="DT24" s="2" t="s">
        <v>622</v>
      </c>
      <c r="DU24" s="2" t="s">
        <v>144</v>
      </c>
      <c r="DV24" s="2" t="s">
        <v>132</v>
      </c>
      <c r="DW24" s="4">
        <v>2</v>
      </c>
      <c r="DX24" s="8">
        <v>84</v>
      </c>
      <c r="DY24" s="4"/>
      <c r="DZ24" s="8"/>
      <c r="EA24" s="7"/>
      <c r="EB24" s="7"/>
      <c r="EC24" s="2" t="s">
        <v>141</v>
      </c>
      <c r="ED24" s="2" t="s">
        <v>129</v>
      </c>
      <c r="EE24" s="2" t="s">
        <v>408</v>
      </c>
      <c r="EF24" s="2" t="s">
        <v>190</v>
      </c>
      <c r="EG24" s="2" t="s">
        <v>144</v>
      </c>
      <c r="EH24" s="2" t="s">
        <v>132</v>
      </c>
      <c r="EI24" s="4">
        <v>31</v>
      </c>
      <c r="EJ24" s="8">
        <v>1209</v>
      </c>
      <c r="EK24" s="4"/>
      <c r="EL24" s="8"/>
      <c r="EM24" s="7"/>
      <c r="EN24" s="7"/>
      <c r="EO24" s="2" t="s">
        <v>141</v>
      </c>
      <c r="EP24" s="2" t="s">
        <v>129</v>
      </c>
      <c r="EQ24" s="2" t="s">
        <v>623</v>
      </c>
      <c r="ER24" s="2" t="s">
        <v>624</v>
      </c>
      <c r="ES24" s="2" t="s">
        <v>144</v>
      </c>
      <c r="ET24" s="2" t="s">
        <v>132</v>
      </c>
      <c r="EU24" s="4">
        <v>8</v>
      </c>
      <c r="EV24" s="8">
        <v>277.6</v>
      </c>
      <c r="EW24" s="4"/>
      <c r="EX24" s="8"/>
      <c r="EY24" s="7"/>
      <c r="EZ24" s="7"/>
      <c r="FA24" s="2" t="s">
        <v>141</v>
      </c>
      <c r="FB24" s="2" t="s">
        <v>129</v>
      </c>
      <c r="FC24" s="2" t="s">
        <v>625</v>
      </c>
      <c r="FD24" s="2" t="s">
        <v>463</v>
      </c>
      <c r="FE24" s="2" t="s">
        <v>144</v>
      </c>
      <c r="FF24" s="2" t="s">
        <v>132</v>
      </c>
      <c r="FG24" s="4">
        <v>15</v>
      </c>
      <c r="FH24" s="8">
        <v>595.35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626</v>
      </c>
      <c r="FP24" s="2" t="s">
        <v>627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214</v>
      </c>
      <c r="FZ24" s="2" t="s">
        <v>129</v>
      </c>
      <c r="GA24" s="2" t="s">
        <v>626</v>
      </c>
      <c r="GB24" s="2" t="s">
        <v>132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141</v>
      </c>
      <c r="GL24" s="2" t="s">
        <v>129</v>
      </c>
      <c r="GM24" s="2" t="s">
        <v>628</v>
      </c>
      <c r="GN24" s="2" t="s">
        <v>629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626</v>
      </c>
      <c r="GZ24" s="2" t="s">
        <v>630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415</v>
      </c>
      <c r="HX24" s="2" t="s">
        <v>238</v>
      </c>
      <c r="HY24" s="2" t="s">
        <v>144</v>
      </c>
      <c r="HZ24" s="2" t="s">
        <v>132</v>
      </c>
      <c r="IA24" s="4">
        <v>1</v>
      </c>
      <c r="IB24" s="8">
        <v>34.7</v>
      </c>
      <c r="IC24" s="4"/>
      <c r="ID24" s="8"/>
      <c r="IE24" s="7"/>
      <c r="IF24" s="7"/>
      <c r="IG24" s="2" t="s">
        <v>141</v>
      </c>
      <c r="IH24" s="2" t="s">
        <v>129</v>
      </c>
      <c r="II24" s="2" t="s">
        <v>608</v>
      </c>
      <c r="IJ24" s="2" t="s">
        <v>631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212</v>
      </c>
      <c r="IT24" s="2" t="s">
        <v>129</v>
      </c>
      <c r="IU24" s="2" t="s">
        <v>132</v>
      </c>
      <c r="IV24" s="2" t="s">
        <v>132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272</v>
      </c>
      <c r="JH24" s="2" t="s">
        <v>632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584</v>
      </c>
      <c r="JT24" s="2" t="s">
        <v>633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141</v>
      </c>
      <c r="LB24" s="2" t="s">
        <v>129</v>
      </c>
      <c r="LC24" s="2" t="s">
        <v>169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162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171</v>
      </c>
      <c r="MM24" s="2" t="s">
        <v>623</v>
      </c>
      <c r="MN24" s="2" t="s">
        <v>634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167</v>
      </c>
      <c r="MX24" s="2" t="s">
        <v>129</v>
      </c>
      <c r="MY24" s="2" t="s">
        <v>132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167</v>
      </c>
      <c r="NJ24" s="2" t="s">
        <v>129</v>
      </c>
      <c r="NK24" s="2" t="s">
        <v>132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174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167</v>
      </c>
      <c r="OT24" s="2" t="s">
        <v>168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141</v>
      </c>
      <c r="PF24" s="2" t="s">
        <v>129</v>
      </c>
      <c r="PG24" s="2" t="s">
        <v>175</v>
      </c>
      <c r="PH24" s="2" t="s">
        <v>132</v>
      </c>
      <c r="PI24" s="2" t="s">
        <v>144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168</v>
      </c>
      <c r="PS24" s="2" t="s">
        <v>177</v>
      </c>
      <c r="PT24" s="2" t="s">
        <v>132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162</v>
      </c>
      <c r="QP24" s="2" t="s">
        <v>168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167</v>
      </c>
      <c r="RB24" s="2" t="s">
        <v>129</v>
      </c>
      <c r="RC24" s="2" t="s">
        <v>132</v>
      </c>
      <c r="RD24" s="2" t="s">
        <v>132</v>
      </c>
      <c r="RE24" s="2" t="s">
        <v>144</v>
      </c>
      <c r="RF24" s="2" t="s">
        <v>179</v>
      </c>
      <c r="RG24" s="4"/>
      <c r="RH24" s="8"/>
      <c r="RI24" s="4"/>
      <c r="RJ24" s="8"/>
      <c r="RK24" s="7"/>
      <c r="RL24" s="7"/>
      <c r="RM24" s="2" t="s">
        <v>141</v>
      </c>
      <c r="RN24" s="2" t="s">
        <v>168</v>
      </c>
      <c r="RO24" s="2" t="s">
        <v>220</v>
      </c>
      <c r="RP24" s="2" t="s">
        <v>635</v>
      </c>
      <c r="RQ24" s="2" t="s">
        <v>144</v>
      </c>
      <c r="RR24" s="2" t="s">
        <v>132</v>
      </c>
    </row>
    <row r="25">
      <c r="A25" s="2" t="s">
        <v>636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637</v>
      </c>
      <c r="G25" s="2" t="s">
        <v>638</v>
      </c>
      <c r="H25" s="2" t="s">
        <v>637</v>
      </c>
      <c r="I25" s="2" t="s">
        <v>639</v>
      </c>
      <c r="J25" s="2" t="s">
        <v>127</v>
      </c>
      <c r="K25" s="2" t="s">
        <v>467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640</v>
      </c>
      <c r="Q25" s="2" t="s">
        <v>131</v>
      </c>
      <c r="R25" s="2" t="s">
        <v>132</v>
      </c>
      <c r="S25" s="2" t="s">
        <v>641</v>
      </c>
      <c r="T25" s="2" t="s">
        <v>132</v>
      </c>
      <c r="U25" s="2" t="s">
        <v>429</v>
      </c>
      <c r="V25" s="2" t="s">
        <v>469</v>
      </c>
      <c r="W25" s="2" t="s">
        <v>225</v>
      </c>
      <c r="X25" s="2" t="s">
        <v>470</v>
      </c>
      <c r="Y25" s="2" t="s">
        <v>320</v>
      </c>
      <c r="Z25" s="4">
        <v>61</v>
      </c>
      <c r="AA25" s="4">
        <f>=ROUNDDOWN(15.25,0)</f>
      </c>
      <c r="AB25" s="5">
        <v>4</v>
      </c>
      <c r="AC25" s="2" t="s">
        <v>642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82</v>
      </c>
      <c r="AQ25" s="8">
        <v>3571.69</v>
      </c>
      <c r="AR25" s="4"/>
      <c r="AS25" s="8"/>
      <c r="AT25" s="7"/>
      <c r="AU25" s="7"/>
      <c r="AV25" s="4">
        <v>82</v>
      </c>
      <c r="AW25" s="8">
        <v>3571.69</v>
      </c>
      <c r="AX25" s="4"/>
      <c r="AY25" s="8"/>
      <c r="AZ25" s="7"/>
      <c r="BA25" s="7"/>
      <c r="BB25" s="7">
        <v>1</v>
      </c>
      <c r="BC25" s="4">
        <v>82</v>
      </c>
      <c r="BD25" s="8">
        <v>3571.69</v>
      </c>
      <c r="BE25" s="4"/>
      <c r="BF25" s="8"/>
      <c r="BG25" s="7"/>
      <c r="BH25" s="7"/>
      <c r="BI25" s="7">
        <v>1</v>
      </c>
      <c r="BJ25" s="4">
        <v>82</v>
      </c>
      <c r="BK25" s="8">
        <v>3571.69</v>
      </c>
      <c r="BL25" s="2" t="s">
        <v>643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142</v>
      </c>
      <c r="BX25" s="2" t="s">
        <v>172</v>
      </c>
      <c r="BY25" s="2" t="s">
        <v>144</v>
      </c>
      <c r="BZ25" s="2" t="s">
        <v>132</v>
      </c>
      <c r="CA25" s="4">
        <v>20</v>
      </c>
      <c r="CB25" s="8">
        <v>841.2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132</v>
      </c>
      <c r="CJ25" s="2" t="s">
        <v>507</v>
      </c>
      <c r="CK25" s="2" t="s">
        <v>144</v>
      </c>
      <c r="CL25" s="2" t="s">
        <v>132</v>
      </c>
      <c r="CM25" s="4">
        <v>5</v>
      </c>
      <c r="CN25" s="8">
        <v>211.69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320</v>
      </c>
      <c r="CV25" s="2" t="s">
        <v>413</v>
      </c>
      <c r="CW25" s="2" t="s">
        <v>144</v>
      </c>
      <c r="CX25" s="2" t="s">
        <v>132</v>
      </c>
      <c r="CY25" s="4">
        <v>45</v>
      </c>
      <c r="CZ25" s="8">
        <v>1995.75</v>
      </c>
      <c r="DA25" s="4"/>
      <c r="DB25" s="8"/>
      <c r="DC25" s="7"/>
      <c r="DD25" s="7"/>
      <c r="DE25" s="2" t="s">
        <v>141</v>
      </c>
      <c r="DF25" s="2" t="s">
        <v>129</v>
      </c>
      <c r="DG25" s="2" t="s">
        <v>320</v>
      </c>
      <c r="DH25" s="2" t="s">
        <v>452</v>
      </c>
      <c r="DI25" s="2" t="s">
        <v>144</v>
      </c>
      <c r="DJ25" s="2" t="s">
        <v>132</v>
      </c>
      <c r="DK25" s="4">
        <v>3</v>
      </c>
      <c r="DL25" s="8">
        <v>141.93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344</v>
      </c>
      <c r="DT25" s="2" t="s">
        <v>170</v>
      </c>
      <c r="DU25" s="2" t="s">
        <v>144</v>
      </c>
      <c r="DV25" s="2" t="s">
        <v>132</v>
      </c>
      <c r="DW25" s="4"/>
      <c r="DX25" s="8"/>
      <c r="DY25" s="4"/>
      <c r="DZ25" s="8"/>
      <c r="EA25" s="7"/>
      <c r="EB25" s="7"/>
      <c r="EC25" s="2" t="s">
        <v>141</v>
      </c>
      <c r="ED25" s="2" t="s">
        <v>129</v>
      </c>
      <c r="EE25" s="2" t="s">
        <v>328</v>
      </c>
      <c r="EF25" s="2" t="s">
        <v>250</v>
      </c>
      <c r="EG25" s="2" t="s">
        <v>144</v>
      </c>
      <c r="EH25" s="2" t="s">
        <v>132</v>
      </c>
      <c r="EI25" s="4">
        <v>2</v>
      </c>
      <c r="EJ25" s="8">
        <v>80.46</v>
      </c>
      <c r="EK25" s="4"/>
      <c r="EL25" s="8"/>
      <c r="EM25" s="7"/>
      <c r="EN25" s="7"/>
      <c r="EO25" s="2" t="s">
        <v>141</v>
      </c>
      <c r="EP25" s="2" t="s">
        <v>129</v>
      </c>
      <c r="EQ25" s="2" t="s">
        <v>320</v>
      </c>
      <c r="ER25" s="2" t="s">
        <v>625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202</v>
      </c>
      <c r="FD25" s="2" t="s">
        <v>644</v>
      </c>
      <c r="FE25" s="2" t="s">
        <v>144</v>
      </c>
      <c r="FF25" s="2" t="s">
        <v>132</v>
      </c>
      <c r="FG25" s="4">
        <v>6</v>
      </c>
      <c r="FH25" s="8">
        <v>266.1</v>
      </c>
      <c r="FI25" s="4"/>
      <c r="FJ25" s="8"/>
      <c r="FK25" s="7"/>
      <c r="FL25" s="7"/>
      <c r="FM25" s="2" t="s">
        <v>141</v>
      </c>
      <c r="FN25" s="2" t="s">
        <v>129</v>
      </c>
      <c r="FO25" s="2" t="s">
        <v>339</v>
      </c>
      <c r="FP25" s="2" t="s">
        <v>645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158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320</v>
      </c>
      <c r="GN25" s="2" t="s">
        <v>646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161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647</v>
      </c>
      <c r="HL25" s="2" t="s">
        <v>648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244</v>
      </c>
      <c r="HX25" s="2" t="s">
        <v>649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333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339</v>
      </c>
      <c r="IV25" s="2" t="s">
        <v>650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339</v>
      </c>
      <c r="JH25" s="2" t="s">
        <v>564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214</v>
      </c>
      <c r="JR25" s="2" t="s">
        <v>129</v>
      </c>
      <c r="JS25" s="2" t="s">
        <v>181</v>
      </c>
      <c r="JT25" s="2" t="s">
        <v>651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212</v>
      </c>
      <c r="KP25" s="2" t="s">
        <v>168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141</v>
      </c>
      <c r="LB25" s="2" t="s">
        <v>129</v>
      </c>
      <c r="LC25" s="2" t="s">
        <v>169</v>
      </c>
      <c r="LD25" s="2" t="s">
        <v>652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162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171</v>
      </c>
      <c r="MM25" s="2" t="s">
        <v>172</v>
      </c>
      <c r="MN25" s="2" t="s">
        <v>264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167</v>
      </c>
      <c r="MX25" s="2" t="s">
        <v>129</v>
      </c>
      <c r="MY25" s="2" t="s">
        <v>132</v>
      </c>
      <c r="MZ25" s="2" t="s">
        <v>132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167</v>
      </c>
      <c r="NJ25" s="2" t="s">
        <v>129</v>
      </c>
      <c r="NK25" s="2" t="s">
        <v>132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174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167</v>
      </c>
      <c r="OT25" s="2" t="s">
        <v>168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168</v>
      </c>
      <c r="PS25" s="2" t="s">
        <v>446</v>
      </c>
      <c r="PT25" s="2" t="s">
        <v>452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162</v>
      </c>
      <c r="QP25" s="2" t="s">
        <v>168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167</v>
      </c>
      <c r="RB25" s="2" t="s">
        <v>129</v>
      </c>
      <c r="RC25" s="2" t="s">
        <v>132</v>
      </c>
      <c r="RD25" s="2" t="s">
        <v>132</v>
      </c>
      <c r="RE25" s="2" t="s">
        <v>144</v>
      </c>
      <c r="RF25" s="2" t="s">
        <v>179</v>
      </c>
      <c r="RG25" s="4"/>
      <c r="RH25" s="8"/>
      <c r="RI25" s="4"/>
      <c r="RJ25" s="8"/>
      <c r="RK25" s="7"/>
      <c r="RL25" s="7"/>
      <c r="RM25" s="2" t="s">
        <v>141</v>
      </c>
      <c r="RN25" s="2" t="s">
        <v>168</v>
      </c>
      <c r="RO25" s="2" t="s">
        <v>151</v>
      </c>
      <c r="RP25" s="2" t="s">
        <v>238</v>
      </c>
      <c r="RQ25" s="2" t="s">
        <v>144</v>
      </c>
      <c r="RR25" s="2" t="s">
        <v>132</v>
      </c>
    </row>
    <row r="26">
      <c r="A26" s="2" t="s">
        <v>653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654</v>
      </c>
      <c r="G26" s="2" t="s">
        <v>654</v>
      </c>
      <c r="H26" s="2" t="s">
        <v>654</v>
      </c>
      <c r="I26" s="2" t="s">
        <v>655</v>
      </c>
      <c r="J26" s="2" t="s">
        <v>127</v>
      </c>
      <c r="K26" s="2" t="s">
        <v>467</v>
      </c>
      <c r="L26" s="3">
        <v>46.7</v>
      </c>
      <c r="M26" s="3">
        <v>49.04</v>
      </c>
      <c r="N26" s="3">
        <v>92.64</v>
      </c>
      <c r="O26" s="2" t="s">
        <v>656</v>
      </c>
      <c r="P26" s="2" t="s">
        <v>540</v>
      </c>
      <c r="Q26" s="2" t="s">
        <v>131</v>
      </c>
      <c r="R26" s="2" t="s">
        <v>132</v>
      </c>
      <c r="S26" s="2" t="s">
        <v>657</v>
      </c>
      <c r="T26" s="2" t="s">
        <v>132</v>
      </c>
      <c r="U26" s="2" t="s">
        <v>658</v>
      </c>
      <c r="V26" s="2" t="s">
        <v>469</v>
      </c>
      <c r="W26" s="2" t="s">
        <v>225</v>
      </c>
      <c r="X26" s="2" t="s">
        <v>470</v>
      </c>
      <c r="Y26" s="2" t="s">
        <v>471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39</v>
      </c>
      <c r="AQ26" s="8">
        <v>2202.25</v>
      </c>
      <c r="AR26" s="4"/>
      <c r="AS26" s="8"/>
      <c r="AT26" s="7"/>
      <c r="AU26" s="7"/>
      <c r="AV26" s="4">
        <v>39</v>
      </c>
      <c r="AW26" s="8">
        <v>2202.25</v>
      </c>
      <c r="AX26" s="4"/>
      <c r="AY26" s="8"/>
      <c r="AZ26" s="7"/>
      <c r="BA26" s="7"/>
      <c r="BB26" s="7">
        <v>1</v>
      </c>
      <c r="BC26" s="4">
        <v>39</v>
      </c>
      <c r="BD26" s="8">
        <v>2202.25</v>
      </c>
      <c r="BE26" s="4"/>
      <c r="BF26" s="8"/>
      <c r="BG26" s="7"/>
      <c r="BH26" s="7"/>
      <c r="BI26" s="7">
        <v>1</v>
      </c>
      <c r="BJ26" s="4">
        <v>39</v>
      </c>
      <c r="BK26" s="8">
        <v>2202.25</v>
      </c>
      <c r="BL26" s="2" t="s">
        <v>659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141</v>
      </c>
      <c r="BV26" s="2" t="s">
        <v>168</v>
      </c>
      <c r="BW26" s="2" t="s">
        <v>473</v>
      </c>
      <c r="BX26" s="2" t="s">
        <v>568</v>
      </c>
      <c r="BY26" s="2" t="s">
        <v>144</v>
      </c>
      <c r="BZ26" s="2" t="s">
        <v>132</v>
      </c>
      <c r="CA26" s="4">
        <v>7</v>
      </c>
      <c r="CB26" s="8">
        <v>417.69</v>
      </c>
      <c r="CC26" s="4"/>
      <c r="CD26" s="8"/>
      <c r="CE26" s="7"/>
      <c r="CF26" s="7"/>
      <c r="CG26" s="2" t="s">
        <v>141</v>
      </c>
      <c r="CH26" s="2" t="s">
        <v>168</v>
      </c>
      <c r="CI26" s="2" t="s">
        <v>132</v>
      </c>
      <c r="CJ26" s="2" t="s">
        <v>660</v>
      </c>
      <c r="CK26" s="2" t="s">
        <v>144</v>
      </c>
      <c r="CL26" s="2" t="s">
        <v>132</v>
      </c>
      <c r="CM26" s="4">
        <v>2</v>
      </c>
      <c r="CN26" s="8">
        <v>130.84</v>
      </c>
      <c r="CO26" s="4"/>
      <c r="CP26" s="8"/>
      <c r="CQ26" s="7"/>
      <c r="CR26" s="7"/>
      <c r="CS26" s="2" t="s">
        <v>141</v>
      </c>
      <c r="CT26" s="2" t="s">
        <v>168</v>
      </c>
      <c r="CU26" s="2" t="s">
        <v>476</v>
      </c>
      <c r="CV26" s="2" t="s">
        <v>477</v>
      </c>
      <c r="CW26" s="2" t="s">
        <v>144</v>
      </c>
      <c r="CX26" s="2" t="s">
        <v>132</v>
      </c>
      <c r="CY26" s="4">
        <v>1</v>
      </c>
      <c r="CZ26" s="8">
        <v>56.43</v>
      </c>
      <c r="DA26" s="4"/>
      <c r="DB26" s="8"/>
      <c r="DC26" s="7"/>
      <c r="DD26" s="7"/>
      <c r="DE26" s="2" t="s">
        <v>141</v>
      </c>
      <c r="DF26" s="2" t="s">
        <v>168</v>
      </c>
      <c r="DG26" s="2" t="s">
        <v>661</v>
      </c>
      <c r="DH26" s="2" t="s">
        <v>662</v>
      </c>
      <c r="DI26" s="2" t="s">
        <v>144</v>
      </c>
      <c r="DJ26" s="2" t="s">
        <v>132</v>
      </c>
      <c r="DK26" s="4">
        <v>6</v>
      </c>
      <c r="DL26" s="8">
        <v>359.58</v>
      </c>
      <c r="DM26" s="4"/>
      <c r="DN26" s="8"/>
      <c r="DO26" s="7"/>
      <c r="DP26" s="7"/>
      <c r="DQ26" s="2" t="s">
        <v>141</v>
      </c>
      <c r="DR26" s="2" t="s">
        <v>168</v>
      </c>
      <c r="DS26" s="2" t="s">
        <v>434</v>
      </c>
      <c r="DT26" s="2" t="s">
        <v>459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168</v>
      </c>
      <c r="EE26" s="2" t="s">
        <v>473</v>
      </c>
      <c r="EF26" s="2" t="s">
        <v>663</v>
      </c>
      <c r="EG26" s="2" t="s">
        <v>144</v>
      </c>
      <c r="EH26" s="2" t="s">
        <v>132</v>
      </c>
      <c r="EI26" s="4">
        <v>8</v>
      </c>
      <c r="EJ26" s="8">
        <v>458.8</v>
      </c>
      <c r="EK26" s="4"/>
      <c r="EL26" s="8"/>
      <c r="EM26" s="7"/>
      <c r="EN26" s="7"/>
      <c r="EO26" s="2" t="s">
        <v>141</v>
      </c>
      <c r="EP26" s="2" t="s">
        <v>168</v>
      </c>
      <c r="EQ26" s="2" t="s">
        <v>473</v>
      </c>
      <c r="ER26" s="2" t="s">
        <v>664</v>
      </c>
      <c r="ES26" s="2" t="s">
        <v>144</v>
      </c>
      <c r="ET26" s="2" t="s">
        <v>132</v>
      </c>
      <c r="EU26" s="4">
        <v>1</v>
      </c>
      <c r="EV26" s="8">
        <v>52.96</v>
      </c>
      <c r="EW26" s="4"/>
      <c r="EX26" s="8"/>
      <c r="EY26" s="7"/>
      <c r="EZ26" s="7"/>
      <c r="FA26" s="2" t="s">
        <v>141</v>
      </c>
      <c r="FB26" s="2" t="s">
        <v>168</v>
      </c>
      <c r="FC26" s="2" t="s">
        <v>202</v>
      </c>
      <c r="FD26" s="2" t="s">
        <v>483</v>
      </c>
      <c r="FE26" s="2" t="s">
        <v>144</v>
      </c>
      <c r="FF26" s="2" t="s">
        <v>132</v>
      </c>
      <c r="FG26" s="4">
        <v>5</v>
      </c>
      <c r="FH26" s="8">
        <v>286.05</v>
      </c>
      <c r="FI26" s="4"/>
      <c r="FJ26" s="8"/>
      <c r="FK26" s="7"/>
      <c r="FL26" s="7"/>
      <c r="FM26" s="2" t="s">
        <v>141</v>
      </c>
      <c r="FN26" s="2" t="s">
        <v>168</v>
      </c>
      <c r="FO26" s="2" t="s">
        <v>478</v>
      </c>
      <c r="FP26" s="2" t="s">
        <v>665</v>
      </c>
      <c r="FQ26" s="2" t="s">
        <v>144</v>
      </c>
      <c r="FR26" s="2" t="s">
        <v>132</v>
      </c>
      <c r="FS26" s="4">
        <v>2</v>
      </c>
      <c r="FT26" s="8">
        <v>98.08</v>
      </c>
      <c r="FU26" s="4"/>
      <c r="FV26" s="8"/>
      <c r="FW26" s="7"/>
      <c r="FX26" s="7"/>
      <c r="FY26" s="2" t="s">
        <v>141</v>
      </c>
      <c r="FZ26" s="2" t="s">
        <v>168</v>
      </c>
      <c r="GA26" s="2" t="s">
        <v>378</v>
      </c>
      <c r="GB26" s="2" t="s">
        <v>666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168</v>
      </c>
      <c r="GM26" s="2" t="s">
        <v>473</v>
      </c>
      <c r="GN26" s="2" t="s">
        <v>132</v>
      </c>
      <c r="GO26" s="2" t="s">
        <v>144</v>
      </c>
      <c r="GP26" s="2" t="s">
        <v>132</v>
      </c>
      <c r="GQ26" s="4">
        <v>4</v>
      </c>
      <c r="GR26" s="8">
        <v>196.16</v>
      </c>
      <c r="GS26" s="4"/>
      <c r="GT26" s="8"/>
      <c r="GU26" s="7"/>
      <c r="GV26" s="7"/>
      <c r="GW26" s="2" t="s">
        <v>141</v>
      </c>
      <c r="GX26" s="2" t="s">
        <v>168</v>
      </c>
      <c r="GY26" s="2" t="s">
        <v>303</v>
      </c>
      <c r="GZ26" s="2" t="s">
        <v>263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168</v>
      </c>
      <c r="HK26" s="2" t="s">
        <v>473</v>
      </c>
      <c r="HL26" s="2" t="s">
        <v>667</v>
      </c>
      <c r="HM26" s="2" t="s">
        <v>144</v>
      </c>
      <c r="HN26" s="2" t="s">
        <v>132</v>
      </c>
      <c r="HO26" s="4">
        <v>1</v>
      </c>
      <c r="HP26" s="8">
        <v>57.21</v>
      </c>
      <c r="HQ26" s="4"/>
      <c r="HR26" s="8"/>
      <c r="HS26" s="7"/>
      <c r="HT26" s="7"/>
      <c r="HU26" s="2" t="s">
        <v>141</v>
      </c>
      <c r="HV26" s="2" t="s">
        <v>168</v>
      </c>
      <c r="HW26" s="2" t="s">
        <v>226</v>
      </c>
      <c r="HX26" s="2" t="s">
        <v>668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168</v>
      </c>
      <c r="II26" s="2" t="s">
        <v>333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168</v>
      </c>
      <c r="IU26" s="2" t="s">
        <v>669</v>
      </c>
      <c r="IV26" s="2" t="s">
        <v>208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168</v>
      </c>
      <c r="JG26" s="2" t="s">
        <v>377</v>
      </c>
      <c r="JH26" s="2" t="s">
        <v>551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168</v>
      </c>
      <c r="JS26" s="2" t="s">
        <v>181</v>
      </c>
      <c r="JT26" s="2" t="s">
        <v>670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167</v>
      </c>
      <c r="KD26" s="2" t="s">
        <v>168</v>
      </c>
      <c r="KE26" s="2" t="s">
        <v>132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141</v>
      </c>
      <c r="LB26" s="2" t="s">
        <v>168</v>
      </c>
      <c r="LC26" s="2" t="s">
        <v>169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162</v>
      </c>
      <c r="LN26" s="2" t="s">
        <v>168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168</v>
      </c>
      <c r="MM26" s="2" t="s">
        <v>477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167</v>
      </c>
      <c r="MX26" s="2" t="s">
        <v>168</v>
      </c>
      <c r="MY26" s="2" t="s">
        <v>132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167</v>
      </c>
      <c r="NJ26" s="2" t="s">
        <v>168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174</v>
      </c>
      <c r="NV26" s="2" t="s">
        <v>168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174</v>
      </c>
      <c r="OH26" s="2" t="s">
        <v>168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167</v>
      </c>
      <c r="OT26" s="2" t="s">
        <v>168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168</v>
      </c>
      <c r="PS26" s="2" t="s">
        <v>324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162</v>
      </c>
      <c r="QP26" s="2" t="s">
        <v>168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168</v>
      </c>
      <c r="RC26" s="2" t="s">
        <v>132</v>
      </c>
      <c r="RD26" s="2" t="s">
        <v>132</v>
      </c>
      <c r="RE26" s="2" t="s">
        <v>144</v>
      </c>
      <c r="RF26" s="2" t="s">
        <v>132</v>
      </c>
      <c r="RG26" s="4"/>
      <c r="RH26" s="8"/>
      <c r="RI26" s="4"/>
      <c r="RJ26" s="8"/>
      <c r="RK26" s="7"/>
      <c r="RL26" s="7"/>
      <c r="RM26" s="2" t="s">
        <v>141</v>
      </c>
      <c r="RN26" s="2" t="s">
        <v>168</v>
      </c>
      <c r="RO26" s="2" t="s">
        <v>671</v>
      </c>
      <c r="RP26" s="2" t="s">
        <v>672</v>
      </c>
      <c r="RQ26" s="2" t="s">
        <v>144</v>
      </c>
      <c r="RR26" s="2" t="s">
        <v>132</v>
      </c>
    </row>
    <row r="27">
      <c r="A27" s="2" t="s">
        <v>673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674</v>
      </c>
      <c r="G27" s="2" t="s">
        <v>674</v>
      </c>
      <c r="H27" s="2" t="s">
        <v>674</v>
      </c>
      <c r="I27" s="2" t="s">
        <v>675</v>
      </c>
      <c r="J27" s="2" t="s">
        <v>127</v>
      </c>
      <c r="K27" s="2" t="s">
        <v>467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540</v>
      </c>
      <c r="Q27" s="2" t="s">
        <v>131</v>
      </c>
      <c r="R27" s="2" t="s">
        <v>132</v>
      </c>
      <c r="S27" s="2" t="s">
        <v>676</v>
      </c>
      <c r="T27" s="2" t="s">
        <v>132</v>
      </c>
      <c r="U27" s="2" t="s">
        <v>429</v>
      </c>
      <c r="V27" s="2" t="s">
        <v>397</v>
      </c>
      <c r="W27" s="2" t="s">
        <v>136</v>
      </c>
      <c r="X27" s="2" t="s">
        <v>470</v>
      </c>
      <c r="Y27" s="2" t="s">
        <v>320</v>
      </c>
      <c r="Z27" s="4">
        <v>51</v>
      </c>
      <c r="AA27" s="4">
        <f>=ROUNDDOWN(23.1818181818182,0)</f>
      </c>
      <c r="AB27" s="5">
        <v>2.2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38</v>
      </c>
      <c r="AQ27" s="8">
        <v>1484.75</v>
      </c>
      <c r="AR27" s="4"/>
      <c r="AS27" s="8"/>
      <c r="AT27" s="7"/>
      <c r="AU27" s="7"/>
      <c r="AV27" s="4">
        <v>38</v>
      </c>
      <c r="AW27" s="8">
        <v>1484.75</v>
      </c>
      <c r="AX27" s="4"/>
      <c r="AY27" s="8"/>
      <c r="AZ27" s="7"/>
      <c r="BA27" s="7"/>
      <c r="BB27" s="7">
        <v>1</v>
      </c>
      <c r="BC27" s="4">
        <v>38</v>
      </c>
      <c r="BD27" s="8">
        <v>1484.75</v>
      </c>
      <c r="BE27" s="4"/>
      <c r="BF27" s="8"/>
      <c r="BG27" s="7"/>
      <c r="BH27" s="7"/>
      <c r="BI27" s="7">
        <v>1</v>
      </c>
      <c r="BJ27" s="4">
        <v>38</v>
      </c>
      <c r="BK27" s="8">
        <v>1484.75</v>
      </c>
      <c r="BL27" s="2" t="s">
        <v>677</v>
      </c>
      <c r="BM27" s="7">
        <v>1</v>
      </c>
      <c r="BN27" s="7">
        <v>1</v>
      </c>
      <c r="BO27" s="4">
        <v>3</v>
      </c>
      <c r="BP27" s="8">
        <v>65.28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142</v>
      </c>
      <c r="BX27" s="2" t="s">
        <v>607</v>
      </c>
      <c r="BY27" s="2" t="s">
        <v>144</v>
      </c>
      <c r="BZ27" s="2" t="s">
        <v>132</v>
      </c>
      <c r="CA27" s="4">
        <v>7</v>
      </c>
      <c r="CB27" s="8">
        <v>294.42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132</v>
      </c>
      <c r="CJ27" s="2" t="s">
        <v>678</v>
      </c>
      <c r="CK27" s="2" t="s">
        <v>144</v>
      </c>
      <c r="CL27" s="2" t="s">
        <v>132</v>
      </c>
      <c r="CM27" s="4">
        <v>10</v>
      </c>
      <c r="CN27" s="8">
        <v>390.68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324</v>
      </c>
      <c r="CV27" s="2" t="s">
        <v>679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212</v>
      </c>
      <c r="DF27" s="2" t="s">
        <v>129</v>
      </c>
      <c r="DG27" s="2" t="s">
        <v>132</v>
      </c>
      <c r="DH27" s="2" t="s">
        <v>132</v>
      </c>
      <c r="DI27" s="2" t="s">
        <v>144</v>
      </c>
      <c r="DJ27" s="2" t="s">
        <v>132</v>
      </c>
      <c r="DK27" s="4">
        <v>10</v>
      </c>
      <c r="DL27" s="8">
        <v>422.4</v>
      </c>
      <c r="DM27" s="4"/>
      <c r="DN27" s="8"/>
      <c r="DO27" s="7"/>
      <c r="DP27" s="7"/>
      <c r="DQ27" s="2" t="s">
        <v>141</v>
      </c>
      <c r="DR27" s="2" t="s">
        <v>129</v>
      </c>
      <c r="DS27" s="2" t="s">
        <v>149</v>
      </c>
      <c r="DT27" s="2" t="s">
        <v>462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141</v>
      </c>
      <c r="ED27" s="2" t="s">
        <v>129</v>
      </c>
      <c r="EE27" s="2" t="s">
        <v>328</v>
      </c>
      <c r="EF27" s="2" t="s">
        <v>630</v>
      </c>
      <c r="EG27" s="2" t="s">
        <v>144</v>
      </c>
      <c r="EH27" s="2" t="s">
        <v>132</v>
      </c>
      <c r="EI27" s="4">
        <v>5</v>
      </c>
      <c r="EJ27" s="8">
        <v>201.15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320</v>
      </c>
      <c r="ER27" s="2" t="s">
        <v>625</v>
      </c>
      <c r="ES27" s="2" t="s">
        <v>144</v>
      </c>
      <c r="ET27" s="2" t="s">
        <v>132</v>
      </c>
      <c r="EU27" s="4"/>
      <c r="EV27" s="8"/>
      <c r="EW27" s="4"/>
      <c r="EX27" s="8"/>
      <c r="EY27" s="7"/>
      <c r="EZ27" s="7"/>
      <c r="FA27" s="2" t="s">
        <v>167</v>
      </c>
      <c r="FB27" s="2" t="s">
        <v>129</v>
      </c>
      <c r="FC27" s="2" t="s">
        <v>132</v>
      </c>
      <c r="FD27" s="2" t="s">
        <v>132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141</v>
      </c>
      <c r="FN27" s="2" t="s">
        <v>129</v>
      </c>
      <c r="FO27" s="2" t="s">
        <v>320</v>
      </c>
      <c r="FP27" s="2" t="s">
        <v>680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167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320</v>
      </c>
      <c r="GN27" s="2" t="s">
        <v>132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161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167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>
        <v>1</v>
      </c>
      <c r="HP27" s="8">
        <v>40.32</v>
      </c>
      <c r="HQ27" s="4"/>
      <c r="HR27" s="8"/>
      <c r="HS27" s="7"/>
      <c r="HT27" s="7"/>
      <c r="HU27" s="2" t="s">
        <v>141</v>
      </c>
      <c r="HV27" s="2" t="s">
        <v>129</v>
      </c>
      <c r="HW27" s="2" t="s">
        <v>244</v>
      </c>
      <c r="HX27" s="2" t="s">
        <v>269</v>
      </c>
      <c r="HY27" s="2" t="s">
        <v>144</v>
      </c>
      <c r="HZ27" s="2" t="s">
        <v>132</v>
      </c>
      <c r="IA27" s="4">
        <v>2</v>
      </c>
      <c r="IB27" s="8">
        <v>70.5</v>
      </c>
      <c r="IC27" s="4"/>
      <c r="ID27" s="8"/>
      <c r="IE27" s="7"/>
      <c r="IF27" s="7"/>
      <c r="IG27" s="2" t="s">
        <v>141</v>
      </c>
      <c r="IH27" s="2" t="s">
        <v>129</v>
      </c>
      <c r="II27" s="2" t="s">
        <v>333</v>
      </c>
      <c r="IJ27" s="2" t="s">
        <v>588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167</v>
      </c>
      <c r="IT27" s="2" t="s">
        <v>129</v>
      </c>
      <c r="IU27" s="2" t="s">
        <v>132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356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181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167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167</v>
      </c>
      <c r="KP27" s="2" t="s">
        <v>168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141</v>
      </c>
      <c r="LB27" s="2" t="s">
        <v>129</v>
      </c>
      <c r="LC27" s="2" t="s">
        <v>169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162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171</v>
      </c>
      <c r="MM27" s="2" t="s">
        <v>172</v>
      </c>
      <c r="MN27" s="2" t="s">
        <v>681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167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167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174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174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167</v>
      </c>
      <c r="OT27" s="2" t="s">
        <v>168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168</v>
      </c>
      <c r="PS27" s="2" t="s">
        <v>446</v>
      </c>
      <c r="PT27" s="2" t="s">
        <v>630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162</v>
      </c>
      <c r="QP27" s="2" t="s">
        <v>168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179</v>
      </c>
      <c r="RG27" s="4"/>
      <c r="RH27" s="8"/>
      <c r="RI27" s="4"/>
      <c r="RJ27" s="8"/>
      <c r="RK27" s="7"/>
      <c r="RL27" s="7"/>
      <c r="RM27" s="2" t="s">
        <v>141</v>
      </c>
      <c r="RN27" s="2" t="s">
        <v>168</v>
      </c>
      <c r="RO27" s="2" t="s">
        <v>151</v>
      </c>
      <c r="RP27" s="2" t="s">
        <v>238</v>
      </c>
      <c r="RQ27" s="2" t="s">
        <v>144</v>
      </c>
      <c r="RR27" s="2" t="s">
        <v>132</v>
      </c>
    </row>
    <row r="28">
      <c r="A28" s="2" t="s">
        <v>682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683</v>
      </c>
      <c r="G28" s="2" t="s">
        <v>683</v>
      </c>
      <c r="H28" s="2" t="s">
        <v>683</v>
      </c>
      <c r="I28" s="2" t="s">
        <v>684</v>
      </c>
      <c r="J28" s="2" t="s">
        <v>127</v>
      </c>
      <c r="K28" s="2" t="s">
        <v>185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640</v>
      </c>
      <c r="Q28" s="2" t="s">
        <v>131</v>
      </c>
      <c r="R28" s="2" t="s">
        <v>132</v>
      </c>
      <c r="S28" s="2" t="s">
        <v>685</v>
      </c>
      <c r="T28" s="2" t="s">
        <v>132</v>
      </c>
      <c r="U28" s="2" t="s">
        <v>429</v>
      </c>
      <c r="V28" s="2" t="s">
        <v>469</v>
      </c>
      <c r="W28" s="2" t="s">
        <v>225</v>
      </c>
      <c r="X28" s="2" t="s">
        <v>132</v>
      </c>
      <c r="Y28" s="2" t="s">
        <v>686</v>
      </c>
      <c r="Z28" s="4">
        <v>128</v>
      </c>
      <c r="AA28" s="4">
        <f>=ROUNDDOWN(32,0)</f>
      </c>
      <c r="AB28" s="5">
        <v>4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58</v>
      </c>
      <c r="AQ28" s="8">
        <v>1418.49</v>
      </c>
      <c r="AR28" s="4"/>
      <c r="AS28" s="8"/>
      <c r="AT28" s="7"/>
      <c r="AU28" s="7"/>
      <c r="AV28" s="4">
        <v>58</v>
      </c>
      <c r="AW28" s="8">
        <v>1418.49</v>
      </c>
      <c r="AX28" s="4"/>
      <c r="AY28" s="8"/>
      <c r="AZ28" s="7"/>
      <c r="BA28" s="7"/>
      <c r="BB28" s="7">
        <v>1</v>
      </c>
      <c r="BC28" s="4">
        <v>58</v>
      </c>
      <c r="BD28" s="8">
        <v>1418.49</v>
      </c>
      <c r="BE28" s="4"/>
      <c r="BF28" s="8"/>
      <c r="BG28" s="7"/>
      <c r="BH28" s="7"/>
      <c r="BI28" s="7">
        <v>1</v>
      </c>
      <c r="BJ28" s="4">
        <v>58</v>
      </c>
      <c r="BK28" s="8">
        <v>1418.49</v>
      </c>
      <c r="BL28" s="2" t="s">
        <v>687</v>
      </c>
      <c r="BM28" s="7">
        <v>1</v>
      </c>
      <c r="BN28" s="7">
        <v>1</v>
      </c>
      <c r="BO28" s="4">
        <v>10</v>
      </c>
      <c r="BP28" s="8">
        <v>169.49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207</v>
      </c>
      <c r="BX28" s="2" t="s">
        <v>688</v>
      </c>
      <c r="BY28" s="2" t="s">
        <v>144</v>
      </c>
      <c r="BZ28" s="2" t="s">
        <v>132</v>
      </c>
      <c r="CA28" s="4">
        <v>8</v>
      </c>
      <c r="CB28" s="8">
        <v>209.6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132</v>
      </c>
      <c r="CJ28" s="2" t="s">
        <v>481</v>
      </c>
      <c r="CK28" s="2" t="s">
        <v>144</v>
      </c>
      <c r="CL28" s="2" t="s">
        <v>132</v>
      </c>
      <c r="CM28" s="4">
        <v>19</v>
      </c>
      <c r="CN28" s="8">
        <v>447.11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686</v>
      </c>
      <c r="CV28" s="2" t="s">
        <v>200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141</v>
      </c>
      <c r="DF28" s="2" t="s">
        <v>168</v>
      </c>
      <c r="DG28" s="2" t="s">
        <v>405</v>
      </c>
      <c r="DH28" s="2" t="s">
        <v>406</v>
      </c>
      <c r="DI28" s="2" t="s">
        <v>144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129</v>
      </c>
      <c r="DS28" s="2" t="s">
        <v>294</v>
      </c>
      <c r="DT28" s="2" t="s">
        <v>482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129</v>
      </c>
      <c r="EE28" s="2" t="s">
        <v>624</v>
      </c>
      <c r="EF28" s="2" t="s">
        <v>689</v>
      </c>
      <c r="EG28" s="2" t="s">
        <v>144</v>
      </c>
      <c r="EH28" s="2" t="s">
        <v>132</v>
      </c>
      <c r="EI28" s="4">
        <v>7</v>
      </c>
      <c r="EJ28" s="8">
        <v>178.5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690</v>
      </c>
      <c r="ER28" s="2" t="s">
        <v>391</v>
      </c>
      <c r="ES28" s="2" t="s">
        <v>144</v>
      </c>
      <c r="ET28" s="2" t="s">
        <v>132</v>
      </c>
      <c r="EU28" s="4">
        <v>1</v>
      </c>
      <c r="EV28" s="8">
        <v>23.13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202</v>
      </c>
      <c r="FD28" s="2" t="s">
        <v>376</v>
      </c>
      <c r="FE28" s="2" t="s">
        <v>144</v>
      </c>
      <c r="FF28" s="2" t="s">
        <v>132</v>
      </c>
      <c r="FG28" s="4">
        <v>7</v>
      </c>
      <c r="FH28" s="8">
        <v>185.22</v>
      </c>
      <c r="FI28" s="4"/>
      <c r="FJ28" s="8"/>
      <c r="FK28" s="7"/>
      <c r="FL28" s="7"/>
      <c r="FM28" s="2" t="s">
        <v>141</v>
      </c>
      <c r="FN28" s="2" t="s">
        <v>129</v>
      </c>
      <c r="FO28" s="2" t="s">
        <v>606</v>
      </c>
      <c r="FP28" s="2" t="s">
        <v>369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214</v>
      </c>
      <c r="FZ28" s="2" t="s">
        <v>129</v>
      </c>
      <c r="GA28" s="2" t="s">
        <v>378</v>
      </c>
      <c r="GB28" s="2" t="s">
        <v>132</v>
      </c>
      <c r="GC28" s="2" t="s">
        <v>144</v>
      </c>
      <c r="GD28" s="2" t="s">
        <v>132</v>
      </c>
      <c r="GE28" s="4">
        <v>3</v>
      </c>
      <c r="GF28" s="8">
        <v>137.97</v>
      </c>
      <c r="GG28" s="4"/>
      <c r="GH28" s="8"/>
      <c r="GI28" s="7"/>
      <c r="GJ28" s="7"/>
      <c r="GK28" s="2" t="s">
        <v>141</v>
      </c>
      <c r="GL28" s="2" t="s">
        <v>129</v>
      </c>
      <c r="GM28" s="2" t="s">
        <v>686</v>
      </c>
      <c r="GN28" s="2" t="s">
        <v>450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217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162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226</v>
      </c>
      <c r="HX28" s="2" t="s">
        <v>416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141</v>
      </c>
      <c r="IH28" s="2" t="s">
        <v>129</v>
      </c>
      <c r="II28" s="2" t="s">
        <v>608</v>
      </c>
      <c r="IJ28" s="2" t="s">
        <v>419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212</v>
      </c>
      <c r="IT28" s="2" t="s">
        <v>129</v>
      </c>
      <c r="IU28" s="2" t="s">
        <v>132</v>
      </c>
      <c r="IV28" s="2" t="s">
        <v>132</v>
      </c>
      <c r="IW28" s="2" t="s">
        <v>144</v>
      </c>
      <c r="IX28" s="2" t="s">
        <v>132</v>
      </c>
      <c r="IY28" s="4">
        <v>3</v>
      </c>
      <c r="IZ28" s="8">
        <v>67.47</v>
      </c>
      <c r="JA28" s="4"/>
      <c r="JB28" s="8"/>
      <c r="JC28" s="7"/>
      <c r="JD28" s="7"/>
      <c r="JE28" s="2" t="s">
        <v>141</v>
      </c>
      <c r="JF28" s="2" t="s">
        <v>129</v>
      </c>
      <c r="JG28" s="2" t="s">
        <v>348</v>
      </c>
      <c r="JH28" s="2" t="s">
        <v>458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214</v>
      </c>
      <c r="JR28" s="2" t="s">
        <v>129</v>
      </c>
      <c r="JS28" s="2" t="s">
        <v>384</v>
      </c>
      <c r="JT28" s="2" t="s">
        <v>259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167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217</v>
      </c>
      <c r="KP28" s="2" t="s">
        <v>168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141</v>
      </c>
      <c r="LB28" s="2" t="s">
        <v>129</v>
      </c>
      <c r="LC28" s="2" t="s">
        <v>169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162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171</v>
      </c>
      <c r="MM28" s="2" t="s">
        <v>691</v>
      </c>
      <c r="MN28" s="2" t="s">
        <v>692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167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167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174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167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167</v>
      </c>
      <c r="OT28" s="2" t="s">
        <v>168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168</v>
      </c>
      <c r="PS28" s="2" t="s">
        <v>572</v>
      </c>
      <c r="PT28" s="2" t="s">
        <v>693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162</v>
      </c>
      <c r="QP28" s="2" t="s">
        <v>168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179</v>
      </c>
      <c r="RG28" s="4"/>
      <c r="RH28" s="8"/>
      <c r="RI28" s="4"/>
      <c r="RJ28" s="8"/>
      <c r="RK28" s="7"/>
      <c r="RL28" s="7"/>
      <c r="RM28" s="2" t="s">
        <v>141</v>
      </c>
      <c r="RN28" s="2" t="s">
        <v>168</v>
      </c>
      <c r="RO28" s="2" t="s">
        <v>192</v>
      </c>
      <c r="RP28" s="2" t="s">
        <v>672</v>
      </c>
      <c r="RQ28" s="2" t="s">
        <v>144</v>
      </c>
      <c r="RR28" s="2" t="s">
        <v>132</v>
      </c>
    </row>
    <row r="29">
      <c r="A29" s="2" t="s">
        <v>694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695</v>
      </c>
      <c r="G29" s="2" t="s">
        <v>695</v>
      </c>
      <c r="H29" s="2" t="s">
        <v>695</v>
      </c>
      <c r="I29" s="2" t="s">
        <v>696</v>
      </c>
      <c r="J29" s="2" t="s">
        <v>127</v>
      </c>
      <c r="K29" s="2" t="s">
        <v>427</v>
      </c>
      <c r="L29" s="3">
        <v>57.09</v>
      </c>
      <c r="M29" s="3">
        <v>59.94</v>
      </c>
      <c r="N29" s="3">
        <v>118.99</v>
      </c>
      <c r="O29" s="2" t="s">
        <v>697</v>
      </c>
      <c r="P29" s="2" t="s">
        <v>540</v>
      </c>
      <c r="Q29" s="2" t="s">
        <v>131</v>
      </c>
      <c r="R29" s="2" t="s">
        <v>132</v>
      </c>
      <c r="S29" s="2" t="s">
        <v>698</v>
      </c>
      <c r="T29" s="2" t="s">
        <v>132</v>
      </c>
      <c r="U29" s="2" t="s">
        <v>429</v>
      </c>
      <c r="V29" s="2" t="s">
        <v>602</v>
      </c>
      <c r="W29" s="2" t="s">
        <v>225</v>
      </c>
      <c r="X29" s="2" t="s">
        <v>136</v>
      </c>
      <c r="Y29" s="2" t="s">
        <v>471</v>
      </c>
      <c r="Z29" s="4"/>
      <c r="AA29" s="4">
        <f>=ROUNDDOWN({0},0)</f>
      </c>
      <c r="AB29" s="5">
        <v>1.3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17</v>
      </c>
      <c r="AQ29" s="8">
        <v>741.95</v>
      </c>
      <c r="AR29" s="4"/>
      <c r="AS29" s="8"/>
      <c r="AT29" s="7"/>
      <c r="AU29" s="7"/>
      <c r="AV29" s="4">
        <v>17</v>
      </c>
      <c r="AW29" s="8">
        <v>741.95</v>
      </c>
      <c r="AX29" s="4"/>
      <c r="AY29" s="8"/>
      <c r="AZ29" s="7"/>
      <c r="BA29" s="7"/>
      <c r="BB29" s="7">
        <v>1</v>
      </c>
      <c r="BC29" s="4">
        <v>17</v>
      </c>
      <c r="BD29" s="8">
        <v>741.95</v>
      </c>
      <c r="BE29" s="4"/>
      <c r="BF29" s="8"/>
      <c r="BG29" s="7"/>
      <c r="BH29" s="7"/>
      <c r="BI29" s="7">
        <v>1</v>
      </c>
      <c r="BJ29" s="4">
        <v>17</v>
      </c>
      <c r="BK29" s="8">
        <v>741.95</v>
      </c>
      <c r="BL29" s="2" t="s">
        <v>699</v>
      </c>
      <c r="BM29" s="7">
        <v>1</v>
      </c>
      <c r="BN29" s="7">
        <v>1</v>
      </c>
      <c r="BO29" s="4">
        <v>1</v>
      </c>
      <c r="BP29" s="8">
        <v>45.53</v>
      </c>
      <c r="BQ29" s="4"/>
      <c r="BR29" s="8"/>
      <c r="BS29" s="7"/>
      <c r="BT29" s="7"/>
      <c r="BU29" s="2" t="s">
        <v>141</v>
      </c>
      <c r="BV29" s="2" t="s">
        <v>168</v>
      </c>
      <c r="BW29" s="2" t="s">
        <v>473</v>
      </c>
      <c r="BX29" s="2" t="s">
        <v>700</v>
      </c>
      <c r="BY29" s="2" t="s">
        <v>179</v>
      </c>
      <c r="BZ29" s="2" t="s">
        <v>132</v>
      </c>
      <c r="CA29" s="4"/>
      <c r="CB29" s="8"/>
      <c r="CC29" s="4"/>
      <c r="CD29" s="8"/>
      <c r="CE29" s="7"/>
      <c r="CF29" s="7"/>
      <c r="CG29" s="2" t="s">
        <v>402</v>
      </c>
      <c r="CH29" s="2" t="s">
        <v>168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>
        <v>2</v>
      </c>
      <c r="CN29" s="8">
        <v>168.93</v>
      </c>
      <c r="CO29" s="4"/>
      <c r="CP29" s="8"/>
      <c r="CQ29" s="7"/>
      <c r="CR29" s="7"/>
      <c r="CS29" s="2" t="s">
        <v>141</v>
      </c>
      <c r="CT29" s="2" t="s">
        <v>168</v>
      </c>
      <c r="CU29" s="2" t="s">
        <v>476</v>
      </c>
      <c r="CV29" s="2" t="s">
        <v>520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168</v>
      </c>
      <c r="DG29" s="2" t="s">
        <v>701</v>
      </c>
      <c r="DH29" s="2" t="s">
        <v>346</v>
      </c>
      <c r="DI29" s="2" t="s">
        <v>144</v>
      </c>
      <c r="DJ29" s="2" t="s">
        <v>132</v>
      </c>
      <c r="DK29" s="4">
        <v>1</v>
      </c>
      <c r="DL29" s="8">
        <v>65.94</v>
      </c>
      <c r="DM29" s="4"/>
      <c r="DN29" s="8"/>
      <c r="DO29" s="7"/>
      <c r="DP29" s="7"/>
      <c r="DQ29" s="2" t="s">
        <v>141</v>
      </c>
      <c r="DR29" s="2" t="s">
        <v>168</v>
      </c>
      <c r="DS29" s="2" t="s">
        <v>149</v>
      </c>
      <c r="DT29" s="2" t="s">
        <v>702</v>
      </c>
      <c r="DU29" s="2" t="s">
        <v>144</v>
      </c>
      <c r="DV29" s="2" t="s">
        <v>132</v>
      </c>
      <c r="DW29" s="4">
        <v>2</v>
      </c>
      <c r="DX29" s="8">
        <v>65.94</v>
      </c>
      <c r="DY29" s="4"/>
      <c r="DZ29" s="8"/>
      <c r="EA29" s="7"/>
      <c r="EB29" s="7"/>
      <c r="EC29" s="2" t="s">
        <v>141</v>
      </c>
      <c r="ED29" s="2" t="s">
        <v>168</v>
      </c>
      <c r="EE29" s="2" t="s">
        <v>473</v>
      </c>
      <c r="EF29" s="2" t="s">
        <v>703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168</v>
      </c>
      <c r="EQ29" s="2" t="s">
        <v>473</v>
      </c>
      <c r="ER29" s="2" t="s">
        <v>704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167</v>
      </c>
      <c r="FB29" s="2" t="s">
        <v>168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>
        <v>2</v>
      </c>
      <c r="FH29" s="8">
        <v>125.88</v>
      </c>
      <c r="FI29" s="4"/>
      <c r="FJ29" s="8"/>
      <c r="FK29" s="7"/>
      <c r="FL29" s="7"/>
      <c r="FM29" s="2" t="s">
        <v>141</v>
      </c>
      <c r="FN29" s="2" t="s">
        <v>168</v>
      </c>
      <c r="FO29" s="2" t="s">
        <v>229</v>
      </c>
      <c r="FP29" s="2" t="s">
        <v>705</v>
      </c>
      <c r="FQ29" s="2" t="s">
        <v>144</v>
      </c>
      <c r="FR29" s="2" t="s">
        <v>132</v>
      </c>
      <c r="FS29" s="4"/>
      <c r="FT29" s="8"/>
      <c r="FU29" s="4"/>
      <c r="FV29" s="8"/>
      <c r="FW29" s="7"/>
      <c r="FX29" s="7"/>
      <c r="FY29" s="2" t="s">
        <v>141</v>
      </c>
      <c r="FZ29" s="2" t="s">
        <v>168</v>
      </c>
      <c r="GA29" s="2" t="s">
        <v>378</v>
      </c>
      <c r="GB29" s="2" t="s">
        <v>132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168</v>
      </c>
      <c r="GM29" s="2" t="s">
        <v>473</v>
      </c>
      <c r="GN29" s="2" t="s">
        <v>706</v>
      </c>
      <c r="GO29" s="2" t="s">
        <v>144</v>
      </c>
      <c r="GP29" s="2" t="s">
        <v>132</v>
      </c>
      <c r="GQ29" s="4">
        <v>9</v>
      </c>
      <c r="GR29" s="8">
        <v>269.73</v>
      </c>
      <c r="GS29" s="4"/>
      <c r="GT29" s="8"/>
      <c r="GU29" s="7"/>
      <c r="GV29" s="7"/>
      <c r="GW29" s="2" t="s">
        <v>141</v>
      </c>
      <c r="GX29" s="2" t="s">
        <v>168</v>
      </c>
      <c r="GY29" s="2" t="s">
        <v>229</v>
      </c>
      <c r="GZ29" s="2" t="s">
        <v>204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168</v>
      </c>
      <c r="HK29" s="2" t="s">
        <v>473</v>
      </c>
      <c r="HL29" s="2" t="s">
        <v>558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168</v>
      </c>
      <c r="HW29" s="2" t="s">
        <v>226</v>
      </c>
      <c r="HX29" s="2" t="s">
        <v>707</v>
      </c>
      <c r="HY29" s="2" t="s">
        <v>179</v>
      </c>
      <c r="HZ29" s="2" t="s">
        <v>132</v>
      </c>
      <c r="IA29" s="4"/>
      <c r="IB29" s="8"/>
      <c r="IC29" s="4"/>
      <c r="ID29" s="8"/>
      <c r="IE29" s="7"/>
      <c r="IF29" s="7"/>
      <c r="IG29" s="2" t="s">
        <v>167</v>
      </c>
      <c r="IH29" s="2" t="s">
        <v>168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212</v>
      </c>
      <c r="IT29" s="2" t="s">
        <v>168</v>
      </c>
      <c r="IU29" s="2" t="s">
        <v>132</v>
      </c>
      <c r="IV29" s="2" t="s">
        <v>132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141</v>
      </c>
      <c r="JF29" s="2" t="s">
        <v>168</v>
      </c>
      <c r="JG29" s="2" t="s">
        <v>272</v>
      </c>
      <c r="JH29" s="2" t="s">
        <v>708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168</v>
      </c>
      <c r="JS29" s="2" t="s">
        <v>335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167</v>
      </c>
      <c r="KD29" s="2" t="s">
        <v>168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162</v>
      </c>
      <c r="LN29" s="2" t="s">
        <v>168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168</v>
      </c>
      <c r="MM29" s="2" t="s">
        <v>477</v>
      </c>
      <c r="MN29" s="2" t="s">
        <v>150</v>
      </c>
      <c r="MO29" s="2" t="s">
        <v>179</v>
      </c>
      <c r="MP29" s="2" t="s">
        <v>132</v>
      </c>
      <c r="MQ29" s="4"/>
      <c r="MR29" s="8"/>
      <c r="MS29" s="4"/>
      <c r="MT29" s="8"/>
      <c r="MU29" s="7"/>
      <c r="MV29" s="7"/>
      <c r="MW29" s="2" t="s">
        <v>167</v>
      </c>
      <c r="MX29" s="2" t="s">
        <v>168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174</v>
      </c>
      <c r="NV29" s="2" t="s">
        <v>168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174</v>
      </c>
      <c r="OH29" s="2" t="s">
        <v>168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167</v>
      </c>
      <c r="OT29" s="2" t="s">
        <v>168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167</v>
      </c>
      <c r="PR29" s="2" t="s">
        <v>168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162</v>
      </c>
      <c r="QP29" s="2" t="s">
        <v>168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167</v>
      </c>
      <c r="RB29" s="2" t="s">
        <v>168</v>
      </c>
      <c r="RC29" s="2" t="s">
        <v>132</v>
      </c>
      <c r="RD29" s="2" t="s">
        <v>132</v>
      </c>
      <c r="RE29" s="2" t="s">
        <v>144</v>
      </c>
      <c r="RF29" s="2" t="s">
        <v>132</v>
      </c>
      <c r="RG29" s="4"/>
      <c r="RH29" s="8"/>
      <c r="RI29" s="4"/>
      <c r="RJ29" s="8"/>
      <c r="RK29" s="7"/>
      <c r="RL29" s="7"/>
      <c r="RM29" s="2" t="s">
        <v>141</v>
      </c>
      <c r="RN29" s="2" t="s">
        <v>168</v>
      </c>
      <c r="RO29" s="2" t="s">
        <v>671</v>
      </c>
      <c r="RP29" s="2" t="s">
        <v>709</v>
      </c>
      <c r="RQ29" s="2" t="s">
        <v>144</v>
      </c>
      <c r="RR29" s="2" t="s">
        <v>132</v>
      </c>
    </row>
    <row r="30">
      <c r="A30" s="2" t="s">
        <v>710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711</v>
      </c>
      <c r="G30" s="2" t="s">
        <v>711</v>
      </c>
      <c r="H30" s="2" t="s">
        <v>711</v>
      </c>
      <c r="I30" s="2" t="s">
        <v>712</v>
      </c>
      <c r="J30" s="2" t="s">
        <v>127</v>
      </c>
      <c r="K30" s="2" t="s">
        <v>713</v>
      </c>
      <c r="L30" s="3">
        <v>52.11</v>
      </c>
      <c r="M30" s="3">
        <v>54.72</v>
      </c>
      <c r="N30" s="3">
        <v>109.99</v>
      </c>
      <c r="O30" s="2" t="s">
        <v>697</v>
      </c>
      <c r="P30" s="2" t="s">
        <v>540</v>
      </c>
      <c r="Q30" s="2" t="s">
        <v>131</v>
      </c>
      <c r="R30" s="2" t="s">
        <v>132</v>
      </c>
      <c r="S30" s="2" t="s">
        <v>714</v>
      </c>
      <c r="T30" s="2" t="s">
        <v>132</v>
      </c>
      <c r="U30" s="2" t="s">
        <v>285</v>
      </c>
      <c r="V30" s="2" t="s">
        <v>397</v>
      </c>
      <c r="W30" s="2" t="s">
        <v>136</v>
      </c>
      <c r="X30" s="2" t="s">
        <v>470</v>
      </c>
      <c r="Y30" s="2" t="s">
        <v>496</v>
      </c>
      <c r="Z30" s="4"/>
      <c r="AA30" s="4">
        <f>=ROUNDDOWN({0},0)</f>
      </c>
      <c r="AB30" s="5">
        <v>0.3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7</v>
      </c>
      <c r="AQ30" s="8">
        <v>414.39</v>
      </c>
      <c r="AR30" s="4"/>
      <c r="AS30" s="8"/>
      <c r="AT30" s="7"/>
      <c r="AU30" s="7"/>
      <c r="AV30" s="4">
        <v>7</v>
      </c>
      <c r="AW30" s="8">
        <v>414.39</v>
      </c>
      <c r="AX30" s="4"/>
      <c r="AY30" s="8"/>
      <c r="AZ30" s="7"/>
      <c r="BA30" s="7"/>
      <c r="BB30" s="7">
        <v>1</v>
      </c>
      <c r="BC30" s="4">
        <v>7</v>
      </c>
      <c r="BD30" s="8">
        <v>414.39</v>
      </c>
      <c r="BE30" s="4"/>
      <c r="BF30" s="8"/>
      <c r="BG30" s="7"/>
      <c r="BH30" s="7"/>
      <c r="BI30" s="7">
        <v>1</v>
      </c>
      <c r="BJ30" s="4">
        <v>7</v>
      </c>
      <c r="BK30" s="8">
        <v>414.39</v>
      </c>
      <c r="BL30" s="2" t="s">
        <v>715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141</v>
      </c>
      <c r="BV30" s="2" t="s">
        <v>168</v>
      </c>
      <c r="BW30" s="2" t="s">
        <v>486</v>
      </c>
      <c r="BX30" s="2" t="s">
        <v>716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141</v>
      </c>
      <c r="CH30" s="2" t="s">
        <v>168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>
        <v>1</v>
      </c>
      <c r="CN30" s="8">
        <v>68.98</v>
      </c>
      <c r="CO30" s="4"/>
      <c r="CP30" s="8"/>
      <c r="CQ30" s="7"/>
      <c r="CR30" s="7"/>
      <c r="CS30" s="2" t="s">
        <v>141</v>
      </c>
      <c r="CT30" s="2" t="s">
        <v>168</v>
      </c>
      <c r="CU30" s="2" t="s">
        <v>496</v>
      </c>
      <c r="CV30" s="2" t="s">
        <v>705</v>
      </c>
      <c r="CW30" s="2" t="s">
        <v>144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168</v>
      </c>
      <c r="DG30" s="2" t="s">
        <v>266</v>
      </c>
      <c r="DH30" s="2" t="s">
        <v>717</v>
      </c>
      <c r="DI30" s="2" t="s">
        <v>144</v>
      </c>
      <c r="DJ30" s="2" t="s">
        <v>132</v>
      </c>
      <c r="DK30" s="4">
        <v>1</v>
      </c>
      <c r="DL30" s="8">
        <v>64.5</v>
      </c>
      <c r="DM30" s="4"/>
      <c r="DN30" s="8"/>
      <c r="DO30" s="7"/>
      <c r="DP30" s="7"/>
      <c r="DQ30" s="2" t="s">
        <v>141</v>
      </c>
      <c r="DR30" s="2" t="s">
        <v>168</v>
      </c>
      <c r="DS30" s="2" t="s">
        <v>149</v>
      </c>
      <c r="DT30" s="2" t="s">
        <v>718</v>
      </c>
      <c r="DU30" s="2" t="s">
        <v>144</v>
      </c>
      <c r="DV30" s="2" t="s">
        <v>132</v>
      </c>
      <c r="DW30" s="4">
        <v>2</v>
      </c>
      <c r="DX30" s="8">
        <v>120.36</v>
      </c>
      <c r="DY30" s="4"/>
      <c r="DZ30" s="8"/>
      <c r="EA30" s="7"/>
      <c r="EB30" s="7"/>
      <c r="EC30" s="2" t="s">
        <v>141</v>
      </c>
      <c r="ED30" s="2" t="s">
        <v>168</v>
      </c>
      <c r="EE30" s="2" t="s">
        <v>335</v>
      </c>
      <c r="EF30" s="2" t="s">
        <v>719</v>
      </c>
      <c r="EG30" s="2" t="s">
        <v>144</v>
      </c>
      <c r="EH30" s="2" t="s">
        <v>132</v>
      </c>
      <c r="EI30" s="4">
        <v>1</v>
      </c>
      <c r="EJ30" s="8">
        <v>54.15</v>
      </c>
      <c r="EK30" s="4"/>
      <c r="EL30" s="8"/>
      <c r="EM30" s="7"/>
      <c r="EN30" s="7"/>
      <c r="EO30" s="2" t="s">
        <v>141</v>
      </c>
      <c r="EP30" s="2" t="s">
        <v>168</v>
      </c>
      <c r="EQ30" s="2" t="s">
        <v>504</v>
      </c>
      <c r="ER30" s="2" t="s">
        <v>720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167</v>
      </c>
      <c r="FB30" s="2" t="s">
        <v>168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>
        <v>1</v>
      </c>
      <c r="FH30" s="8">
        <v>57.45</v>
      </c>
      <c r="FI30" s="4"/>
      <c r="FJ30" s="8"/>
      <c r="FK30" s="7"/>
      <c r="FL30" s="7"/>
      <c r="FM30" s="2" t="s">
        <v>141</v>
      </c>
      <c r="FN30" s="2" t="s">
        <v>168</v>
      </c>
      <c r="FO30" s="2" t="s">
        <v>271</v>
      </c>
      <c r="FP30" s="2" t="s">
        <v>721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167</v>
      </c>
      <c r="FZ30" s="2" t="s">
        <v>168</v>
      </c>
      <c r="GA30" s="2" t="s">
        <v>132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168</v>
      </c>
      <c r="GM30" s="2" t="s">
        <v>335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168</v>
      </c>
      <c r="GY30" s="2" t="s">
        <v>161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167</v>
      </c>
      <c r="HJ30" s="2" t="s">
        <v>168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168</v>
      </c>
      <c r="HW30" s="2" t="s">
        <v>360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168</v>
      </c>
      <c r="II30" s="2" t="s">
        <v>247</v>
      </c>
      <c r="IJ30" s="2" t="s">
        <v>722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168</v>
      </c>
      <c r="IU30" s="2" t="s">
        <v>507</v>
      </c>
      <c r="IV30" s="2" t="s">
        <v>723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174</v>
      </c>
      <c r="JF30" s="2" t="s">
        <v>168</v>
      </c>
      <c r="JG30" s="2" t="s">
        <v>132</v>
      </c>
      <c r="JH30" s="2" t="s">
        <v>132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168</v>
      </c>
      <c r="JS30" s="2" t="s">
        <v>724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167</v>
      </c>
      <c r="KD30" s="2" t="s">
        <v>168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167</v>
      </c>
      <c r="KP30" s="2" t="s">
        <v>168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162</v>
      </c>
      <c r="LN30" s="2" t="s">
        <v>168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162</v>
      </c>
      <c r="ML30" s="2" t="s">
        <v>168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167</v>
      </c>
      <c r="MX30" s="2" t="s">
        <v>168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167</v>
      </c>
      <c r="NJ30" s="2" t="s">
        <v>168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174</v>
      </c>
      <c r="NV30" s="2" t="s">
        <v>168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174</v>
      </c>
      <c r="OH30" s="2" t="s">
        <v>168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167</v>
      </c>
      <c r="OT30" s="2" t="s">
        <v>168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141</v>
      </c>
      <c r="PR30" s="2" t="s">
        <v>168</v>
      </c>
      <c r="PS30" s="2" t="s">
        <v>177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167</v>
      </c>
      <c r="QD30" s="2" t="s">
        <v>168</v>
      </c>
      <c r="QE30" s="2" t="s">
        <v>132</v>
      </c>
      <c r="QF30" s="2" t="s">
        <v>132</v>
      </c>
      <c r="QG30" s="2" t="s">
        <v>144</v>
      </c>
      <c r="QH30" s="2" t="s">
        <v>132</v>
      </c>
      <c r="QI30" s="4"/>
      <c r="QJ30" s="8"/>
      <c r="QK30" s="4"/>
      <c r="QL30" s="8"/>
      <c r="QM30" s="7"/>
      <c r="QN30" s="7"/>
      <c r="QO30" s="2" t="s">
        <v>167</v>
      </c>
      <c r="QP30" s="2" t="s">
        <v>168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168</v>
      </c>
      <c r="RC30" s="2" t="s">
        <v>132</v>
      </c>
      <c r="RD30" s="2" t="s">
        <v>132</v>
      </c>
      <c r="RE30" s="2" t="s">
        <v>144</v>
      </c>
      <c r="RF30" s="2" t="s">
        <v>132</v>
      </c>
      <c r="RG30" s="4"/>
      <c r="RH30" s="8"/>
      <c r="RI30" s="4"/>
      <c r="RJ30" s="8"/>
      <c r="RK30" s="7"/>
      <c r="RL30" s="7"/>
      <c r="RM30" s="2" t="s">
        <v>141</v>
      </c>
      <c r="RN30" s="2" t="s">
        <v>168</v>
      </c>
      <c r="RO30" s="2" t="s">
        <v>511</v>
      </c>
      <c r="RP30" s="2" t="s">
        <v>725</v>
      </c>
      <c r="RQ30" s="2" t="s">
        <v>144</v>
      </c>
      <c r="RR30" s="2" t="s">
        <v>132</v>
      </c>
    </row>
    <row r="31">
      <c r="A31" s="2" t="s">
        <v>726</v>
      </c>
      <c r="B31" s="2" t="s">
        <v>121</v>
      </c>
      <c r="C31" s="2" t="s">
        <v>122</v>
      </c>
      <c r="D31" s="2" t="s">
        <v>123</v>
      </c>
      <c r="E31" s="2" t="s">
        <v>727</v>
      </c>
      <c r="F31" s="2" t="s">
        <v>728</v>
      </c>
      <c r="G31" s="2" t="s">
        <v>728</v>
      </c>
      <c r="H31" s="2" t="s">
        <v>728</v>
      </c>
      <c r="I31" s="2" t="s">
        <v>729</v>
      </c>
      <c r="J31" s="2" t="s">
        <v>127</v>
      </c>
      <c r="K31" s="2" t="s">
        <v>730</v>
      </c>
      <c r="L31" s="3">
        <v>85.48</v>
      </c>
      <c r="M31" s="3">
        <v>89.75</v>
      </c>
      <c r="N31" s="3">
        <v>178.49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731</v>
      </c>
      <c r="T31" s="2" t="s">
        <v>132</v>
      </c>
      <c r="U31" s="2" t="s">
        <v>285</v>
      </c>
      <c r="V31" s="2" t="s">
        <v>135</v>
      </c>
      <c r="W31" s="2" t="s">
        <v>137</v>
      </c>
      <c r="X31" s="2" t="s">
        <v>470</v>
      </c>
      <c r="Y31" s="2" t="s">
        <v>377</v>
      </c>
      <c r="Z31" s="4">
        <v>132</v>
      </c>
      <c r="AA31" s="4">
        <f>=ROUNDDOWN(8.25,0)</f>
      </c>
      <c r="AB31" s="5">
        <v>16</v>
      </c>
      <c r="AC31" s="2" t="s">
        <v>139</v>
      </c>
      <c r="AD31" s="4">
        <v>150</v>
      </c>
      <c r="AE31" s="4">
        <v>250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206</v>
      </c>
      <c r="AQ31" s="8">
        <v>20306.89</v>
      </c>
      <c r="AR31" s="4"/>
      <c r="AS31" s="8"/>
      <c r="AT31" s="7"/>
      <c r="AU31" s="7"/>
      <c r="AV31" s="4">
        <v>206</v>
      </c>
      <c r="AW31" s="8">
        <v>20306.89</v>
      </c>
      <c r="AX31" s="4"/>
      <c r="AY31" s="8"/>
      <c r="AZ31" s="7"/>
      <c r="BA31" s="7"/>
      <c r="BB31" s="7">
        <v>1</v>
      </c>
      <c r="BC31" s="4">
        <v>206</v>
      </c>
      <c r="BD31" s="8">
        <v>20306.89</v>
      </c>
      <c r="BE31" s="4"/>
      <c r="BF31" s="8"/>
      <c r="BG31" s="7"/>
      <c r="BH31" s="7"/>
      <c r="BI31" s="7">
        <v>1</v>
      </c>
      <c r="BJ31" s="4">
        <v>206</v>
      </c>
      <c r="BK31" s="8">
        <v>20306.89</v>
      </c>
      <c r="BL31" s="2" t="s">
        <v>732</v>
      </c>
      <c r="BM31" s="7">
        <v>1</v>
      </c>
      <c r="BN31" s="7">
        <v>1</v>
      </c>
      <c r="BO31" s="4">
        <v>99</v>
      </c>
      <c r="BP31" s="8">
        <v>8410.93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346</v>
      </c>
      <c r="BX31" s="2" t="s">
        <v>733</v>
      </c>
      <c r="BY31" s="2" t="s">
        <v>144</v>
      </c>
      <c r="BZ31" s="2" t="s">
        <v>132</v>
      </c>
      <c r="CA31" s="4">
        <v>33</v>
      </c>
      <c r="CB31" s="8">
        <v>3816.78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132</v>
      </c>
      <c r="CJ31" s="2" t="s">
        <v>132</v>
      </c>
      <c r="CK31" s="2" t="s">
        <v>144</v>
      </c>
      <c r="CL31" s="2" t="s">
        <v>132</v>
      </c>
      <c r="CM31" s="4">
        <v>27</v>
      </c>
      <c r="CN31" s="8">
        <v>2733.36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149</v>
      </c>
      <c r="CV31" s="2" t="s">
        <v>701</v>
      </c>
      <c r="CW31" s="2" t="s">
        <v>144</v>
      </c>
      <c r="CX31" s="2" t="s">
        <v>132</v>
      </c>
      <c r="CY31" s="4">
        <v>1</v>
      </c>
      <c r="CZ31" s="8">
        <v>110.88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149</v>
      </c>
      <c r="DH31" s="2" t="s">
        <v>154</v>
      </c>
      <c r="DI31" s="2" t="s">
        <v>144</v>
      </c>
      <c r="DJ31" s="2" t="s">
        <v>132</v>
      </c>
      <c r="DK31" s="4">
        <v>20</v>
      </c>
      <c r="DL31" s="8">
        <v>2365.4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434</v>
      </c>
      <c r="DT31" s="2" t="s">
        <v>734</v>
      </c>
      <c r="DU31" s="2" t="s">
        <v>144</v>
      </c>
      <c r="DV31" s="2" t="s">
        <v>132</v>
      </c>
      <c r="DW31" s="4">
        <v>16</v>
      </c>
      <c r="DX31" s="8">
        <v>1858.56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149</v>
      </c>
      <c r="EF31" s="2" t="s">
        <v>735</v>
      </c>
      <c r="EG31" s="2" t="s">
        <v>144</v>
      </c>
      <c r="EH31" s="2" t="s">
        <v>132</v>
      </c>
      <c r="EI31" s="4">
        <v>1</v>
      </c>
      <c r="EJ31" s="8">
        <v>118.27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149</v>
      </c>
      <c r="ER31" s="2" t="s">
        <v>734</v>
      </c>
      <c r="ES31" s="2" t="s">
        <v>144</v>
      </c>
      <c r="ET31" s="2" t="s">
        <v>132</v>
      </c>
      <c r="EU31" s="4">
        <v>3</v>
      </c>
      <c r="EV31" s="8">
        <v>290.82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155</v>
      </c>
      <c r="FD31" s="2" t="s">
        <v>412</v>
      </c>
      <c r="FE31" s="2" t="s">
        <v>144</v>
      </c>
      <c r="FF31" s="2" t="s">
        <v>132</v>
      </c>
      <c r="FG31" s="4">
        <v>3</v>
      </c>
      <c r="FH31" s="8">
        <v>332.64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736</v>
      </c>
      <c r="FP31" s="2" t="s">
        <v>737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141</v>
      </c>
      <c r="FZ31" s="2" t="s">
        <v>129</v>
      </c>
      <c r="GA31" s="2" t="s">
        <v>158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149</v>
      </c>
      <c r="GN31" s="2" t="s">
        <v>205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362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162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360</v>
      </c>
      <c r="HX31" s="2" t="s">
        <v>738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141</v>
      </c>
      <c r="IH31" s="2" t="s">
        <v>129</v>
      </c>
      <c r="II31" s="2" t="s">
        <v>736</v>
      </c>
      <c r="IJ31" s="2" t="s">
        <v>739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507</v>
      </c>
      <c r="IV31" s="2" t="s">
        <v>740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356</v>
      </c>
      <c r="JH31" s="2" t="s">
        <v>562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736</v>
      </c>
      <c r="JT31" s="2" t="s">
        <v>741</v>
      </c>
      <c r="JU31" s="2" t="s">
        <v>144</v>
      </c>
      <c r="JV31" s="2" t="s">
        <v>132</v>
      </c>
      <c r="JW31" s="4">
        <v>3</v>
      </c>
      <c r="JX31" s="8">
        <v>269.25</v>
      </c>
      <c r="JY31" s="4"/>
      <c r="JZ31" s="8"/>
      <c r="KA31" s="7"/>
      <c r="KB31" s="7"/>
      <c r="KC31" s="2" t="s">
        <v>141</v>
      </c>
      <c r="KD31" s="2" t="s">
        <v>129</v>
      </c>
      <c r="KE31" s="2" t="s">
        <v>155</v>
      </c>
      <c r="KF31" s="2" t="s">
        <v>725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167</v>
      </c>
      <c r="KP31" s="2" t="s">
        <v>168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141</v>
      </c>
      <c r="LB31" s="2" t="s">
        <v>129</v>
      </c>
      <c r="LC31" s="2" t="s">
        <v>169</v>
      </c>
      <c r="LD31" s="2" t="s">
        <v>742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162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171</v>
      </c>
      <c r="MM31" s="2" t="s">
        <v>359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167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167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174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167</v>
      </c>
      <c r="OH31" s="2" t="s">
        <v>129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167</v>
      </c>
      <c r="OT31" s="2" t="s">
        <v>168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141</v>
      </c>
      <c r="PF31" s="2" t="s">
        <v>129</v>
      </c>
      <c r="PG31" s="2" t="s">
        <v>175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217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167</v>
      </c>
      <c r="QD31" s="2" t="s">
        <v>129</v>
      </c>
      <c r="QE31" s="2" t="s">
        <v>132</v>
      </c>
      <c r="QF31" s="2" t="s">
        <v>132</v>
      </c>
      <c r="QG31" s="2" t="s">
        <v>144</v>
      </c>
      <c r="QH31" s="2" t="s">
        <v>132</v>
      </c>
      <c r="QI31" s="4"/>
      <c r="QJ31" s="8"/>
      <c r="QK31" s="4"/>
      <c r="QL31" s="8"/>
      <c r="QM31" s="7"/>
      <c r="QN31" s="7"/>
      <c r="QO31" s="2" t="s">
        <v>167</v>
      </c>
      <c r="QP31" s="2" t="s">
        <v>168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167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179</v>
      </c>
      <c r="RG31" s="4"/>
      <c r="RH31" s="8"/>
      <c r="RI31" s="4"/>
      <c r="RJ31" s="8"/>
      <c r="RK31" s="7"/>
      <c r="RL31" s="7"/>
      <c r="RM31" s="2" t="s">
        <v>141</v>
      </c>
      <c r="RN31" s="2" t="s">
        <v>168</v>
      </c>
      <c r="RO31" s="2" t="s">
        <v>343</v>
      </c>
      <c r="RP31" s="2" t="s">
        <v>300</v>
      </c>
      <c r="RQ31" s="2" t="s">
        <v>144</v>
      </c>
      <c r="RR31" s="2" t="s">
        <v>132</v>
      </c>
    </row>
    <row r="32">
      <c r="A32" s="2" t="s">
        <v>743</v>
      </c>
      <c r="B32" s="2" t="s">
        <v>121</v>
      </c>
      <c r="C32" s="2" t="s">
        <v>122</v>
      </c>
      <c r="D32" s="2" t="s">
        <v>123</v>
      </c>
      <c r="E32" s="2" t="s">
        <v>727</v>
      </c>
      <c r="F32" s="2" t="s">
        <v>744</v>
      </c>
      <c r="G32" s="2" t="s">
        <v>744</v>
      </c>
      <c r="H32" s="2" t="s">
        <v>744</v>
      </c>
      <c r="I32" s="2" t="s">
        <v>745</v>
      </c>
      <c r="J32" s="2" t="s">
        <v>127</v>
      </c>
      <c r="K32" s="2" t="s">
        <v>730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255</v>
      </c>
      <c r="Q32" s="2" t="s">
        <v>131</v>
      </c>
      <c r="R32" s="2" t="s">
        <v>132</v>
      </c>
      <c r="S32" s="2" t="s">
        <v>746</v>
      </c>
      <c r="T32" s="2" t="s">
        <v>132</v>
      </c>
      <c r="U32" s="2" t="s">
        <v>285</v>
      </c>
      <c r="V32" s="2" t="s">
        <v>137</v>
      </c>
      <c r="W32" s="2" t="s">
        <v>137</v>
      </c>
      <c r="X32" s="2" t="s">
        <v>470</v>
      </c>
      <c r="Y32" s="2" t="s">
        <v>377</v>
      </c>
      <c r="Z32" s="4">
        <v>113</v>
      </c>
      <c r="AA32" s="4">
        <f>=ROUNDDOWN(18.8333333333333,0)</f>
      </c>
      <c r="AB32" s="5">
        <v>6</v>
      </c>
      <c r="AC32" s="2" t="s">
        <v>747</v>
      </c>
      <c r="AD32" s="4">
        <v>100</v>
      </c>
      <c r="AE32" s="4">
        <v>100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103</v>
      </c>
      <c r="AQ32" s="8">
        <v>9302.18</v>
      </c>
      <c r="AR32" s="4"/>
      <c r="AS32" s="8"/>
      <c r="AT32" s="7"/>
      <c r="AU32" s="7"/>
      <c r="AV32" s="4">
        <v>103</v>
      </c>
      <c r="AW32" s="8">
        <v>9302.18</v>
      </c>
      <c r="AX32" s="4"/>
      <c r="AY32" s="8"/>
      <c r="AZ32" s="7"/>
      <c r="BA32" s="7"/>
      <c r="BB32" s="7">
        <v>1</v>
      </c>
      <c r="BC32" s="4">
        <v>103</v>
      </c>
      <c r="BD32" s="8">
        <v>9302.18</v>
      </c>
      <c r="BE32" s="4"/>
      <c r="BF32" s="8"/>
      <c r="BG32" s="7"/>
      <c r="BH32" s="7"/>
      <c r="BI32" s="7">
        <v>1</v>
      </c>
      <c r="BJ32" s="4">
        <v>103</v>
      </c>
      <c r="BK32" s="8">
        <v>9302.18</v>
      </c>
      <c r="BL32" s="2" t="s">
        <v>748</v>
      </c>
      <c r="BM32" s="7">
        <v>1</v>
      </c>
      <c r="BN32" s="7">
        <v>1</v>
      </c>
      <c r="BO32" s="4">
        <v>27</v>
      </c>
      <c r="BP32" s="8">
        <v>1896.65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346</v>
      </c>
      <c r="BX32" s="2" t="s">
        <v>459</v>
      </c>
      <c r="BY32" s="2" t="s">
        <v>144</v>
      </c>
      <c r="BZ32" s="2" t="s">
        <v>132</v>
      </c>
      <c r="CA32" s="4">
        <v>3</v>
      </c>
      <c r="CB32" s="8">
        <v>315.39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132</v>
      </c>
      <c r="CJ32" s="2" t="s">
        <v>132</v>
      </c>
      <c r="CK32" s="2" t="s">
        <v>144</v>
      </c>
      <c r="CL32" s="2" t="s">
        <v>132</v>
      </c>
      <c r="CM32" s="4">
        <v>35</v>
      </c>
      <c r="CN32" s="8">
        <v>3182.94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149</v>
      </c>
      <c r="CV32" s="2" t="s">
        <v>735</v>
      </c>
      <c r="CW32" s="2" t="s">
        <v>144</v>
      </c>
      <c r="CX32" s="2" t="s">
        <v>132</v>
      </c>
      <c r="CY32" s="4">
        <v>2</v>
      </c>
      <c r="CZ32" s="8">
        <v>201.58</v>
      </c>
      <c r="DA32" s="4"/>
      <c r="DB32" s="8"/>
      <c r="DC32" s="7"/>
      <c r="DD32" s="7"/>
      <c r="DE32" s="2" t="s">
        <v>141</v>
      </c>
      <c r="DF32" s="2" t="s">
        <v>129</v>
      </c>
      <c r="DG32" s="2" t="s">
        <v>149</v>
      </c>
      <c r="DH32" s="2" t="s">
        <v>210</v>
      </c>
      <c r="DI32" s="2" t="s">
        <v>144</v>
      </c>
      <c r="DJ32" s="2" t="s">
        <v>132</v>
      </c>
      <c r="DK32" s="4">
        <v>17</v>
      </c>
      <c r="DL32" s="8">
        <v>1827.67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434</v>
      </c>
      <c r="DT32" s="2" t="s">
        <v>346</v>
      </c>
      <c r="DU32" s="2" t="s">
        <v>144</v>
      </c>
      <c r="DV32" s="2" t="s">
        <v>132</v>
      </c>
      <c r="DW32" s="4">
        <v>2</v>
      </c>
      <c r="DX32" s="8">
        <v>211.18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149</v>
      </c>
      <c r="EF32" s="2" t="s">
        <v>749</v>
      </c>
      <c r="EG32" s="2" t="s">
        <v>144</v>
      </c>
      <c r="EH32" s="2" t="s">
        <v>132</v>
      </c>
      <c r="EI32" s="4">
        <v>3</v>
      </c>
      <c r="EJ32" s="8">
        <v>306.39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149</v>
      </c>
      <c r="ER32" s="2" t="s">
        <v>717</v>
      </c>
      <c r="ES32" s="2" t="s">
        <v>144</v>
      </c>
      <c r="ET32" s="2" t="s">
        <v>132</v>
      </c>
      <c r="EU32" s="4">
        <v>2</v>
      </c>
      <c r="EV32" s="8">
        <v>176.24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202</v>
      </c>
      <c r="FD32" s="2" t="s">
        <v>750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271</v>
      </c>
      <c r="FP32" s="2" t="s">
        <v>751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158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149</v>
      </c>
      <c r="GN32" s="2" t="s">
        <v>752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161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162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360</v>
      </c>
      <c r="HX32" s="2" t="s">
        <v>753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141</v>
      </c>
      <c r="IH32" s="2" t="s">
        <v>129</v>
      </c>
      <c r="II32" s="2" t="s">
        <v>247</v>
      </c>
      <c r="IJ32" s="2" t="s">
        <v>754</v>
      </c>
      <c r="IK32" s="2" t="s">
        <v>144</v>
      </c>
      <c r="IL32" s="2" t="s">
        <v>132</v>
      </c>
      <c r="IM32" s="4">
        <v>2</v>
      </c>
      <c r="IN32" s="8">
        <v>176.24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507</v>
      </c>
      <c r="IV32" s="2" t="s">
        <v>755</v>
      </c>
      <c r="IW32" s="2" t="s">
        <v>144</v>
      </c>
      <c r="IX32" s="2" t="s">
        <v>132</v>
      </c>
      <c r="IY32" s="4">
        <v>10</v>
      </c>
      <c r="IZ32" s="8">
        <v>1007.9</v>
      </c>
      <c r="JA32" s="4"/>
      <c r="JB32" s="8"/>
      <c r="JC32" s="7"/>
      <c r="JD32" s="7"/>
      <c r="JE32" s="2" t="s">
        <v>141</v>
      </c>
      <c r="JF32" s="2" t="s">
        <v>129</v>
      </c>
      <c r="JG32" s="2" t="s">
        <v>356</v>
      </c>
      <c r="JH32" s="2" t="s">
        <v>756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214</v>
      </c>
      <c r="JR32" s="2" t="s">
        <v>129</v>
      </c>
      <c r="JS32" s="2" t="s">
        <v>736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168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141</v>
      </c>
      <c r="LB32" s="2" t="s">
        <v>129</v>
      </c>
      <c r="LC32" s="2" t="s">
        <v>169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162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171</v>
      </c>
      <c r="MM32" s="2" t="s">
        <v>359</v>
      </c>
      <c r="MN32" s="2" t="s">
        <v>757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167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167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174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167</v>
      </c>
      <c r="OH32" s="2" t="s">
        <v>129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167</v>
      </c>
      <c r="OT32" s="2" t="s">
        <v>168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141</v>
      </c>
      <c r="PF32" s="2" t="s">
        <v>129</v>
      </c>
      <c r="PG32" s="2" t="s">
        <v>175</v>
      </c>
      <c r="PH32" s="2" t="s">
        <v>139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217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167</v>
      </c>
      <c r="QD32" s="2" t="s">
        <v>129</v>
      </c>
      <c r="QE32" s="2" t="s">
        <v>132</v>
      </c>
      <c r="QF32" s="2" t="s">
        <v>132</v>
      </c>
      <c r="QG32" s="2" t="s">
        <v>144</v>
      </c>
      <c r="QH32" s="2" t="s">
        <v>132</v>
      </c>
      <c r="QI32" s="4"/>
      <c r="QJ32" s="8"/>
      <c r="QK32" s="4"/>
      <c r="QL32" s="8"/>
      <c r="QM32" s="7"/>
      <c r="QN32" s="7"/>
      <c r="QO32" s="2" t="s">
        <v>167</v>
      </c>
      <c r="QP32" s="2" t="s">
        <v>168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167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179</v>
      </c>
      <c r="RG32" s="4"/>
      <c r="RH32" s="8"/>
      <c r="RI32" s="4"/>
      <c r="RJ32" s="8"/>
      <c r="RK32" s="7"/>
      <c r="RL32" s="7"/>
      <c r="RM32" s="2" t="s">
        <v>141</v>
      </c>
      <c r="RN32" s="2" t="s">
        <v>168</v>
      </c>
      <c r="RO32" s="2" t="s">
        <v>343</v>
      </c>
      <c r="RP32" s="2" t="s">
        <v>758</v>
      </c>
      <c r="RQ32" s="2" t="s">
        <v>144</v>
      </c>
      <c r="RR32" s="2" t="s">
        <v>132</v>
      </c>
    </row>
    <row r="33">
      <c r="A33" s="2" t="s">
        <v>759</v>
      </c>
      <c r="B33" s="2" t="s">
        <v>121</v>
      </c>
      <c r="C33" s="2" t="s">
        <v>122</v>
      </c>
      <c r="D33" s="2" t="s">
        <v>123</v>
      </c>
      <c r="E33" s="2" t="s">
        <v>727</v>
      </c>
      <c r="F33" s="2" t="s">
        <v>760</v>
      </c>
      <c r="G33" s="2" t="s">
        <v>760</v>
      </c>
      <c r="H33" s="2" t="s">
        <v>760</v>
      </c>
      <c r="I33" s="2" t="s">
        <v>761</v>
      </c>
      <c r="J33" s="2" t="s">
        <v>127</v>
      </c>
      <c r="K33" s="2" t="s">
        <v>730</v>
      </c>
      <c r="L33" s="3">
        <v>57.35</v>
      </c>
      <c r="M33" s="3">
        <v>60.22</v>
      </c>
      <c r="N33" s="3">
        <v>118.99</v>
      </c>
      <c r="O33" s="2" t="s">
        <v>129</v>
      </c>
      <c r="P33" s="2" t="s">
        <v>255</v>
      </c>
      <c r="Q33" s="2" t="s">
        <v>131</v>
      </c>
      <c r="R33" s="2" t="s">
        <v>132</v>
      </c>
      <c r="S33" s="2" t="s">
        <v>762</v>
      </c>
      <c r="T33" s="2" t="s">
        <v>132</v>
      </c>
      <c r="U33" s="2" t="s">
        <v>134</v>
      </c>
      <c r="V33" s="2" t="s">
        <v>602</v>
      </c>
      <c r="W33" s="2" t="s">
        <v>225</v>
      </c>
      <c r="X33" s="2" t="s">
        <v>470</v>
      </c>
      <c r="Y33" s="2" t="s">
        <v>763</v>
      </c>
      <c r="Z33" s="4">
        <v>135</v>
      </c>
      <c r="AA33" s="4">
        <f>=ROUNDDOWN(16.875,0)</f>
      </c>
      <c r="AB33" s="5">
        <v>8</v>
      </c>
      <c r="AC33" s="2" t="s">
        <v>747</v>
      </c>
      <c r="AD33" s="4">
        <v>100</v>
      </c>
      <c r="AE33" s="4">
        <v>100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91</v>
      </c>
      <c r="AQ33" s="8">
        <v>6047.73</v>
      </c>
      <c r="AR33" s="4"/>
      <c r="AS33" s="8"/>
      <c r="AT33" s="7"/>
      <c r="AU33" s="7"/>
      <c r="AV33" s="4">
        <v>91</v>
      </c>
      <c r="AW33" s="8">
        <v>6047.73</v>
      </c>
      <c r="AX33" s="4"/>
      <c r="AY33" s="8"/>
      <c r="AZ33" s="7"/>
      <c r="BA33" s="7"/>
      <c r="BB33" s="7">
        <v>1</v>
      </c>
      <c r="BC33" s="4">
        <v>91</v>
      </c>
      <c r="BD33" s="8">
        <v>6047.73</v>
      </c>
      <c r="BE33" s="4"/>
      <c r="BF33" s="8"/>
      <c r="BG33" s="7"/>
      <c r="BH33" s="7"/>
      <c r="BI33" s="7">
        <v>1</v>
      </c>
      <c r="BJ33" s="4">
        <v>91</v>
      </c>
      <c r="BK33" s="8">
        <v>6047.73</v>
      </c>
      <c r="BL33" s="2" t="s">
        <v>764</v>
      </c>
      <c r="BM33" s="7">
        <v>1</v>
      </c>
      <c r="BN33" s="7">
        <v>1</v>
      </c>
      <c r="BO33" s="4">
        <v>32</v>
      </c>
      <c r="BP33" s="8">
        <v>1697.2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765</v>
      </c>
      <c r="BX33" s="2" t="s">
        <v>237</v>
      </c>
      <c r="BY33" s="2" t="s">
        <v>144</v>
      </c>
      <c r="BZ33" s="2" t="s">
        <v>132</v>
      </c>
      <c r="CA33" s="4">
        <v>11</v>
      </c>
      <c r="CB33" s="8">
        <v>853.49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132</v>
      </c>
      <c r="CJ33" s="2" t="s">
        <v>475</v>
      </c>
      <c r="CK33" s="2" t="s">
        <v>144</v>
      </c>
      <c r="CL33" s="2" t="s">
        <v>132</v>
      </c>
      <c r="CM33" s="4">
        <v>22</v>
      </c>
      <c r="CN33" s="8">
        <v>1514.36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766</v>
      </c>
      <c r="CV33" s="2" t="s">
        <v>763</v>
      </c>
      <c r="CW33" s="2" t="s">
        <v>144</v>
      </c>
      <c r="CX33" s="2" t="s">
        <v>132</v>
      </c>
      <c r="CY33" s="4">
        <v>5</v>
      </c>
      <c r="CZ33" s="8">
        <v>371.95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237</v>
      </c>
      <c r="DH33" s="2" t="s">
        <v>767</v>
      </c>
      <c r="DI33" s="2" t="s">
        <v>144</v>
      </c>
      <c r="DJ33" s="2" t="s">
        <v>132</v>
      </c>
      <c r="DK33" s="4">
        <v>14</v>
      </c>
      <c r="DL33" s="8">
        <v>1091.02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434</v>
      </c>
      <c r="DT33" s="2" t="s">
        <v>453</v>
      </c>
      <c r="DU33" s="2" t="s">
        <v>144</v>
      </c>
      <c r="DV33" s="2" t="s">
        <v>132</v>
      </c>
      <c r="DW33" s="4">
        <v>4</v>
      </c>
      <c r="DX33" s="8">
        <v>311.72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766</v>
      </c>
      <c r="EF33" s="2" t="s">
        <v>592</v>
      </c>
      <c r="EG33" s="2" t="s">
        <v>144</v>
      </c>
      <c r="EH33" s="2" t="s">
        <v>132</v>
      </c>
      <c r="EI33" s="4">
        <v>2</v>
      </c>
      <c r="EJ33" s="8">
        <v>133.6</v>
      </c>
      <c r="EK33" s="4"/>
      <c r="EL33" s="8"/>
      <c r="EM33" s="7"/>
      <c r="EN33" s="7"/>
      <c r="EO33" s="2" t="s">
        <v>141</v>
      </c>
      <c r="EP33" s="2" t="s">
        <v>129</v>
      </c>
      <c r="EQ33" s="2" t="s">
        <v>768</v>
      </c>
      <c r="ER33" s="2" t="s">
        <v>769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141</v>
      </c>
      <c r="FB33" s="2" t="s">
        <v>129</v>
      </c>
      <c r="FC33" s="2" t="s">
        <v>202</v>
      </c>
      <c r="FD33" s="2" t="s">
        <v>132</v>
      </c>
      <c r="FE33" s="2" t="s">
        <v>144</v>
      </c>
      <c r="FF33" s="2" t="s">
        <v>132</v>
      </c>
      <c r="FG33" s="4">
        <v>1</v>
      </c>
      <c r="FH33" s="8">
        <v>74.39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626</v>
      </c>
      <c r="FP33" s="2" t="s">
        <v>770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141</v>
      </c>
      <c r="FZ33" s="2" t="s">
        <v>129</v>
      </c>
      <c r="GA33" s="2" t="s">
        <v>158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129</v>
      </c>
      <c r="GM33" s="2" t="s">
        <v>766</v>
      </c>
      <c r="GN33" s="2" t="s">
        <v>242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161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162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149</v>
      </c>
      <c r="HX33" s="2" t="s">
        <v>771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141</v>
      </c>
      <c r="IH33" s="2" t="s">
        <v>129</v>
      </c>
      <c r="II33" s="2" t="s">
        <v>247</v>
      </c>
      <c r="IJ33" s="2" t="s">
        <v>772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773</v>
      </c>
      <c r="IV33" s="2" t="s">
        <v>774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149</v>
      </c>
      <c r="JH33" s="2" t="s">
        <v>570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214</v>
      </c>
      <c r="JR33" s="2" t="s">
        <v>129</v>
      </c>
      <c r="JS33" s="2" t="s">
        <v>149</v>
      </c>
      <c r="JT33" s="2" t="s">
        <v>775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168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141</v>
      </c>
      <c r="LB33" s="2" t="s">
        <v>129</v>
      </c>
      <c r="LC33" s="2" t="s">
        <v>169</v>
      </c>
      <c r="LD33" s="2" t="s">
        <v>742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162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171</v>
      </c>
      <c r="MM33" s="2" t="s">
        <v>776</v>
      </c>
      <c r="MN33" s="2" t="s">
        <v>777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167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167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174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167</v>
      </c>
      <c r="OH33" s="2" t="s">
        <v>129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167</v>
      </c>
      <c r="OT33" s="2" t="s">
        <v>168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141</v>
      </c>
      <c r="PF33" s="2" t="s">
        <v>129</v>
      </c>
      <c r="PG33" s="2" t="s">
        <v>175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168</v>
      </c>
      <c r="PS33" s="2" t="s">
        <v>177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162</v>
      </c>
      <c r="QP33" s="2" t="s">
        <v>168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167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179</v>
      </c>
      <c r="RG33" s="4"/>
      <c r="RH33" s="8"/>
      <c r="RI33" s="4"/>
      <c r="RJ33" s="8"/>
      <c r="RK33" s="7"/>
      <c r="RL33" s="7"/>
      <c r="RM33" s="2" t="s">
        <v>141</v>
      </c>
      <c r="RN33" s="2" t="s">
        <v>168</v>
      </c>
      <c r="RO33" s="2" t="s">
        <v>631</v>
      </c>
      <c r="RP33" s="2" t="s">
        <v>778</v>
      </c>
      <c r="RQ33" s="2" t="s">
        <v>144</v>
      </c>
      <c r="RR33" s="2" t="s">
        <v>132</v>
      </c>
    </row>
    <row r="34">
      <c r="A34" s="2" t="s">
        <v>779</v>
      </c>
      <c r="B34" s="2" t="s">
        <v>121</v>
      </c>
      <c r="C34" s="2" t="s">
        <v>122</v>
      </c>
      <c r="D34" s="2" t="s">
        <v>123</v>
      </c>
      <c r="E34" s="2" t="s">
        <v>727</v>
      </c>
      <c r="F34" s="2" t="s">
        <v>780</v>
      </c>
      <c r="G34" s="2" t="s">
        <v>780</v>
      </c>
      <c r="H34" s="2" t="s">
        <v>780</v>
      </c>
      <c r="I34" s="2" t="s">
        <v>781</v>
      </c>
      <c r="J34" s="2" t="s">
        <v>127</v>
      </c>
      <c r="K34" s="2" t="s">
        <v>366</v>
      </c>
      <c r="L34" s="3">
        <v>27.82</v>
      </c>
      <c r="M34" s="3">
        <v>29.21</v>
      </c>
      <c r="N34" s="3">
        <v>61.74</v>
      </c>
      <c r="O34" s="2" t="s">
        <v>129</v>
      </c>
      <c r="P34" s="2" t="s">
        <v>319</v>
      </c>
      <c r="Q34" s="2" t="s">
        <v>131</v>
      </c>
      <c r="R34" s="2" t="s">
        <v>132</v>
      </c>
      <c r="S34" s="2" t="s">
        <v>782</v>
      </c>
      <c r="T34" s="2" t="s">
        <v>132</v>
      </c>
      <c r="U34" s="2" t="s">
        <v>134</v>
      </c>
      <c r="V34" s="2" t="s">
        <v>783</v>
      </c>
      <c r="W34" s="2" t="s">
        <v>398</v>
      </c>
      <c r="X34" s="2" t="s">
        <v>784</v>
      </c>
      <c r="Y34" s="2" t="s">
        <v>569</v>
      </c>
      <c r="Z34" s="4">
        <v>107</v>
      </c>
      <c r="AA34" s="4">
        <f>=ROUNDDOWN(8.91666666666667,0)</f>
      </c>
      <c r="AB34" s="5">
        <v>12</v>
      </c>
      <c r="AC34" s="2" t="s">
        <v>785</v>
      </c>
      <c r="AD34" s="4">
        <v>170</v>
      </c>
      <c r="AE34" s="4">
        <v>170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141</v>
      </c>
      <c r="AQ34" s="8">
        <v>4655.92</v>
      </c>
      <c r="AR34" s="4"/>
      <c r="AS34" s="8"/>
      <c r="AT34" s="7"/>
      <c r="AU34" s="7"/>
      <c r="AV34" s="4">
        <v>141</v>
      </c>
      <c r="AW34" s="8">
        <v>4655.92</v>
      </c>
      <c r="AX34" s="4"/>
      <c r="AY34" s="8"/>
      <c r="AZ34" s="7"/>
      <c r="BA34" s="7"/>
      <c r="BB34" s="7">
        <v>1</v>
      </c>
      <c r="BC34" s="4">
        <v>141</v>
      </c>
      <c r="BD34" s="8">
        <v>4655.92</v>
      </c>
      <c r="BE34" s="4"/>
      <c r="BF34" s="8"/>
      <c r="BG34" s="7"/>
      <c r="BH34" s="7"/>
      <c r="BI34" s="7">
        <v>1</v>
      </c>
      <c r="BJ34" s="4">
        <v>141</v>
      </c>
      <c r="BK34" s="8">
        <v>4655.92</v>
      </c>
      <c r="BL34" s="2" t="s">
        <v>786</v>
      </c>
      <c r="BM34" s="7">
        <v>1</v>
      </c>
      <c r="BN34" s="7">
        <v>1</v>
      </c>
      <c r="BO34" s="4">
        <v>6</v>
      </c>
      <c r="BP34" s="8">
        <v>147.06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787</v>
      </c>
      <c r="BX34" s="2" t="s">
        <v>532</v>
      </c>
      <c r="BY34" s="2" t="s">
        <v>144</v>
      </c>
      <c r="BZ34" s="2" t="s">
        <v>132</v>
      </c>
      <c r="CA34" s="4">
        <v>17</v>
      </c>
      <c r="CB34" s="8">
        <v>547.74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132</v>
      </c>
      <c r="CJ34" s="2" t="s">
        <v>204</v>
      </c>
      <c r="CK34" s="2" t="s">
        <v>144</v>
      </c>
      <c r="CL34" s="2" t="s">
        <v>132</v>
      </c>
      <c r="CM34" s="4">
        <v>26</v>
      </c>
      <c r="CN34" s="8">
        <v>995.82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569</v>
      </c>
      <c r="CV34" s="2" t="s">
        <v>788</v>
      </c>
      <c r="CW34" s="2" t="s">
        <v>144</v>
      </c>
      <c r="CX34" s="2" t="s">
        <v>132</v>
      </c>
      <c r="CY34" s="4">
        <v>8</v>
      </c>
      <c r="CZ34" s="8">
        <v>258.24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789</v>
      </c>
      <c r="DH34" s="2" t="s">
        <v>303</v>
      </c>
      <c r="DI34" s="2" t="s">
        <v>144</v>
      </c>
      <c r="DJ34" s="2" t="s">
        <v>132</v>
      </c>
      <c r="DK34" s="4">
        <v>34</v>
      </c>
      <c r="DL34" s="8">
        <v>1100.24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149</v>
      </c>
      <c r="DT34" s="2" t="s">
        <v>790</v>
      </c>
      <c r="DU34" s="2" t="s">
        <v>144</v>
      </c>
      <c r="DV34" s="2" t="s">
        <v>132</v>
      </c>
      <c r="DW34" s="4">
        <v>5</v>
      </c>
      <c r="DX34" s="8">
        <v>178</v>
      </c>
      <c r="DY34" s="4"/>
      <c r="DZ34" s="8"/>
      <c r="EA34" s="7"/>
      <c r="EB34" s="7"/>
      <c r="EC34" s="2" t="s">
        <v>141</v>
      </c>
      <c r="ED34" s="2" t="s">
        <v>129</v>
      </c>
      <c r="EE34" s="2" t="s">
        <v>791</v>
      </c>
      <c r="EF34" s="2" t="s">
        <v>792</v>
      </c>
      <c r="EG34" s="2" t="s">
        <v>144</v>
      </c>
      <c r="EH34" s="2" t="s">
        <v>132</v>
      </c>
      <c r="EI34" s="4">
        <v>10</v>
      </c>
      <c r="EJ34" s="8">
        <v>308.2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793</v>
      </c>
      <c r="ER34" s="2" t="s">
        <v>138</v>
      </c>
      <c r="ES34" s="2" t="s">
        <v>144</v>
      </c>
      <c r="ET34" s="2" t="s">
        <v>132</v>
      </c>
      <c r="EU34" s="4">
        <v>5</v>
      </c>
      <c r="EV34" s="8">
        <v>157.7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202</v>
      </c>
      <c r="FD34" s="2" t="s">
        <v>794</v>
      </c>
      <c r="FE34" s="2" t="s">
        <v>144</v>
      </c>
      <c r="FF34" s="2" t="s">
        <v>132</v>
      </c>
      <c r="FG34" s="4">
        <v>16</v>
      </c>
      <c r="FH34" s="8">
        <v>516.48</v>
      </c>
      <c r="FI34" s="4"/>
      <c r="FJ34" s="8"/>
      <c r="FK34" s="7"/>
      <c r="FL34" s="7"/>
      <c r="FM34" s="2" t="s">
        <v>141</v>
      </c>
      <c r="FN34" s="2" t="s">
        <v>129</v>
      </c>
      <c r="FO34" s="2" t="s">
        <v>606</v>
      </c>
      <c r="FP34" s="2" t="s">
        <v>707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214</v>
      </c>
      <c r="FZ34" s="2" t="s">
        <v>129</v>
      </c>
      <c r="GA34" s="2" t="s">
        <v>777</v>
      </c>
      <c r="GB34" s="2" t="s">
        <v>132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795</v>
      </c>
      <c r="GN34" s="2" t="s">
        <v>796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303</v>
      </c>
      <c r="GZ34" s="2" t="s">
        <v>304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162</v>
      </c>
      <c r="HJ34" s="2" t="s">
        <v>168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>
        <v>2</v>
      </c>
      <c r="HP34" s="8">
        <v>67.96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226</v>
      </c>
      <c r="HX34" s="2" t="s">
        <v>236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333</v>
      </c>
      <c r="IJ34" s="2" t="s">
        <v>797</v>
      </c>
      <c r="IK34" s="2" t="s">
        <v>144</v>
      </c>
      <c r="IL34" s="2" t="s">
        <v>132</v>
      </c>
      <c r="IM34" s="4">
        <v>12</v>
      </c>
      <c r="IN34" s="8">
        <v>378.48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669</v>
      </c>
      <c r="IV34" s="2" t="s">
        <v>798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272</v>
      </c>
      <c r="JH34" s="2" t="s">
        <v>458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214</v>
      </c>
      <c r="JR34" s="2" t="s">
        <v>129</v>
      </c>
      <c r="JS34" s="2" t="s">
        <v>799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168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169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162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171</v>
      </c>
      <c r="MM34" s="2" t="s">
        <v>777</v>
      </c>
      <c r="MN34" s="2" t="s">
        <v>630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167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167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174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167</v>
      </c>
      <c r="OT34" s="2" t="s">
        <v>168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168</v>
      </c>
      <c r="PS34" s="2" t="s">
        <v>218</v>
      </c>
      <c r="PT34" s="2" t="s">
        <v>800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162</v>
      </c>
      <c r="QP34" s="2" t="s">
        <v>168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167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179</v>
      </c>
      <c r="RG34" s="4"/>
      <c r="RH34" s="8"/>
      <c r="RI34" s="4"/>
      <c r="RJ34" s="8"/>
      <c r="RK34" s="7"/>
      <c r="RL34" s="7"/>
      <c r="RM34" s="2" t="s">
        <v>141</v>
      </c>
      <c r="RN34" s="2" t="s">
        <v>168</v>
      </c>
      <c r="RO34" s="2" t="s">
        <v>801</v>
      </c>
      <c r="RP34" s="2" t="s">
        <v>802</v>
      </c>
      <c r="RQ34" s="2" t="s">
        <v>144</v>
      </c>
      <c r="RR34" s="2" t="s">
        <v>132</v>
      </c>
    </row>
    <row r="35">
      <c r="A35" s="2" t="s">
        <v>803</v>
      </c>
      <c r="B35" s="2" t="s">
        <v>121</v>
      </c>
      <c r="C35" s="2" t="s">
        <v>122</v>
      </c>
      <c r="D35" s="2" t="s">
        <v>123</v>
      </c>
      <c r="E35" s="2" t="s">
        <v>727</v>
      </c>
      <c r="F35" s="2" t="s">
        <v>804</v>
      </c>
      <c r="G35" s="2" t="s">
        <v>804</v>
      </c>
      <c r="H35" s="2" t="s">
        <v>804</v>
      </c>
      <c r="I35" s="2" t="s">
        <v>805</v>
      </c>
      <c r="J35" s="2" t="s">
        <v>127</v>
      </c>
      <c r="K35" s="2" t="s">
        <v>806</v>
      </c>
      <c r="L35" s="3">
        <v>18.83</v>
      </c>
      <c r="M35" s="3">
        <v>19.77</v>
      </c>
      <c r="N35" s="3">
        <v>38.24</v>
      </c>
      <c r="O35" s="2" t="s">
        <v>129</v>
      </c>
      <c r="P35" s="2" t="s">
        <v>640</v>
      </c>
      <c r="Q35" s="2" t="s">
        <v>131</v>
      </c>
      <c r="R35" s="2" t="s">
        <v>132</v>
      </c>
      <c r="S35" s="2" t="s">
        <v>807</v>
      </c>
      <c r="T35" s="2" t="s">
        <v>132</v>
      </c>
      <c r="U35" s="2" t="s">
        <v>285</v>
      </c>
      <c r="V35" s="2" t="s">
        <v>469</v>
      </c>
      <c r="W35" s="2" t="s">
        <v>225</v>
      </c>
      <c r="X35" s="2" t="s">
        <v>470</v>
      </c>
      <c r="Y35" s="2" t="s">
        <v>808</v>
      </c>
      <c r="Z35" s="4">
        <v>71</v>
      </c>
      <c r="AA35" s="4">
        <f>=ROUNDDOWN(9.3421052631579,0)</f>
      </c>
      <c r="AB35" s="5">
        <v>7.6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85</v>
      </c>
      <c r="AQ35" s="8">
        <v>2208.49</v>
      </c>
      <c r="AR35" s="4"/>
      <c r="AS35" s="8"/>
      <c r="AT35" s="7"/>
      <c r="AU35" s="7"/>
      <c r="AV35" s="4">
        <v>85</v>
      </c>
      <c r="AW35" s="8">
        <v>2208.49</v>
      </c>
      <c r="AX35" s="4"/>
      <c r="AY35" s="8"/>
      <c r="AZ35" s="7"/>
      <c r="BA35" s="7"/>
      <c r="BB35" s="7">
        <v>1</v>
      </c>
      <c r="BC35" s="4">
        <v>143</v>
      </c>
      <c r="BD35" s="8">
        <v>3409.72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0.6477</v>
      </c>
      <c r="BJ35" s="4">
        <v>85</v>
      </c>
      <c r="BK35" s="8">
        <v>2208.49</v>
      </c>
      <c r="BL35" s="2" t="s">
        <v>809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810</v>
      </c>
      <c r="BX35" s="2" t="s">
        <v>777</v>
      </c>
      <c r="BY35" s="2" t="s">
        <v>144</v>
      </c>
      <c r="BZ35" s="2" t="s">
        <v>132</v>
      </c>
      <c r="CA35" s="4">
        <v>4</v>
      </c>
      <c r="CB35" s="8">
        <v>101.88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132</v>
      </c>
      <c r="CJ35" s="2" t="s">
        <v>660</v>
      </c>
      <c r="CK35" s="2" t="s">
        <v>144</v>
      </c>
      <c r="CL35" s="2" t="s">
        <v>132</v>
      </c>
      <c r="CM35" s="4">
        <v>3</v>
      </c>
      <c r="CN35" s="8">
        <v>66.89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808</v>
      </c>
      <c r="CV35" s="2" t="s">
        <v>798</v>
      </c>
      <c r="CW35" s="2" t="s">
        <v>144</v>
      </c>
      <c r="CX35" s="2" t="s">
        <v>132</v>
      </c>
      <c r="CY35" s="4">
        <v>41</v>
      </c>
      <c r="CZ35" s="8">
        <v>1001.22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237</v>
      </c>
      <c r="DH35" s="2" t="s">
        <v>416</v>
      </c>
      <c r="DI35" s="2" t="s">
        <v>144</v>
      </c>
      <c r="DJ35" s="2" t="s">
        <v>132</v>
      </c>
      <c r="DK35" s="4">
        <v>2</v>
      </c>
      <c r="DL35" s="8">
        <v>52.8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811</v>
      </c>
      <c r="DT35" s="2" t="s">
        <v>261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141</v>
      </c>
      <c r="ED35" s="2" t="s">
        <v>129</v>
      </c>
      <c r="EE35" s="2" t="s">
        <v>812</v>
      </c>
      <c r="EF35" s="2" t="s">
        <v>592</v>
      </c>
      <c r="EG35" s="2" t="s">
        <v>144</v>
      </c>
      <c r="EH35" s="2" t="s">
        <v>132</v>
      </c>
      <c r="EI35" s="4">
        <v>2</v>
      </c>
      <c r="EJ35" s="8">
        <v>48.4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768</v>
      </c>
      <c r="ER35" s="2" t="s">
        <v>813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141</v>
      </c>
      <c r="FB35" s="2" t="s">
        <v>129</v>
      </c>
      <c r="FC35" s="2" t="s">
        <v>202</v>
      </c>
      <c r="FD35" s="2" t="s">
        <v>814</v>
      </c>
      <c r="FE35" s="2" t="s">
        <v>144</v>
      </c>
      <c r="FF35" s="2" t="s">
        <v>132</v>
      </c>
      <c r="FG35" s="4">
        <v>15</v>
      </c>
      <c r="FH35" s="8">
        <v>366.3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606</v>
      </c>
      <c r="FP35" s="2" t="s">
        <v>487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167</v>
      </c>
      <c r="FZ35" s="2" t="s">
        <v>129</v>
      </c>
      <c r="GA35" s="2" t="s">
        <v>132</v>
      </c>
      <c r="GB35" s="2" t="s">
        <v>132</v>
      </c>
      <c r="GC35" s="2" t="s">
        <v>144</v>
      </c>
      <c r="GD35" s="2" t="s">
        <v>132</v>
      </c>
      <c r="GE35" s="4">
        <v>9</v>
      </c>
      <c r="GF35" s="8">
        <v>384.46</v>
      </c>
      <c r="GG35" s="4"/>
      <c r="GH35" s="8"/>
      <c r="GI35" s="7"/>
      <c r="GJ35" s="7"/>
      <c r="GK35" s="2" t="s">
        <v>141</v>
      </c>
      <c r="GL35" s="2" t="s">
        <v>129</v>
      </c>
      <c r="GM35" s="2" t="s">
        <v>535</v>
      </c>
      <c r="GN35" s="2" t="s">
        <v>815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161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>
        <v>2</v>
      </c>
      <c r="HP35" s="8">
        <v>48.84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244</v>
      </c>
      <c r="HX35" s="2" t="s">
        <v>269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458</v>
      </c>
      <c r="IJ35" s="2" t="s">
        <v>205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212</v>
      </c>
      <c r="IT35" s="2" t="s">
        <v>129</v>
      </c>
      <c r="IU35" s="2" t="s">
        <v>132</v>
      </c>
      <c r="IV35" s="2" t="s">
        <v>132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272</v>
      </c>
      <c r="JH35" s="2" t="s">
        <v>816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214</v>
      </c>
      <c r="JR35" s="2" t="s">
        <v>129</v>
      </c>
      <c r="JS35" s="2" t="s">
        <v>799</v>
      </c>
      <c r="JT35" s="2" t="s">
        <v>456</v>
      </c>
      <c r="JU35" s="2" t="s">
        <v>144</v>
      </c>
      <c r="JV35" s="2" t="s">
        <v>132</v>
      </c>
      <c r="JW35" s="4">
        <v>4</v>
      </c>
      <c r="JX35" s="8">
        <v>79.08</v>
      </c>
      <c r="JY35" s="4"/>
      <c r="JZ35" s="8"/>
      <c r="KA35" s="7"/>
      <c r="KB35" s="7"/>
      <c r="KC35" s="2" t="s">
        <v>141</v>
      </c>
      <c r="KD35" s="2" t="s">
        <v>129</v>
      </c>
      <c r="KE35" s="2" t="s">
        <v>817</v>
      </c>
      <c r="KF35" s="2" t="s">
        <v>818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168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169</v>
      </c>
      <c r="LD35" s="2" t="s">
        <v>819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162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171</v>
      </c>
      <c r="MM35" s="2" t="s">
        <v>776</v>
      </c>
      <c r="MN35" s="2" t="s">
        <v>252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167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167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174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167</v>
      </c>
      <c r="OT35" s="2" t="s">
        <v>168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168</v>
      </c>
      <c r="PS35" s="2" t="s">
        <v>572</v>
      </c>
      <c r="PT35" s="2" t="s">
        <v>451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162</v>
      </c>
      <c r="QP35" s="2" t="s">
        <v>168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167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179</v>
      </c>
      <c r="RG35" s="4"/>
      <c r="RH35" s="8"/>
      <c r="RI35" s="4"/>
      <c r="RJ35" s="8"/>
      <c r="RK35" s="7"/>
      <c r="RL35" s="7"/>
      <c r="RM35" s="2" t="s">
        <v>141</v>
      </c>
      <c r="RN35" s="2" t="s">
        <v>168</v>
      </c>
      <c r="RO35" s="2" t="s">
        <v>631</v>
      </c>
      <c r="RP35" s="2" t="s">
        <v>820</v>
      </c>
      <c r="RQ35" s="2" t="s">
        <v>144</v>
      </c>
      <c r="RR35" s="2" t="s">
        <v>132</v>
      </c>
    </row>
    <row r="36">
      <c r="A36" s="2" t="s">
        <v>821</v>
      </c>
      <c r="B36" s="2" t="s">
        <v>121</v>
      </c>
      <c r="C36" s="2" t="s">
        <v>122</v>
      </c>
      <c r="D36" s="2" t="s">
        <v>123</v>
      </c>
      <c r="E36" s="2" t="s">
        <v>727</v>
      </c>
      <c r="F36" s="2" t="s">
        <v>804</v>
      </c>
      <c r="G36" s="2" t="s">
        <v>804</v>
      </c>
      <c r="H36" s="2" t="s">
        <v>804</v>
      </c>
      <c r="I36" s="2" t="s">
        <v>822</v>
      </c>
      <c r="J36" s="2" t="s">
        <v>127</v>
      </c>
      <c r="K36" s="2" t="s">
        <v>823</v>
      </c>
      <c r="L36" s="3">
        <v>18.83</v>
      </c>
      <c r="M36" s="3">
        <v>19.77</v>
      </c>
      <c r="N36" s="3">
        <v>38.24</v>
      </c>
      <c r="O36" s="2" t="s">
        <v>656</v>
      </c>
      <c r="P36" s="2" t="s">
        <v>540</v>
      </c>
      <c r="Q36" s="2" t="s">
        <v>131</v>
      </c>
      <c r="R36" s="2" t="s">
        <v>132</v>
      </c>
      <c r="S36" s="2" t="s">
        <v>824</v>
      </c>
      <c r="T36" s="2" t="s">
        <v>132</v>
      </c>
      <c r="U36" s="2" t="s">
        <v>285</v>
      </c>
      <c r="V36" s="2" t="s">
        <v>602</v>
      </c>
      <c r="W36" s="2" t="s">
        <v>225</v>
      </c>
      <c r="X36" s="2" t="s">
        <v>132</v>
      </c>
      <c r="Y36" s="2" t="s">
        <v>825</v>
      </c>
      <c r="Z36" s="4">
        <v>649</v>
      </c>
      <c r="AA36" s="4">
        <f>=ROUNDDOWN(95.4411764705882,0)</f>
      </c>
      <c r="AB36" s="5">
        <v>6.8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58</v>
      </c>
      <c r="AQ36" s="8">
        <v>1201.23</v>
      </c>
      <c r="AR36" s="4"/>
      <c r="AS36" s="8"/>
      <c r="AT36" s="7"/>
      <c r="AU36" s="7"/>
      <c r="AV36" s="4">
        <v>58</v>
      </c>
      <c r="AW36" s="8">
        <v>1201.23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0.3523</v>
      </c>
      <c r="BJ36" s="4">
        <v>58</v>
      </c>
      <c r="BK36" s="8">
        <v>1201.23</v>
      </c>
      <c r="BL36" s="2" t="s">
        <v>826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129</v>
      </c>
      <c r="BW36" s="2" t="s">
        <v>827</v>
      </c>
      <c r="BX36" s="2" t="s">
        <v>828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132</v>
      </c>
      <c r="CJ36" s="2" t="s">
        <v>829</v>
      </c>
      <c r="CK36" s="2" t="s">
        <v>144</v>
      </c>
      <c r="CL36" s="2" t="s">
        <v>132</v>
      </c>
      <c r="CM36" s="4">
        <v>3</v>
      </c>
      <c r="CN36" s="8">
        <v>83.56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830</v>
      </c>
      <c r="CV36" s="2" t="s">
        <v>831</v>
      </c>
      <c r="CW36" s="2" t="s">
        <v>144</v>
      </c>
      <c r="CX36" s="2" t="s">
        <v>132</v>
      </c>
      <c r="CY36" s="4">
        <v>15</v>
      </c>
      <c r="CZ36" s="8">
        <v>366.3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832</v>
      </c>
      <c r="DH36" s="2" t="s">
        <v>833</v>
      </c>
      <c r="DI36" s="2" t="s">
        <v>144</v>
      </c>
      <c r="DJ36" s="2" t="s">
        <v>132</v>
      </c>
      <c r="DK36" s="4"/>
      <c r="DL36" s="8"/>
      <c r="DM36" s="4"/>
      <c r="DN36" s="8"/>
      <c r="DO36" s="7"/>
      <c r="DP36" s="7"/>
      <c r="DQ36" s="2" t="s">
        <v>581</v>
      </c>
      <c r="DR36" s="2" t="s">
        <v>168</v>
      </c>
      <c r="DS36" s="2" t="s">
        <v>834</v>
      </c>
      <c r="DT36" s="2" t="s">
        <v>835</v>
      </c>
      <c r="DU36" s="2" t="s">
        <v>179</v>
      </c>
      <c r="DV36" s="2" t="s">
        <v>132</v>
      </c>
      <c r="DW36" s="4">
        <v>5</v>
      </c>
      <c r="DX36" s="8">
        <v>129.45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830</v>
      </c>
      <c r="EF36" s="2" t="s">
        <v>836</v>
      </c>
      <c r="EG36" s="2" t="s">
        <v>144</v>
      </c>
      <c r="EH36" s="2" t="s">
        <v>132</v>
      </c>
      <c r="EI36" s="4">
        <v>3</v>
      </c>
      <c r="EJ36" s="8">
        <v>72.6</v>
      </c>
      <c r="EK36" s="4"/>
      <c r="EL36" s="8"/>
      <c r="EM36" s="7"/>
      <c r="EN36" s="7"/>
      <c r="EO36" s="2" t="s">
        <v>141</v>
      </c>
      <c r="EP36" s="2" t="s">
        <v>129</v>
      </c>
      <c r="EQ36" s="2" t="s">
        <v>837</v>
      </c>
      <c r="ER36" s="2" t="s">
        <v>838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202</v>
      </c>
      <c r="FD36" s="2" t="s">
        <v>839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168</v>
      </c>
      <c r="FO36" s="2" t="s">
        <v>840</v>
      </c>
      <c r="FP36" s="2" t="s">
        <v>841</v>
      </c>
      <c r="FQ36" s="2" t="s">
        <v>144</v>
      </c>
      <c r="FR36" s="2" t="s">
        <v>132</v>
      </c>
      <c r="FS36" s="4">
        <v>4</v>
      </c>
      <c r="FT36" s="8">
        <v>79.08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300</v>
      </c>
      <c r="GB36" s="2" t="s">
        <v>842</v>
      </c>
      <c r="GC36" s="2" t="s">
        <v>144</v>
      </c>
      <c r="GD36" s="2" t="s">
        <v>132</v>
      </c>
      <c r="GE36" s="4">
        <v>4</v>
      </c>
      <c r="GF36" s="8">
        <v>178.33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830</v>
      </c>
      <c r="GN36" s="2" t="s">
        <v>843</v>
      </c>
      <c r="GO36" s="2" t="s">
        <v>144</v>
      </c>
      <c r="GP36" s="2" t="s">
        <v>132</v>
      </c>
      <c r="GQ36" s="4">
        <v>23</v>
      </c>
      <c r="GR36" s="8">
        <v>267.49</v>
      </c>
      <c r="GS36" s="4"/>
      <c r="GT36" s="8"/>
      <c r="GU36" s="7"/>
      <c r="GV36" s="7"/>
      <c r="GW36" s="2" t="s">
        <v>141</v>
      </c>
      <c r="GX36" s="2" t="s">
        <v>129</v>
      </c>
      <c r="GY36" s="2" t="s">
        <v>303</v>
      </c>
      <c r="GZ36" s="2" t="s">
        <v>844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167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845</v>
      </c>
      <c r="HX36" s="2" t="s">
        <v>846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141</v>
      </c>
      <c r="IH36" s="2" t="s">
        <v>129</v>
      </c>
      <c r="II36" s="2" t="s">
        <v>847</v>
      </c>
      <c r="IJ36" s="2" t="s">
        <v>848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141</v>
      </c>
      <c r="IT36" s="2" t="s">
        <v>129</v>
      </c>
      <c r="IU36" s="2" t="s">
        <v>849</v>
      </c>
      <c r="IV36" s="2" t="s">
        <v>688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850</v>
      </c>
      <c r="JH36" s="2" t="s">
        <v>851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311</v>
      </c>
      <c r="JT36" s="2" t="s">
        <v>852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830</v>
      </c>
      <c r="KF36" s="2" t="s">
        <v>132</v>
      </c>
      <c r="KG36" s="2" t="s">
        <v>144</v>
      </c>
      <c r="KH36" s="2" t="s">
        <v>132</v>
      </c>
      <c r="KI36" s="4">
        <v>1</v>
      </c>
      <c r="KJ36" s="8">
        <v>24.42</v>
      </c>
      <c r="KK36" s="4"/>
      <c r="KL36" s="8"/>
      <c r="KM36" s="7"/>
      <c r="KN36" s="7"/>
      <c r="KO36" s="2" t="s">
        <v>141</v>
      </c>
      <c r="KP36" s="2" t="s">
        <v>168</v>
      </c>
      <c r="KQ36" s="2" t="s">
        <v>800</v>
      </c>
      <c r="KR36" s="2" t="s">
        <v>343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853</v>
      </c>
      <c r="LD36" s="2" t="s">
        <v>854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162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171</v>
      </c>
      <c r="MM36" s="2" t="s">
        <v>855</v>
      </c>
      <c r="MN36" s="2" t="s">
        <v>828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167</v>
      </c>
      <c r="MX36" s="2" t="s">
        <v>129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167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174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167</v>
      </c>
      <c r="OT36" s="2" t="s">
        <v>168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168</v>
      </c>
      <c r="PS36" s="2" t="s">
        <v>218</v>
      </c>
      <c r="PT36" s="2" t="s">
        <v>856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141</v>
      </c>
      <c r="QP36" s="2" t="s">
        <v>168</v>
      </c>
      <c r="QQ36" s="2" t="s">
        <v>857</v>
      </c>
      <c r="QR36" s="2" t="s">
        <v>858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545</v>
      </c>
      <c r="RB36" s="2" t="s">
        <v>129</v>
      </c>
      <c r="RC36" s="2" t="s">
        <v>132</v>
      </c>
      <c r="RD36" s="2" t="s">
        <v>132</v>
      </c>
      <c r="RE36" s="2" t="s">
        <v>144</v>
      </c>
      <c r="RF36" s="2" t="s">
        <v>179</v>
      </c>
      <c r="RG36" s="4"/>
      <c r="RH36" s="8"/>
      <c r="RI36" s="4"/>
      <c r="RJ36" s="8"/>
      <c r="RK36" s="7"/>
      <c r="RL36" s="7"/>
      <c r="RM36" s="2" t="s">
        <v>141</v>
      </c>
      <c r="RN36" s="2" t="s">
        <v>168</v>
      </c>
      <c r="RO36" s="2" t="s">
        <v>859</v>
      </c>
      <c r="RP36" s="2" t="s">
        <v>860</v>
      </c>
      <c r="RQ36" s="2" t="s">
        <v>144</v>
      </c>
      <c r="RR36" s="2" t="s">
        <v>132</v>
      </c>
    </row>
    <row r="37">
      <c r="A37" s="2" t="s">
        <v>861</v>
      </c>
      <c r="B37" s="2" t="s">
        <v>121</v>
      </c>
      <c r="C37" s="2" t="s">
        <v>122</v>
      </c>
      <c r="D37" s="2" t="s">
        <v>123</v>
      </c>
      <c r="E37" s="2" t="s">
        <v>727</v>
      </c>
      <c r="F37" s="2" t="s">
        <v>862</v>
      </c>
      <c r="G37" s="2" t="s">
        <v>862</v>
      </c>
      <c r="H37" s="2" t="s">
        <v>862</v>
      </c>
      <c r="I37" s="2" t="s">
        <v>863</v>
      </c>
      <c r="J37" s="2" t="s">
        <v>127</v>
      </c>
      <c r="K37" s="2" t="s">
        <v>864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640</v>
      </c>
      <c r="Q37" s="2" t="s">
        <v>131</v>
      </c>
      <c r="R37" s="2" t="s">
        <v>132</v>
      </c>
      <c r="S37" s="2" t="s">
        <v>865</v>
      </c>
      <c r="T37" s="2" t="s">
        <v>132</v>
      </c>
      <c r="U37" s="2" t="s">
        <v>134</v>
      </c>
      <c r="V37" s="2" t="s">
        <v>866</v>
      </c>
      <c r="W37" s="2" t="s">
        <v>136</v>
      </c>
      <c r="X37" s="2" t="s">
        <v>137</v>
      </c>
      <c r="Y37" s="2" t="s">
        <v>867</v>
      </c>
      <c r="Z37" s="4">
        <v>58</v>
      </c>
      <c r="AA37" s="4">
        <f>=ROUNDDOWN(19.3333333333333,0)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33</v>
      </c>
      <c r="AQ37" s="8">
        <v>2154.79</v>
      </c>
      <c r="AR37" s="4"/>
      <c r="AS37" s="8"/>
      <c r="AT37" s="7"/>
      <c r="AU37" s="7"/>
      <c r="AV37" s="4">
        <v>33</v>
      </c>
      <c r="AW37" s="8">
        <v>2154.79</v>
      </c>
      <c r="AX37" s="4"/>
      <c r="AY37" s="8"/>
      <c r="AZ37" s="7"/>
      <c r="BA37" s="7"/>
      <c r="BB37" s="7">
        <v>1</v>
      </c>
      <c r="BC37" s="4">
        <v>33</v>
      </c>
      <c r="BD37" s="8">
        <v>2154.79</v>
      </c>
      <c r="BE37" s="4"/>
      <c r="BF37" s="8"/>
      <c r="BG37" s="7"/>
      <c r="BH37" s="7"/>
      <c r="BI37" s="7">
        <v>1</v>
      </c>
      <c r="BJ37" s="4">
        <v>33</v>
      </c>
      <c r="BK37" s="8">
        <v>2154.79</v>
      </c>
      <c r="BL37" s="2" t="s">
        <v>868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141</v>
      </c>
      <c r="BV37" s="2" t="s">
        <v>129</v>
      </c>
      <c r="BW37" s="2" t="s">
        <v>626</v>
      </c>
      <c r="BX37" s="2" t="s">
        <v>607</v>
      </c>
      <c r="BY37" s="2" t="s">
        <v>144</v>
      </c>
      <c r="BZ37" s="2" t="s">
        <v>132</v>
      </c>
      <c r="CA37" s="4">
        <v>1</v>
      </c>
      <c r="CB37" s="8">
        <v>73.6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132</v>
      </c>
      <c r="CJ37" s="2" t="s">
        <v>660</v>
      </c>
      <c r="CK37" s="2" t="s">
        <v>144</v>
      </c>
      <c r="CL37" s="2" t="s">
        <v>132</v>
      </c>
      <c r="CM37" s="4">
        <v>14</v>
      </c>
      <c r="CN37" s="8">
        <v>821.86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323</v>
      </c>
      <c r="CV37" s="2" t="s">
        <v>869</v>
      </c>
      <c r="CW37" s="2" t="s">
        <v>144</v>
      </c>
      <c r="CX37" s="2" t="s">
        <v>132</v>
      </c>
      <c r="CY37" s="4">
        <v>3</v>
      </c>
      <c r="CZ37" s="8">
        <v>211.68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870</v>
      </c>
      <c r="DH37" s="2" t="s">
        <v>790</v>
      </c>
      <c r="DI37" s="2" t="s">
        <v>144</v>
      </c>
      <c r="DJ37" s="2" t="s">
        <v>132</v>
      </c>
      <c r="DK37" s="4">
        <v>9</v>
      </c>
      <c r="DL37" s="8">
        <v>665.28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149</v>
      </c>
      <c r="DT37" s="2" t="s">
        <v>434</v>
      </c>
      <c r="DU37" s="2" t="s">
        <v>144</v>
      </c>
      <c r="DV37" s="2" t="s">
        <v>132</v>
      </c>
      <c r="DW37" s="4">
        <v>1</v>
      </c>
      <c r="DX37" s="8">
        <v>73.92</v>
      </c>
      <c r="DY37" s="4"/>
      <c r="DZ37" s="8"/>
      <c r="EA37" s="7"/>
      <c r="EB37" s="7"/>
      <c r="EC37" s="2" t="s">
        <v>141</v>
      </c>
      <c r="ED37" s="2" t="s">
        <v>129</v>
      </c>
      <c r="EE37" s="2" t="s">
        <v>626</v>
      </c>
      <c r="EF37" s="2" t="s">
        <v>630</v>
      </c>
      <c r="EG37" s="2" t="s">
        <v>144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330</v>
      </c>
      <c r="ER37" s="2" t="s">
        <v>210</v>
      </c>
      <c r="ES37" s="2" t="s">
        <v>144</v>
      </c>
      <c r="ET37" s="2" t="s">
        <v>132</v>
      </c>
      <c r="EU37" s="4">
        <v>4</v>
      </c>
      <c r="EV37" s="8">
        <v>246.76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202</v>
      </c>
      <c r="FD37" s="2" t="s">
        <v>750</v>
      </c>
      <c r="FE37" s="2" t="s">
        <v>144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204</v>
      </c>
      <c r="FP37" s="2" t="s">
        <v>360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129</v>
      </c>
      <c r="GA37" s="2" t="s">
        <v>158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626</v>
      </c>
      <c r="GN37" s="2" t="s">
        <v>132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161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162</v>
      </c>
      <c r="HJ37" s="2" t="s">
        <v>129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244</v>
      </c>
      <c r="HX37" s="2" t="s">
        <v>871</v>
      </c>
      <c r="HY37" s="2" t="s">
        <v>144</v>
      </c>
      <c r="HZ37" s="2" t="s">
        <v>132</v>
      </c>
      <c r="IA37" s="4">
        <v>1</v>
      </c>
      <c r="IB37" s="8">
        <v>61.69</v>
      </c>
      <c r="IC37" s="4"/>
      <c r="ID37" s="8"/>
      <c r="IE37" s="7"/>
      <c r="IF37" s="7"/>
      <c r="IG37" s="2" t="s">
        <v>141</v>
      </c>
      <c r="IH37" s="2" t="s">
        <v>129</v>
      </c>
      <c r="II37" s="2" t="s">
        <v>333</v>
      </c>
      <c r="IJ37" s="2" t="s">
        <v>872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167</v>
      </c>
      <c r="IT37" s="2" t="s">
        <v>129</v>
      </c>
      <c r="IU37" s="2" t="s">
        <v>132</v>
      </c>
      <c r="IV37" s="2" t="s">
        <v>132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141</v>
      </c>
      <c r="JF37" s="2" t="s">
        <v>129</v>
      </c>
      <c r="JG37" s="2" t="s">
        <v>356</v>
      </c>
      <c r="JH37" s="2" t="s">
        <v>873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214</v>
      </c>
      <c r="JR37" s="2" t="s">
        <v>129</v>
      </c>
      <c r="JS37" s="2" t="s">
        <v>509</v>
      </c>
      <c r="JT37" s="2" t="s">
        <v>500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167</v>
      </c>
      <c r="KD37" s="2" t="s">
        <v>129</v>
      </c>
      <c r="KE37" s="2" t="s">
        <v>132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167</v>
      </c>
      <c r="KP37" s="2" t="s">
        <v>168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141</v>
      </c>
      <c r="LB37" s="2" t="s">
        <v>129</v>
      </c>
      <c r="LC37" s="2" t="s">
        <v>169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162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171</v>
      </c>
      <c r="MM37" s="2" t="s">
        <v>626</v>
      </c>
      <c r="MN37" s="2" t="s">
        <v>874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167</v>
      </c>
      <c r="MX37" s="2" t="s">
        <v>129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167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174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167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167</v>
      </c>
      <c r="OT37" s="2" t="s">
        <v>168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168</v>
      </c>
      <c r="PS37" s="2" t="s">
        <v>177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162</v>
      </c>
      <c r="QP37" s="2" t="s">
        <v>168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167</v>
      </c>
      <c r="RB37" s="2" t="s">
        <v>129</v>
      </c>
      <c r="RC37" s="2" t="s">
        <v>132</v>
      </c>
      <c r="RD37" s="2" t="s">
        <v>132</v>
      </c>
      <c r="RE37" s="2" t="s">
        <v>144</v>
      </c>
      <c r="RF37" s="2" t="s">
        <v>179</v>
      </c>
      <c r="RG37" s="4"/>
      <c r="RH37" s="8"/>
      <c r="RI37" s="4"/>
      <c r="RJ37" s="8"/>
      <c r="RK37" s="7"/>
      <c r="RL37" s="7"/>
      <c r="RM37" s="2" t="s">
        <v>141</v>
      </c>
      <c r="RN37" s="2" t="s">
        <v>168</v>
      </c>
      <c r="RO37" s="2" t="s">
        <v>590</v>
      </c>
      <c r="RP37" s="2" t="s">
        <v>269</v>
      </c>
      <c r="RQ37" s="2" t="s">
        <v>144</v>
      </c>
      <c r="RR37" s="2" t="s">
        <v>132</v>
      </c>
    </row>
    <row r="38">
      <c r="A38" s="2" t="s">
        <v>875</v>
      </c>
      <c r="B38" s="2" t="s">
        <v>121</v>
      </c>
      <c r="C38" s="2" t="s">
        <v>122</v>
      </c>
      <c r="D38" s="2" t="s">
        <v>123</v>
      </c>
      <c r="E38" s="2" t="s">
        <v>727</v>
      </c>
      <c r="F38" s="2" t="s">
        <v>876</v>
      </c>
      <c r="G38" s="2" t="s">
        <v>876</v>
      </c>
      <c r="H38" s="2" t="s">
        <v>876</v>
      </c>
      <c r="I38" s="2" t="s">
        <v>877</v>
      </c>
      <c r="J38" s="2" t="s">
        <v>127</v>
      </c>
      <c r="K38" s="2" t="s">
        <v>878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640</v>
      </c>
      <c r="Q38" s="2" t="s">
        <v>131</v>
      </c>
      <c r="R38" s="2" t="s">
        <v>132</v>
      </c>
      <c r="S38" s="2" t="s">
        <v>879</v>
      </c>
      <c r="T38" s="2" t="s">
        <v>132</v>
      </c>
      <c r="U38" s="2" t="s">
        <v>285</v>
      </c>
      <c r="V38" s="2" t="s">
        <v>469</v>
      </c>
      <c r="W38" s="2" t="s">
        <v>225</v>
      </c>
      <c r="X38" s="2" t="s">
        <v>470</v>
      </c>
      <c r="Y38" s="2" t="s">
        <v>880</v>
      </c>
      <c r="Z38" s="4">
        <v>82</v>
      </c>
      <c r="AA38" s="4">
        <f>=ROUNDDOWN(21.5789473684211,0)</f>
      </c>
      <c r="AB38" s="5">
        <v>3.8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62</v>
      </c>
      <c r="AQ38" s="8">
        <v>1563.51</v>
      </c>
      <c r="AR38" s="4"/>
      <c r="AS38" s="8"/>
      <c r="AT38" s="7"/>
      <c r="AU38" s="7"/>
      <c r="AV38" s="4">
        <v>62</v>
      </c>
      <c r="AW38" s="8">
        <v>1563.51</v>
      </c>
      <c r="AX38" s="4"/>
      <c r="AY38" s="8"/>
      <c r="AZ38" s="7"/>
      <c r="BA38" s="7"/>
      <c r="BB38" s="7">
        <v>1</v>
      </c>
      <c r="BC38" s="4">
        <v>62</v>
      </c>
      <c r="BD38" s="8">
        <v>1563.51</v>
      </c>
      <c r="BE38" s="4"/>
      <c r="BF38" s="8"/>
      <c r="BG38" s="7"/>
      <c r="BH38" s="7"/>
      <c r="BI38" s="7">
        <v>1</v>
      </c>
      <c r="BJ38" s="4">
        <v>62</v>
      </c>
      <c r="BK38" s="8">
        <v>1563.51</v>
      </c>
      <c r="BL38" s="2" t="s">
        <v>881</v>
      </c>
      <c r="BM38" s="7">
        <v>1</v>
      </c>
      <c r="BN38" s="7">
        <v>1</v>
      </c>
      <c r="BO38" s="4">
        <v>15</v>
      </c>
      <c r="BP38" s="8">
        <v>242.17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848</v>
      </c>
      <c r="BX38" s="2" t="s">
        <v>882</v>
      </c>
      <c r="BY38" s="2" t="s">
        <v>144</v>
      </c>
      <c r="BZ38" s="2" t="s">
        <v>132</v>
      </c>
      <c r="CA38" s="4">
        <v>5</v>
      </c>
      <c r="CB38" s="8">
        <v>117.5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132</v>
      </c>
      <c r="CJ38" s="2" t="s">
        <v>473</v>
      </c>
      <c r="CK38" s="2" t="s">
        <v>144</v>
      </c>
      <c r="CL38" s="2" t="s">
        <v>132</v>
      </c>
      <c r="CM38" s="4">
        <v>4</v>
      </c>
      <c r="CN38" s="8">
        <v>116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880</v>
      </c>
      <c r="CV38" s="2" t="s">
        <v>883</v>
      </c>
      <c r="CW38" s="2" t="s">
        <v>144</v>
      </c>
      <c r="CX38" s="2" t="s">
        <v>132</v>
      </c>
      <c r="CY38" s="4">
        <v>12</v>
      </c>
      <c r="CZ38" s="8">
        <v>293.04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884</v>
      </c>
      <c r="DH38" s="2" t="s">
        <v>885</v>
      </c>
      <c r="DI38" s="2" t="s">
        <v>144</v>
      </c>
      <c r="DJ38" s="2" t="s">
        <v>132</v>
      </c>
      <c r="DK38" s="4"/>
      <c r="DL38" s="8"/>
      <c r="DM38" s="4"/>
      <c r="DN38" s="8"/>
      <c r="DO38" s="7"/>
      <c r="DP38" s="7"/>
      <c r="DQ38" s="2" t="s">
        <v>581</v>
      </c>
      <c r="DR38" s="2" t="s">
        <v>168</v>
      </c>
      <c r="DS38" s="2" t="s">
        <v>886</v>
      </c>
      <c r="DT38" s="2" t="s">
        <v>887</v>
      </c>
      <c r="DU38" s="2" t="s">
        <v>144</v>
      </c>
      <c r="DV38" s="2" t="s">
        <v>132</v>
      </c>
      <c r="DW38" s="4">
        <v>3</v>
      </c>
      <c r="DX38" s="8">
        <v>77.67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888</v>
      </c>
      <c r="EF38" s="2" t="s">
        <v>889</v>
      </c>
      <c r="EG38" s="2" t="s">
        <v>144</v>
      </c>
      <c r="EH38" s="2" t="s">
        <v>132</v>
      </c>
      <c r="EI38" s="4">
        <v>2</v>
      </c>
      <c r="EJ38" s="8">
        <v>45.98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890</v>
      </c>
      <c r="ER38" s="2" t="s">
        <v>891</v>
      </c>
      <c r="ES38" s="2" t="s">
        <v>144</v>
      </c>
      <c r="ET38" s="2" t="s">
        <v>132</v>
      </c>
      <c r="EU38" s="4">
        <v>2</v>
      </c>
      <c r="EV38" s="8">
        <v>42.7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202</v>
      </c>
      <c r="FD38" s="2" t="s">
        <v>892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168</v>
      </c>
      <c r="FO38" s="2" t="s">
        <v>893</v>
      </c>
      <c r="FP38" s="2" t="s">
        <v>894</v>
      </c>
      <c r="FQ38" s="2" t="s">
        <v>144</v>
      </c>
      <c r="FR38" s="2" t="s">
        <v>132</v>
      </c>
      <c r="FS38" s="4">
        <v>1</v>
      </c>
      <c r="FT38" s="8">
        <v>19.77</v>
      </c>
      <c r="FU38" s="4"/>
      <c r="FV38" s="8"/>
      <c r="FW38" s="7"/>
      <c r="FX38" s="7"/>
      <c r="FY38" s="2" t="s">
        <v>141</v>
      </c>
      <c r="FZ38" s="2" t="s">
        <v>129</v>
      </c>
      <c r="GA38" s="2" t="s">
        <v>300</v>
      </c>
      <c r="GB38" s="2" t="s">
        <v>842</v>
      </c>
      <c r="GC38" s="2" t="s">
        <v>144</v>
      </c>
      <c r="GD38" s="2" t="s">
        <v>132</v>
      </c>
      <c r="GE38" s="4">
        <v>12</v>
      </c>
      <c r="GF38" s="8">
        <v>454.13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888</v>
      </c>
      <c r="GN38" s="2" t="s">
        <v>895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161</v>
      </c>
      <c r="GZ38" s="2" t="s">
        <v>132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>
        <v>2</v>
      </c>
      <c r="HP38" s="8">
        <v>43.96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896</v>
      </c>
      <c r="HX38" s="2" t="s">
        <v>570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608</v>
      </c>
      <c r="IJ38" s="2" t="s">
        <v>569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212</v>
      </c>
      <c r="IT38" s="2" t="s">
        <v>129</v>
      </c>
      <c r="IU38" s="2" t="s">
        <v>132</v>
      </c>
      <c r="IV38" s="2" t="s">
        <v>132</v>
      </c>
      <c r="IW38" s="2" t="s">
        <v>144</v>
      </c>
      <c r="IX38" s="2" t="s">
        <v>132</v>
      </c>
      <c r="IY38" s="4">
        <v>1</v>
      </c>
      <c r="IZ38" s="8">
        <v>20.76</v>
      </c>
      <c r="JA38" s="4"/>
      <c r="JB38" s="8"/>
      <c r="JC38" s="7"/>
      <c r="JD38" s="7"/>
      <c r="JE38" s="2" t="s">
        <v>141</v>
      </c>
      <c r="JF38" s="2" t="s">
        <v>129</v>
      </c>
      <c r="JG38" s="2" t="s">
        <v>272</v>
      </c>
      <c r="JH38" s="2" t="s">
        <v>348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214</v>
      </c>
      <c r="JR38" s="2" t="s">
        <v>129</v>
      </c>
      <c r="JS38" s="2" t="s">
        <v>384</v>
      </c>
      <c r="JT38" s="2" t="s">
        <v>627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167</v>
      </c>
      <c r="KD38" s="2" t="s">
        <v>129</v>
      </c>
      <c r="KE38" s="2" t="s">
        <v>132</v>
      </c>
      <c r="KF38" s="2" t="s">
        <v>132</v>
      </c>
      <c r="KG38" s="2" t="s">
        <v>144</v>
      </c>
      <c r="KH38" s="2" t="s">
        <v>132</v>
      </c>
      <c r="KI38" s="4">
        <v>2</v>
      </c>
      <c r="KJ38" s="8">
        <v>48.84</v>
      </c>
      <c r="KK38" s="4"/>
      <c r="KL38" s="8"/>
      <c r="KM38" s="7"/>
      <c r="KN38" s="7"/>
      <c r="KO38" s="2" t="s">
        <v>141</v>
      </c>
      <c r="KP38" s="2" t="s">
        <v>168</v>
      </c>
      <c r="KQ38" s="2" t="s">
        <v>897</v>
      </c>
      <c r="KR38" s="2" t="s">
        <v>898</v>
      </c>
      <c r="KS38" s="2" t="s">
        <v>144</v>
      </c>
      <c r="KT38" s="2" t="s">
        <v>132</v>
      </c>
      <c r="KU38" s="4">
        <v>1</v>
      </c>
      <c r="KV38" s="8">
        <v>40.99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169</v>
      </c>
      <c r="LD38" s="2" t="s">
        <v>899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162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171</v>
      </c>
      <c r="MM38" s="2" t="s">
        <v>900</v>
      </c>
      <c r="MN38" s="2" t="s">
        <v>901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167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167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174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167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167</v>
      </c>
      <c r="OT38" s="2" t="s">
        <v>168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168</v>
      </c>
      <c r="PS38" s="2" t="s">
        <v>572</v>
      </c>
      <c r="PT38" s="2" t="s">
        <v>260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162</v>
      </c>
      <c r="QP38" s="2" t="s">
        <v>168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129</v>
      </c>
      <c r="RC38" s="2" t="s">
        <v>132</v>
      </c>
      <c r="RD38" s="2" t="s">
        <v>132</v>
      </c>
      <c r="RE38" s="2" t="s">
        <v>144</v>
      </c>
      <c r="RF38" s="2" t="s">
        <v>179</v>
      </c>
      <c r="RG38" s="4"/>
      <c r="RH38" s="8"/>
      <c r="RI38" s="4"/>
      <c r="RJ38" s="8"/>
      <c r="RK38" s="7"/>
      <c r="RL38" s="7"/>
      <c r="RM38" s="2" t="s">
        <v>141</v>
      </c>
      <c r="RN38" s="2" t="s">
        <v>168</v>
      </c>
      <c r="RO38" s="2" t="s">
        <v>220</v>
      </c>
      <c r="RP38" s="2" t="s">
        <v>613</v>
      </c>
      <c r="RQ38" s="2" t="s">
        <v>144</v>
      </c>
      <c r="RR38" s="2" t="s">
        <v>132</v>
      </c>
    </row>
    <row r="39">
      <c r="A39" s="2" t="s">
        <v>902</v>
      </c>
      <c r="B39" s="2" t="s">
        <v>121</v>
      </c>
      <c r="C39" s="2" t="s">
        <v>122</v>
      </c>
      <c r="D39" s="2" t="s">
        <v>123</v>
      </c>
      <c r="E39" s="2" t="s">
        <v>903</v>
      </c>
      <c r="F39" s="2" t="s">
        <v>904</v>
      </c>
      <c r="G39" s="2" t="s">
        <v>904</v>
      </c>
      <c r="H39" s="2" t="s">
        <v>904</v>
      </c>
      <c r="I39" s="2" t="s">
        <v>905</v>
      </c>
      <c r="J39" s="2" t="s">
        <v>127</v>
      </c>
      <c r="K39" s="2" t="s">
        <v>906</v>
      </c>
      <c r="L39" s="3">
        <v>16.99</v>
      </c>
      <c r="M39" s="3">
        <v>17.84</v>
      </c>
      <c r="N39" s="3">
        <v>42.49</v>
      </c>
      <c r="O39" s="2" t="s">
        <v>129</v>
      </c>
      <c r="P39" s="2" t="s">
        <v>255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429</v>
      </c>
      <c r="V39" s="2" t="s">
        <v>907</v>
      </c>
      <c r="W39" s="2" t="s">
        <v>908</v>
      </c>
      <c r="X39" s="2" t="s">
        <v>132</v>
      </c>
      <c r="Y39" s="2" t="s">
        <v>909</v>
      </c>
      <c r="Z39" s="4">
        <v>319</v>
      </c>
      <c r="AA39" s="4">
        <f>=ROUNDDOWN(24.5384615384615,0)</f>
      </c>
      <c r="AB39" s="5">
        <v>13</v>
      </c>
      <c r="AC39" s="2" t="s">
        <v>910</v>
      </c>
      <c r="AD39" s="4">
        <v>150</v>
      </c>
      <c r="AE39" s="4">
        <v>150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306</v>
      </c>
      <c r="AQ39" s="8">
        <v>6728.3</v>
      </c>
      <c r="AR39" s="4"/>
      <c r="AS39" s="8"/>
      <c r="AT39" s="7"/>
      <c r="AU39" s="7"/>
      <c r="AV39" s="4">
        <v>306</v>
      </c>
      <c r="AW39" s="8">
        <v>6728.3</v>
      </c>
      <c r="AX39" s="4"/>
      <c r="AY39" s="8"/>
      <c r="AZ39" s="7"/>
      <c r="BA39" s="7"/>
      <c r="BB39" s="7">
        <v>1</v>
      </c>
      <c r="BC39" s="4">
        <v>306</v>
      </c>
      <c r="BD39" s="8">
        <v>6728.3</v>
      </c>
      <c r="BE39" s="4"/>
      <c r="BF39" s="8"/>
      <c r="BG39" s="7"/>
      <c r="BH39" s="7"/>
      <c r="BI39" s="7">
        <v>1</v>
      </c>
      <c r="BJ39" s="4">
        <v>306</v>
      </c>
      <c r="BK39" s="8">
        <v>6728.3</v>
      </c>
      <c r="BL39" s="2" t="s">
        <v>911</v>
      </c>
      <c r="BM39" s="7">
        <v>1</v>
      </c>
      <c r="BN39" s="7">
        <v>1</v>
      </c>
      <c r="BO39" s="4">
        <v>26</v>
      </c>
      <c r="BP39" s="8">
        <v>427.87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912</v>
      </c>
      <c r="BX39" s="2" t="s">
        <v>913</v>
      </c>
      <c r="BY39" s="2" t="s">
        <v>144</v>
      </c>
      <c r="BZ39" s="2" t="s">
        <v>132</v>
      </c>
      <c r="CA39" s="4">
        <v>103</v>
      </c>
      <c r="CB39" s="8">
        <v>2367.97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132</v>
      </c>
      <c r="CJ39" s="2" t="s">
        <v>914</v>
      </c>
      <c r="CK39" s="2" t="s">
        <v>144</v>
      </c>
      <c r="CL39" s="2" t="s">
        <v>132</v>
      </c>
      <c r="CM39" s="4">
        <v>11</v>
      </c>
      <c r="CN39" s="8">
        <v>229.05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909</v>
      </c>
      <c r="CV39" s="2" t="s">
        <v>915</v>
      </c>
      <c r="CW39" s="2" t="s">
        <v>144</v>
      </c>
      <c r="CX39" s="2" t="s">
        <v>132</v>
      </c>
      <c r="CY39" s="4">
        <v>30</v>
      </c>
      <c r="CZ39" s="8">
        <v>652.2</v>
      </c>
      <c r="DA39" s="4"/>
      <c r="DB39" s="8"/>
      <c r="DC39" s="7"/>
      <c r="DD39" s="7"/>
      <c r="DE39" s="2" t="s">
        <v>141</v>
      </c>
      <c r="DF39" s="2" t="s">
        <v>129</v>
      </c>
      <c r="DG39" s="2" t="s">
        <v>916</v>
      </c>
      <c r="DH39" s="2" t="s">
        <v>559</v>
      </c>
      <c r="DI39" s="2" t="s">
        <v>144</v>
      </c>
      <c r="DJ39" s="2" t="s">
        <v>132</v>
      </c>
      <c r="DK39" s="4">
        <v>17</v>
      </c>
      <c r="DL39" s="8">
        <v>397.8</v>
      </c>
      <c r="DM39" s="4"/>
      <c r="DN39" s="8"/>
      <c r="DO39" s="7"/>
      <c r="DP39" s="7"/>
      <c r="DQ39" s="2" t="s">
        <v>141</v>
      </c>
      <c r="DR39" s="2" t="s">
        <v>129</v>
      </c>
      <c r="DS39" s="2" t="s">
        <v>886</v>
      </c>
      <c r="DT39" s="2" t="s">
        <v>917</v>
      </c>
      <c r="DU39" s="2" t="s">
        <v>144</v>
      </c>
      <c r="DV39" s="2" t="s">
        <v>132</v>
      </c>
      <c r="DW39" s="4">
        <v>24</v>
      </c>
      <c r="DX39" s="8">
        <v>561.6</v>
      </c>
      <c r="DY39" s="4"/>
      <c r="DZ39" s="8"/>
      <c r="EA39" s="7"/>
      <c r="EB39" s="7"/>
      <c r="EC39" s="2" t="s">
        <v>141</v>
      </c>
      <c r="ED39" s="2" t="s">
        <v>129</v>
      </c>
      <c r="EE39" s="2" t="s">
        <v>894</v>
      </c>
      <c r="EF39" s="2" t="s">
        <v>918</v>
      </c>
      <c r="EG39" s="2" t="s">
        <v>144</v>
      </c>
      <c r="EH39" s="2" t="s">
        <v>132</v>
      </c>
      <c r="EI39" s="4">
        <v>13</v>
      </c>
      <c r="EJ39" s="8">
        <v>274.17</v>
      </c>
      <c r="EK39" s="4"/>
      <c r="EL39" s="8"/>
      <c r="EM39" s="7"/>
      <c r="EN39" s="7"/>
      <c r="EO39" s="2" t="s">
        <v>141</v>
      </c>
      <c r="EP39" s="2" t="s">
        <v>129</v>
      </c>
      <c r="EQ39" s="2" t="s">
        <v>919</v>
      </c>
      <c r="ER39" s="2" t="s">
        <v>920</v>
      </c>
      <c r="ES39" s="2" t="s">
        <v>144</v>
      </c>
      <c r="ET39" s="2" t="s">
        <v>132</v>
      </c>
      <c r="EU39" s="4">
        <v>4</v>
      </c>
      <c r="EV39" s="8">
        <v>77.08</v>
      </c>
      <c r="EW39" s="4"/>
      <c r="EX39" s="8"/>
      <c r="EY39" s="7"/>
      <c r="EZ39" s="7"/>
      <c r="FA39" s="2" t="s">
        <v>141</v>
      </c>
      <c r="FB39" s="2" t="s">
        <v>129</v>
      </c>
      <c r="FC39" s="2" t="s">
        <v>202</v>
      </c>
      <c r="FD39" s="2" t="s">
        <v>794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168</v>
      </c>
      <c r="FO39" s="2" t="s">
        <v>621</v>
      </c>
      <c r="FP39" s="2" t="s">
        <v>921</v>
      </c>
      <c r="FQ39" s="2" t="s">
        <v>144</v>
      </c>
      <c r="FR39" s="2" t="s">
        <v>132</v>
      </c>
      <c r="FS39" s="4">
        <v>6</v>
      </c>
      <c r="FT39" s="8">
        <v>107.04</v>
      </c>
      <c r="FU39" s="4"/>
      <c r="FV39" s="8"/>
      <c r="FW39" s="7"/>
      <c r="FX39" s="7"/>
      <c r="FY39" s="2" t="s">
        <v>141</v>
      </c>
      <c r="FZ39" s="2" t="s">
        <v>129</v>
      </c>
      <c r="GA39" s="2" t="s">
        <v>378</v>
      </c>
      <c r="GB39" s="2" t="s">
        <v>922</v>
      </c>
      <c r="GC39" s="2" t="s">
        <v>144</v>
      </c>
      <c r="GD39" s="2" t="s">
        <v>132</v>
      </c>
      <c r="GE39" s="4">
        <v>4</v>
      </c>
      <c r="GF39" s="8">
        <v>189.45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894</v>
      </c>
      <c r="GN39" s="2" t="s">
        <v>882</v>
      </c>
      <c r="GO39" s="2" t="s">
        <v>144</v>
      </c>
      <c r="GP39" s="2" t="s">
        <v>132</v>
      </c>
      <c r="GQ39" s="4"/>
      <c r="GR39" s="8"/>
      <c r="GS39" s="4"/>
      <c r="GT39" s="8"/>
      <c r="GU39" s="7"/>
      <c r="GV39" s="7"/>
      <c r="GW39" s="2" t="s">
        <v>141</v>
      </c>
      <c r="GX39" s="2" t="s">
        <v>129</v>
      </c>
      <c r="GY39" s="2" t="s">
        <v>303</v>
      </c>
      <c r="GZ39" s="2" t="s">
        <v>923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141</v>
      </c>
      <c r="HJ39" s="2" t="s">
        <v>129</v>
      </c>
      <c r="HK39" s="2" t="s">
        <v>924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925</v>
      </c>
      <c r="HX39" s="2" t="s">
        <v>926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141</v>
      </c>
      <c r="IH39" s="2" t="s">
        <v>129</v>
      </c>
      <c r="II39" s="2" t="s">
        <v>608</v>
      </c>
      <c r="IJ39" s="2" t="s">
        <v>927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212</v>
      </c>
      <c r="IT39" s="2" t="s">
        <v>129</v>
      </c>
      <c r="IU39" s="2" t="s">
        <v>132</v>
      </c>
      <c r="IV39" s="2" t="s">
        <v>132</v>
      </c>
      <c r="IW39" s="2" t="s">
        <v>144</v>
      </c>
      <c r="IX39" s="2" t="s">
        <v>132</v>
      </c>
      <c r="IY39" s="4">
        <v>14</v>
      </c>
      <c r="IZ39" s="8">
        <v>262.22</v>
      </c>
      <c r="JA39" s="4"/>
      <c r="JB39" s="8"/>
      <c r="JC39" s="7"/>
      <c r="JD39" s="7"/>
      <c r="JE39" s="2" t="s">
        <v>141</v>
      </c>
      <c r="JF39" s="2" t="s">
        <v>129</v>
      </c>
      <c r="JG39" s="2" t="s">
        <v>213</v>
      </c>
      <c r="JH39" s="2" t="s">
        <v>928</v>
      </c>
      <c r="JI39" s="2" t="s">
        <v>144</v>
      </c>
      <c r="JJ39" s="2" t="s">
        <v>132</v>
      </c>
      <c r="JK39" s="4">
        <v>3</v>
      </c>
      <c r="JL39" s="8">
        <v>57.81</v>
      </c>
      <c r="JM39" s="4"/>
      <c r="JN39" s="8"/>
      <c r="JO39" s="7"/>
      <c r="JP39" s="7"/>
      <c r="JQ39" s="2" t="s">
        <v>141</v>
      </c>
      <c r="JR39" s="2" t="s">
        <v>129</v>
      </c>
      <c r="JS39" s="2" t="s">
        <v>384</v>
      </c>
      <c r="JT39" s="2" t="s">
        <v>765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167</v>
      </c>
      <c r="KD39" s="2" t="s">
        <v>129</v>
      </c>
      <c r="KE39" s="2" t="s">
        <v>132</v>
      </c>
      <c r="KF39" s="2" t="s">
        <v>132</v>
      </c>
      <c r="KG39" s="2" t="s">
        <v>144</v>
      </c>
      <c r="KH39" s="2" t="s">
        <v>132</v>
      </c>
      <c r="KI39" s="4">
        <v>51</v>
      </c>
      <c r="KJ39" s="8">
        <v>1124.04</v>
      </c>
      <c r="KK39" s="4"/>
      <c r="KL39" s="8"/>
      <c r="KM39" s="7"/>
      <c r="KN39" s="7"/>
      <c r="KO39" s="2" t="s">
        <v>141</v>
      </c>
      <c r="KP39" s="2" t="s">
        <v>168</v>
      </c>
      <c r="KQ39" s="2" t="s">
        <v>511</v>
      </c>
      <c r="KR39" s="2" t="s">
        <v>339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129</v>
      </c>
      <c r="LC39" s="2" t="s">
        <v>169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162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171</v>
      </c>
      <c r="MM39" s="2" t="s">
        <v>386</v>
      </c>
      <c r="MN39" s="2" t="s">
        <v>929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167</v>
      </c>
      <c r="MX39" s="2" t="s">
        <v>129</v>
      </c>
      <c r="MY39" s="2" t="s">
        <v>132</v>
      </c>
      <c r="MZ39" s="2" t="s">
        <v>132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167</v>
      </c>
      <c r="NJ39" s="2" t="s">
        <v>129</v>
      </c>
      <c r="NK39" s="2" t="s">
        <v>132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174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167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167</v>
      </c>
      <c r="OT39" s="2" t="s">
        <v>168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141</v>
      </c>
      <c r="PF39" s="2" t="s">
        <v>129</v>
      </c>
      <c r="PG39" s="2" t="s">
        <v>175</v>
      </c>
      <c r="PH39" s="2" t="s">
        <v>611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141</v>
      </c>
      <c r="PR39" s="2" t="s">
        <v>168</v>
      </c>
      <c r="PS39" s="2" t="s">
        <v>572</v>
      </c>
      <c r="PT39" s="2" t="s">
        <v>930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162</v>
      </c>
      <c r="QP39" s="2" t="s">
        <v>168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167</v>
      </c>
      <c r="RB39" s="2" t="s">
        <v>129</v>
      </c>
      <c r="RC39" s="2" t="s">
        <v>132</v>
      </c>
      <c r="RD39" s="2" t="s">
        <v>132</v>
      </c>
      <c r="RE39" s="2" t="s">
        <v>144</v>
      </c>
      <c r="RF39" s="2" t="s">
        <v>179</v>
      </c>
      <c r="RG39" s="4"/>
      <c r="RH39" s="8"/>
      <c r="RI39" s="4"/>
      <c r="RJ39" s="8"/>
      <c r="RK39" s="7"/>
      <c r="RL39" s="7"/>
      <c r="RM39" s="2" t="s">
        <v>141</v>
      </c>
      <c r="RN39" s="2" t="s">
        <v>168</v>
      </c>
      <c r="RO39" s="2" t="s">
        <v>220</v>
      </c>
      <c r="RP39" s="2" t="s">
        <v>931</v>
      </c>
      <c r="RQ39" s="2" t="s">
        <v>144</v>
      </c>
      <c r="RR39" s="2" t="s">
        <v>132</v>
      </c>
    </row>
    <row r="40">
      <c r="A40" s="2" t="s">
        <v>932</v>
      </c>
      <c r="B40" s="2" t="s">
        <v>121</v>
      </c>
      <c r="C40" s="2" t="s">
        <v>122</v>
      </c>
      <c r="D40" s="2" t="s">
        <v>123</v>
      </c>
      <c r="E40" s="2" t="s">
        <v>903</v>
      </c>
      <c r="F40" s="2" t="s">
        <v>933</v>
      </c>
      <c r="G40" s="2" t="s">
        <v>933</v>
      </c>
      <c r="H40" s="2" t="s">
        <v>933</v>
      </c>
      <c r="I40" s="2" t="s">
        <v>934</v>
      </c>
      <c r="J40" s="2" t="s">
        <v>127</v>
      </c>
      <c r="K40" s="2" t="s">
        <v>935</v>
      </c>
      <c r="L40" s="3">
        <v>32.38</v>
      </c>
      <c r="M40" s="3">
        <v>34</v>
      </c>
      <c r="N40" s="3">
        <v>67.99</v>
      </c>
      <c r="O40" s="2" t="s">
        <v>129</v>
      </c>
      <c r="P40" s="2" t="s">
        <v>319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134</v>
      </c>
      <c r="V40" s="2" t="s">
        <v>936</v>
      </c>
      <c r="W40" s="2" t="s">
        <v>937</v>
      </c>
      <c r="X40" s="2" t="s">
        <v>136</v>
      </c>
      <c r="Y40" s="2" t="s">
        <v>938</v>
      </c>
      <c r="Z40" s="4">
        <v>2</v>
      </c>
      <c r="AA40" s="4">
        <f>=ROUNDDOWN(0.125,0)</f>
      </c>
      <c r="AB40" s="5">
        <v>16</v>
      </c>
      <c r="AC40" s="2" t="s">
        <v>321</v>
      </c>
      <c r="AD40" s="4">
        <v>100</v>
      </c>
      <c r="AE40" s="4">
        <v>230</v>
      </c>
      <c r="AF40" s="6">
        <v>65</v>
      </c>
      <c r="AG40" s="6">
        <v>48</v>
      </c>
      <c r="AH40" s="7">
        <v>0.5934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81</v>
      </c>
      <c r="AQ40" s="8">
        <v>2645.05</v>
      </c>
      <c r="AR40" s="4"/>
      <c r="AS40" s="8"/>
      <c r="AT40" s="7"/>
      <c r="AU40" s="7"/>
      <c r="AV40" s="4">
        <v>81</v>
      </c>
      <c r="AW40" s="8">
        <v>2645.05</v>
      </c>
      <c r="AX40" s="4"/>
      <c r="AY40" s="8"/>
      <c r="AZ40" s="7"/>
      <c r="BA40" s="7"/>
      <c r="BB40" s="7">
        <v>1</v>
      </c>
      <c r="BC40" s="4">
        <v>81</v>
      </c>
      <c r="BD40" s="8">
        <v>2645.05</v>
      </c>
      <c r="BE40" s="4"/>
      <c r="BF40" s="8"/>
      <c r="BG40" s="7"/>
      <c r="BH40" s="7"/>
      <c r="BI40" s="7">
        <v>1</v>
      </c>
      <c r="BJ40" s="4">
        <v>81</v>
      </c>
      <c r="BK40" s="8">
        <v>2645.05</v>
      </c>
      <c r="BL40" s="2" t="s">
        <v>939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940</v>
      </c>
      <c r="BX40" s="2" t="s">
        <v>941</v>
      </c>
      <c r="BY40" s="2" t="s">
        <v>144</v>
      </c>
      <c r="BZ40" s="2" t="s">
        <v>132</v>
      </c>
      <c r="CA40" s="4">
        <v>1</v>
      </c>
      <c r="CB40" s="8">
        <v>37.24</v>
      </c>
      <c r="CC40" s="4"/>
      <c r="CD40" s="8"/>
      <c r="CE40" s="7"/>
      <c r="CF40" s="7"/>
      <c r="CG40" s="2" t="s">
        <v>141</v>
      </c>
      <c r="CH40" s="2" t="s">
        <v>129</v>
      </c>
      <c r="CI40" s="2" t="s">
        <v>132</v>
      </c>
      <c r="CJ40" s="2" t="s">
        <v>942</v>
      </c>
      <c r="CK40" s="2" t="s">
        <v>144</v>
      </c>
      <c r="CL40" s="2" t="s">
        <v>132</v>
      </c>
      <c r="CM40" s="4">
        <v>13</v>
      </c>
      <c r="CN40" s="8">
        <v>481.21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725</v>
      </c>
      <c r="CV40" s="2" t="s">
        <v>943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167</v>
      </c>
      <c r="DF40" s="2" t="s">
        <v>129</v>
      </c>
      <c r="DG40" s="2" t="s">
        <v>132</v>
      </c>
      <c r="DH40" s="2" t="s">
        <v>132</v>
      </c>
      <c r="DI40" s="2" t="s">
        <v>144</v>
      </c>
      <c r="DJ40" s="2" t="s">
        <v>132</v>
      </c>
      <c r="DK40" s="4"/>
      <c r="DL40" s="8"/>
      <c r="DM40" s="4"/>
      <c r="DN40" s="8"/>
      <c r="DO40" s="7"/>
      <c r="DP40" s="7"/>
      <c r="DQ40" s="2" t="s">
        <v>212</v>
      </c>
      <c r="DR40" s="2" t="s">
        <v>129</v>
      </c>
      <c r="DS40" s="2" t="s">
        <v>132</v>
      </c>
      <c r="DT40" s="2" t="s">
        <v>132</v>
      </c>
      <c r="DU40" s="2" t="s">
        <v>144</v>
      </c>
      <c r="DV40" s="2" t="s">
        <v>132</v>
      </c>
      <c r="DW40" s="4">
        <v>6</v>
      </c>
      <c r="DX40" s="8">
        <v>224.4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944</v>
      </c>
      <c r="EF40" s="2" t="s">
        <v>945</v>
      </c>
      <c r="EG40" s="2" t="s">
        <v>144</v>
      </c>
      <c r="EH40" s="2" t="s">
        <v>132</v>
      </c>
      <c r="EI40" s="4"/>
      <c r="EJ40" s="8"/>
      <c r="EK40" s="4"/>
      <c r="EL40" s="8"/>
      <c r="EM40" s="7"/>
      <c r="EN40" s="7"/>
      <c r="EO40" s="2" t="s">
        <v>141</v>
      </c>
      <c r="EP40" s="2" t="s">
        <v>129</v>
      </c>
      <c r="EQ40" s="2" t="s">
        <v>946</v>
      </c>
      <c r="ER40" s="2" t="s">
        <v>132</v>
      </c>
      <c r="ES40" s="2" t="s">
        <v>144</v>
      </c>
      <c r="ET40" s="2" t="s">
        <v>132</v>
      </c>
      <c r="EU40" s="4"/>
      <c r="EV40" s="8"/>
      <c r="EW40" s="4"/>
      <c r="EX40" s="8"/>
      <c r="EY40" s="7"/>
      <c r="EZ40" s="7"/>
      <c r="FA40" s="2" t="s">
        <v>167</v>
      </c>
      <c r="FB40" s="2" t="s">
        <v>129</v>
      </c>
      <c r="FC40" s="2" t="s">
        <v>132</v>
      </c>
      <c r="FD40" s="2" t="s">
        <v>132</v>
      </c>
      <c r="FE40" s="2" t="s">
        <v>144</v>
      </c>
      <c r="FF40" s="2" t="s">
        <v>132</v>
      </c>
      <c r="FG40" s="4"/>
      <c r="FH40" s="8"/>
      <c r="FI40" s="4"/>
      <c r="FJ40" s="8"/>
      <c r="FK40" s="7"/>
      <c r="FL40" s="7"/>
      <c r="FM40" s="2" t="s">
        <v>141</v>
      </c>
      <c r="FN40" s="2" t="s">
        <v>129</v>
      </c>
      <c r="FO40" s="2" t="s">
        <v>132</v>
      </c>
      <c r="FP40" s="2" t="s">
        <v>132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141</v>
      </c>
      <c r="FZ40" s="2" t="s">
        <v>129</v>
      </c>
      <c r="GA40" s="2" t="s">
        <v>158</v>
      </c>
      <c r="GB40" s="2" t="s">
        <v>132</v>
      </c>
      <c r="GC40" s="2" t="s">
        <v>144</v>
      </c>
      <c r="GD40" s="2" t="s">
        <v>132</v>
      </c>
      <c r="GE40" s="4">
        <v>2</v>
      </c>
      <c r="GF40" s="8">
        <v>101.98</v>
      </c>
      <c r="GG40" s="4"/>
      <c r="GH40" s="8"/>
      <c r="GI40" s="7"/>
      <c r="GJ40" s="7"/>
      <c r="GK40" s="2" t="s">
        <v>141</v>
      </c>
      <c r="GL40" s="2" t="s">
        <v>129</v>
      </c>
      <c r="GM40" s="2" t="s">
        <v>938</v>
      </c>
      <c r="GN40" s="2" t="s">
        <v>941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167</v>
      </c>
      <c r="GX40" s="2" t="s">
        <v>129</v>
      </c>
      <c r="GY40" s="2" t="s">
        <v>132</v>
      </c>
      <c r="GZ40" s="2" t="s">
        <v>132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144</v>
      </c>
      <c r="HN40" s="2" t="s">
        <v>132</v>
      </c>
      <c r="HO40" s="4">
        <v>11</v>
      </c>
      <c r="HP40" s="8">
        <v>392.7</v>
      </c>
      <c r="HQ40" s="4"/>
      <c r="HR40" s="8"/>
      <c r="HS40" s="7"/>
      <c r="HT40" s="7"/>
      <c r="HU40" s="2" t="s">
        <v>141</v>
      </c>
      <c r="HV40" s="2" t="s">
        <v>129</v>
      </c>
      <c r="HW40" s="2" t="s">
        <v>947</v>
      </c>
      <c r="HX40" s="2" t="s">
        <v>948</v>
      </c>
      <c r="HY40" s="2" t="s">
        <v>144</v>
      </c>
      <c r="HZ40" s="2" t="s">
        <v>132</v>
      </c>
      <c r="IA40" s="4"/>
      <c r="IB40" s="8"/>
      <c r="IC40" s="4"/>
      <c r="ID40" s="8"/>
      <c r="IE40" s="7"/>
      <c r="IF40" s="7"/>
      <c r="IG40" s="2" t="s">
        <v>141</v>
      </c>
      <c r="IH40" s="2" t="s">
        <v>129</v>
      </c>
      <c r="II40" s="2" t="s">
        <v>946</v>
      </c>
      <c r="IJ40" s="2" t="s">
        <v>132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212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162</v>
      </c>
      <c r="JF40" s="2" t="s">
        <v>129</v>
      </c>
      <c r="JG40" s="2" t="s">
        <v>132</v>
      </c>
      <c r="JH40" s="2" t="s">
        <v>132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141</v>
      </c>
      <c r="JR40" s="2" t="s">
        <v>129</v>
      </c>
      <c r="JS40" s="2" t="s">
        <v>949</v>
      </c>
      <c r="JT40" s="2" t="s">
        <v>132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167</v>
      </c>
      <c r="KD40" s="2" t="s">
        <v>129</v>
      </c>
      <c r="KE40" s="2" t="s">
        <v>132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167</v>
      </c>
      <c r="KP40" s="2" t="s">
        <v>168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141</v>
      </c>
      <c r="LB40" s="2" t="s">
        <v>129</v>
      </c>
      <c r="LC40" s="2" t="s">
        <v>169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162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162</v>
      </c>
      <c r="ML40" s="2" t="s">
        <v>129</v>
      </c>
      <c r="MM40" s="2" t="s">
        <v>132</v>
      </c>
      <c r="MN40" s="2" t="s">
        <v>132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167</v>
      </c>
      <c r="MX40" s="2" t="s">
        <v>129</v>
      </c>
      <c r="MY40" s="2" t="s">
        <v>132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167</v>
      </c>
      <c r="NJ40" s="2" t="s">
        <v>129</v>
      </c>
      <c r="NK40" s="2" t="s">
        <v>132</v>
      </c>
      <c r="NL40" s="2" t="s">
        <v>132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167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167</v>
      </c>
      <c r="PR40" s="2" t="s">
        <v>129</v>
      </c>
      <c r="PS40" s="2" t="s">
        <v>132</v>
      </c>
      <c r="PT40" s="2" t="s">
        <v>132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167</v>
      </c>
      <c r="QD40" s="2" t="s">
        <v>129</v>
      </c>
      <c r="QE40" s="2" t="s">
        <v>132</v>
      </c>
      <c r="QF40" s="2" t="s">
        <v>132</v>
      </c>
      <c r="QG40" s="2" t="s">
        <v>144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129</v>
      </c>
      <c r="RC40" s="2" t="s">
        <v>132</v>
      </c>
      <c r="RD40" s="2" t="s">
        <v>132</v>
      </c>
      <c r="RE40" s="2" t="s">
        <v>144</v>
      </c>
      <c r="RF40" s="2" t="s">
        <v>179</v>
      </c>
      <c r="RG40" s="4"/>
      <c r="RH40" s="8"/>
      <c r="RI40" s="4"/>
      <c r="RJ40" s="8"/>
      <c r="RK40" s="7"/>
      <c r="RL40" s="7"/>
      <c r="RM40" s="2" t="s">
        <v>167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950</v>
      </c>
      <c r="B41" s="2" t="s">
        <v>121</v>
      </c>
      <c r="C41" s="2" t="s">
        <v>122</v>
      </c>
      <c r="D41" s="2" t="s">
        <v>123</v>
      </c>
      <c r="E41" s="2" t="s">
        <v>903</v>
      </c>
      <c r="F41" s="2" t="s">
        <v>951</v>
      </c>
      <c r="G41" s="2" t="s">
        <v>951</v>
      </c>
      <c r="H41" s="2" t="s">
        <v>951</v>
      </c>
      <c r="I41" s="2" t="s">
        <v>952</v>
      </c>
      <c r="J41" s="2" t="s">
        <v>127</v>
      </c>
      <c r="K41" s="2" t="s">
        <v>427</v>
      </c>
      <c r="L41" s="3">
        <v>40.47</v>
      </c>
      <c r="M41" s="3">
        <v>42.49</v>
      </c>
      <c r="N41" s="3">
        <v>84.99</v>
      </c>
      <c r="O41" s="2" t="s">
        <v>697</v>
      </c>
      <c r="P41" s="2" t="s">
        <v>540</v>
      </c>
      <c r="Q41" s="2" t="s">
        <v>131</v>
      </c>
      <c r="R41" s="2" t="s">
        <v>132</v>
      </c>
      <c r="S41" s="2" t="s">
        <v>953</v>
      </c>
      <c r="T41" s="2" t="s">
        <v>132</v>
      </c>
      <c r="U41" s="2" t="s">
        <v>429</v>
      </c>
      <c r="V41" s="2" t="s">
        <v>469</v>
      </c>
      <c r="W41" s="2" t="s">
        <v>136</v>
      </c>
      <c r="X41" s="2" t="s">
        <v>470</v>
      </c>
      <c r="Y41" s="2" t="s">
        <v>954</v>
      </c>
      <c r="Z41" s="4"/>
      <c r="AA41" s="4">
        <f>=ROUNDDOWN({0},0)</f>
      </c>
      <c r="AB41" s="5"/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14</v>
      </c>
      <c r="AQ41" s="8">
        <v>669.63</v>
      </c>
      <c r="AR41" s="4"/>
      <c r="AS41" s="8"/>
      <c r="AT41" s="7"/>
      <c r="AU41" s="7"/>
      <c r="AV41" s="4">
        <v>14</v>
      </c>
      <c r="AW41" s="8">
        <v>669.63</v>
      </c>
      <c r="AX41" s="4"/>
      <c r="AY41" s="8"/>
      <c r="AZ41" s="7"/>
      <c r="BA41" s="7"/>
      <c r="BB41" s="7">
        <v>1</v>
      </c>
      <c r="BC41" s="4">
        <v>14</v>
      </c>
      <c r="BD41" s="8">
        <v>669.63</v>
      </c>
      <c r="BE41" s="4"/>
      <c r="BF41" s="8"/>
      <c r="BG41" s="7"/>
      <c r="BH41" s="7"/>
      <c r="BI41" s="7">
        <v>1</v>
      </c>
      <c r="BJ41" s="4">
        <v>14</v>
      </c>
      <c r="BK41" s="8">
        <v>669.63</v>
      </c>
      <c r="BL41" s="2" t="s">
        <v>955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141</v>
      </c>
      <c r="BV41" s="2" t="s">
        <v>168</v>
      </c>
      <c r="BW41" s="2" t="s">
        <v>956</v>
      </c>
      <c r="BX41" s="2" t="s">
        <v>957</v>
      </c>
      <c r="BY41" s="2" t="s">
        <v>144</v>
      </c>
      <c r="BZ41" s="2" t="s">
        <v>132</v>
      </c>
      <c r="CA41" s="4">
        <v>2</v>
      </c>
      <c r="CB41" s="8">
        <v>109.5</v>
      </c>
      <c r="CC41" s="4"/>
      <c r="CD41" s="8"/>
      <c r="CE41" s="7"/>
      <c r="CF41" s="7"/>
      <c r="CG41" s="2" t="s">
        <v>141</v>
      </c>
      <c r="CH41" s="2" t="s">
        <v>168</v>
      </c>
      <c r="CI41" s="2" t="s">
        <v>132</v>
      </c>
      <c r="CJ41" s="2" t="s">
        <v>796</v>
      </c>
      <c r="CK41" s="2" t="s">
        <v>144</v>
      </c>
      <c r="CL41" s="2" t="s">
        <v>132</v>
      </c>
      <c r="CM41" s="4">
        <v>11</v>
      </c>
      <c r="CN41" s="8">
        <v>485.14</v>
      </c>
      <c r="CO41" s="4"/>
      <c r="CP41" s="8"/>
      <c r="CQ41" s="7"/>
      <c r="CR41" s="7"/>
      <c r="CS41" s="2" t="s">
        <v>141</v>
      </c>
      <c r="CT41" s="2" t="s">
        <v>168</v>
      </c>
      <c r="CU41" s="2" t="s">
        <v>232</v>
      </c>
      <c r="CV41" s="2" t="s">
        <v>954</v>
      </c>
      <c r="CW41" s="2" t="s">
        <v>144</v>
      </c>
      <c r="CX41" s="2" t="s">
        <v>132</v>
      </c>
      <c r="CY41" s="4"/>
      <c r="CZ41" s="8"/>
      <c r="DA41" s="4"/>
      <c r="DB41" s="8"/>
      <c r="DC41" s="7"/>
      <c r="DD41" s="7"/>
      <c r="DE41" s="2" t="s">
        <v>141</v>
      </c>
      <c r="DF41" s="2" t="s">
        <v>168</v>
      </c>
      <c r="DG41" s="2" t="s">
        <v>147</v>
      </c>
      <c r="DH41" s="2" t="s">
        <v>958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212</v>
      </c>
      <c r="DR41" s="2" t="s">
        <v>168</v>
      </c>
      <c r="DS41" s="2" t="s">
        <v>132</v>
      </c>
      <c r="DT41" s="2" t="s">
        <v>132</v>
      </c>
      <c r="DU41" s="2" t="s">
        <v>144</v>
      </c>
      <c r="DV41" s="2" t="s">
        <v>132</v>
      </c>
      <c r="DW41" s="4"/>
      <c r="DX41" s="8"/>
      <c r="DY41" s="4"/>
      <c r="DZ41" s="8"/>
      <c r="EA41" s="7"/>
      <c r="EB41" s="7"/>
      <c r="EC41" s="2" t="s">
        <v>141</v>
      </c>
      <c r="ED41" s="2" t="s">
        <v>168</v>
      </c>
      <c r="EE41" s="2" t="s">
        <v>260</v>
      </c>
      <c r="EF41" s="2" t="s">
        <v>959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168</v>
      </c>
      <c r="EQ41" s="2" t="s">
        <v>232</v>
      </c>
      <c r="ER41" s="2" t="s">
        <v>362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167</v>
      </c>
      <c r="FB41" s="2" t="s">
        <v>168</v>
      </c>
      <c r="FC41" s="2" t="s">
        <v>132</v>
      </c>
      <c r="FD41" s="2" t="s">
        <v>132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168</v>
      </c>
      <c r="FO41" s="2" t="s">
        <v>960</v>
      </c>
      <c r="FP41" s="2" t="s">
        <v>132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167</v>
      </c>
      <c r="FZ41" s="2" t="s">
        <v>168</v>
      </c>
      <c r="GA41" s="2" t="s">
        <v>132</v>
      </c>
      <c r="GB41" s="2" t="s">
        <v>132</v>
      </c>
      <c r="GC41" s="2" t="s">
        <v>144</v>
      </c>
      <c r="GD41" s="2" t="s">
        <v>132</v>
      </c>
      <c r="GE41" s="4">
        <v>1</v>
      </c>
      <c r="GF41" s="8">
        <v>74.99</v>
      </c>
      <c r="GG41" s="4"/>
      <c r="GH41" s="8"/>
      <c r="GI41" s="7"/>
      <c r="GJ41" s="7"/>
      <c r="GK41" s="2" t="s">
        <v>141</v>
      </c>
      <c r="GL41" s="2" t="s">
        <v>168</v>
      </c>
      <c r="GM41" s="2" t="s">
        <v>232</v>
      </c>
      <c r="GN41" s="2" t="s">
        <v>961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141</v>
      </c>
      <c r="GX41" s="2" t="s">
        <v>168</v>
      </c>
      <c r="GY41" s="2" t="s">
        <v>958</v>
      </c>
      <c r="GZ41" s="2" t="s">
        <v>203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168</v>
      </c>
      <c r="HK41" s="2" t="s">
        <v>132</v>
      </c>
      <c r="HL41" s="2" t="s">
        <v>132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168</v>
      </c>
      <c r="HW41" s="2" t="s">
        <v>678</v>
      </c>
      <c r="HX41" s="2" t="s">
        <v>132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168</v>
      </c>
      <c r="II41" s="2" t="s">
        <v>962</v>
      </c>
      <c r="IJ41" s="2" t="s">
        <v>132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212</v>
      </c>
      <c r="IT41" s="2" t="s">
        <v>168</v>
      </c>
      <c r="IU41" s="2" t="s">
        <v>132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168</v>
      </c>
      <c r="JG41" s="2" t="s">
        <v>356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168</v>
      </c>
      <c r="JS41" s="2" t="s">
        <v>963</v>
      </c>
      <c r="JT41" s="2" t="s">
        <v>964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167</v>
      </c>
      <c r="KD41" s="2" t="s">
        <v>168</v>
      </c>
      <c r="KE41" s="2" t="s">
        <v>132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167</v>
      </c>
      <c r="KP41" s="2" t="s">
        <v>168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141</v>
      </c>
      <c r="LB41" s="2" t="s">
        <v>168</v>
      </c>
      <c r="LC41" s="2" t="s">
        <v>965</v>
      </c>
      <c r="LD41" s="2" t="s">
        <v>132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162</v>
      </c>
      <c r="LN41" s="2" t="s">
        <v>168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162</v>
      </c>
      <c r="ML41" s="2" t="s">
        <v>168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167</v>
      </c>
      <c r="MX41" s="2" t="s">
        <v>168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167</v>
      </c>
      <c r="NJ41" s="2" t="s">
        <v>168</v>
      </c>
      <c r="NK41" s="2" t="s">
        <v>132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174</v>
      </c>
      <c r="OH41" s="2" t="s">
        <v>168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141</v>
      </c>
      <c r="PR41" s="2" t="s">
        <v>168</v>
      </c>
      <c r="PS41" s="2" t="s">
        <v>177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167</v>
      </c>
      <c r="QD41" s="2" t="s">
        <v>168</v>
      </c>
      <c r="QE41" s="2" t="s">
        <v>132</v>
      </c>
      <c r="QF41" s="2" t="s">
        <v>132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167</v>
      </c>
      <c r="RB41" s="2" t="s">
        <v>168</v>
      </c>
      <c r="RC41" s="2" t="s">
        <v>132</v>
      </c>
      <c r="RD41" s="2" t="s">
        <v>132</v>
      </c>
      <c r="RE41" s="2" t="s">
        <v>144</v>
      </c>
      <c r="RF41" s="2" t="s">
        <v>132</v>
      </c>
      <c r="RG41" s="4"/>
      <c r="RH41" s="8"/>
      <c r="RI41" s="4"/>
      <c r="RJ41" s="8"/>
      <c r="RK41" s="7"/>
      <c r="RL41" s="7"/>
      <c r="RM41" s="2" t="s">
        <v>141</v>
      </c>
      <c r="RN41" s="2" t="s">
        <v>168</v>
      </c>
      <c r="RO41" s="2" t="s">
        <v>966</v>
      </c>
      <c r="RP41" s="2" t="s">
        <v>132</v>
      </c>
      <c r="RQ41" s="2" t="s">
        <v>144</v>
      </c>
      <c r="RR41" s="2" t="s">
        <v>132</v>
      </c>
    </row>
    <row r="42">
      <c r="A42" s="2" t="s">
        <v>967</v>
      </c>
      <c r="B42" s="2" t="s">
        <v>121</v>
      </c>
      <c r="C42" s="2" t="s">
        <v>122</v>
      </c>
      <c r="D42" s="2" t="s">
        <v>123</v>
      </c>
      <c r="E42" s="2" t="s">
        <v>903</v>
      </c>
      <c r="F42" s="2" t="s">
        <v>968</v>
      </c>
      <c r="G42" s="2" t="s">
        <v>968</v>
      </c>
      <c r="H42" s="2" t="s">
        <v>968</v>
      </c>
      <c r="I42" s="2" t="s">
        <v>969</v>
      </c>
      <c r="J42" s="2" t="s">
        <v>127</v>
      </c>
      <c r="K42" s="2" t="s">
        <v>366</v>
      </c>
      <c r="L42" s="3">
        <v>20</v>
      </c>
      <c r="M42" s="3">
        <v>21</v>
      </c>
      <c r="N42" s="3">
        <v>69.99</v>
      </c>
      <c r="O42" s="2" t="s">
        <v>129</v>
      </c>
      <c r="P42" s="2" t="s">
        <v>970</v>
      </c>
      <c r="Q42" s="2" t="s">
        <v>131</v>
      </c>
      <c r="R42" s="2" t="s">
        <v>22</v>
      </c>
      <c r="S42" s="2" t="s">
        <v>132</v>
      </c>
      <c r="T42" s="2" t="s">
        <v>132</v>
      </c>
      <c r="U42" s="2" t="s">
        <v>429</v>
      </c>
      <c r="V42" s="2" t="s">
        <v>936</v>
      </c>
      <c r="W42" s="2" t="s">
        <v>132</v>
      </c>
      <c r="X42" s="2" t="s">
        <v>132</v>
      </c>
      <c r="Y42" s="2" t="s">
        <v>971</v>
      </c>
      <c r="Z42" s="4"/>
      <c r="AA42" s="4">
        <f>=ROUNDDOWN({0},0)</f>
      </c>
      <c r="AB42" s="5">
        <v>4.2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/>
      <c r="CN42" s="8"/>
      <c r="CO42" s="4"/>
      <c r="CP42" s="8"/>
      <c r="CQ42" s="7"/>
      <c r="CR42" s="7"/>
      <c r="CS42" s="2" t="s">
        <v>132</v>
      </c>
      <c r="CT42" s="2" t="s">
        <v>132</v>
      </c>
      <c r="CU42" s="2" t="s">
        <v>132</v>
      </c>
      <c r="CV42" s="2" t="s">
        <v>132</v>
      </c>
      <c r="CW42" s="2" t="s">
        <v>132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>
        <v>10</v>
      </c>
      <c r="EJ42" s="8">
        <v>200</v>
      </c>
      <c r="EK42" s="4"/>
      <c r="EL42" s="8"/>
      <c r="EM42" s="7"/>
      <c r="EN42" s="7"/>
      <c r="EO42" s="2" t="s">
        <v>141</v>
      </c>
      <c r="EP42" s="2" t="s">
        <v>129</v>
      </c>
      <c r="EQ42" s="2" t="s">
        <v>930</v>
      </c>
      <c r="ER42" s="2" t="s">
        <v>733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972</v>
      </c>
      <c r="B43" s="2" t="s">
        <v>121</v>
      </c>
      <c r="C43" s="2" t="s">
        <v>122</v>
      </c>
      <c r="D43" s="2" t="s">
        <v>123</v>
      </c>
      <c r="E43" s="2" t="s">
        <v>903</v>
      </c>
      <c r="F43" s="2" t="s">
        <v>973</v>
      </c>
      <c r="G43" s="2" t="s">
        <v>973</v>
      </c>
      <c r="H43" s="2" t="s">
        <v>973</v>
      </c>
      <c r="I43" s="2" t="s">
        <v>974</v>
      </c>
      <c r="J43" s="2" t="s">
        <v>127</v>
      </c>
      <c r="K43" s="2" t="s">
        <v>366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975</v>
      </c>
      <c r="Q43" s="2" t="s">
        <v>131</v>
      </c>
      <c r="R43" s="2" t="s">
        <v>22</v>
      </c>
      <c r="S43" s="2" t="s">
        <v>132</v>
      </c>
      <c r="T43" s="2" t="s">
        <v>132</v>
      </c>
      <c r="U43" s="2" t="s">
        <v>429</v>
      </c>
      <c r="V43" s="2" t="s">
        <v>936</v>
      </c>
      <c r="W43" s="2" t="s">
        <v>132</v>
      </c>
      <c r="X43" s="2" t="s">
        <v>132</v>
      </c>
      <c r="Y43" s="2" t="s">
        <v>971</v>
      </c>
      <c r="Z43" s="4">
        <v>23</v>
      </c>
      <c r="AA43" s="4">
        <f>=ROUNDDOWN(38.3333333333333,0)</f>
      </c>
      <c r="AB43" s="5">
        <v>0.6</v>
      </c>
      <c r="AC43" s="2" t="s">
        <v>132</v>
      </c>
      <c r="AD43" s="4"/>
      <c r="AE43" s="4"/>
      <c r="AF43" s="6"/>
      <c r="AG43" s="6">
        <v>46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4</v>
      </c>
      <c r="AQ43" s="8">
        <v>80</v>
      </c>
      <c r="AR43" s="4"/>
      <c r="AS43" s="8"/>
      <c r="AT43" s="7"/>
      <c r="AU43" s="7"/>
      <c r="AV43" s="4">
        <v>4</v>
      </c>
      <c r="AW43" s="8">
        <v>80</v>
      </c>
      <c r="AX43" s="4"/>
      <c r="AY43" s="8"/>
      <c r="AZ43" s="7"/>
      <c r="BA43" s="7"/>
      <c r="BB43" s="7">
        <v>1</v>
      </c>
      <c r="BC43" s="4">
        <v>4</v>
      </c>
      <c r="BD43" s="8">
        <v>80</v>
      </c>
      <c r="BE43" s="4"/>
      <c r="BF43" s="8"/>
      <c r="BG43" s="7"/>
      <c r="BH43" s="7"/>
      <c r="BI43" s="7">
        <v>1</v>
      </c>
      <c r="BJ43" s="4">
        <v>4</v>
      </c>
      <c r="BK43" s="8">
        <v>80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/>
      <c r="CZ43" s="8"/>
      <c r="DA43" s="4"/>
      <c r="DB43" s="8"/>
      <c r="DC43" s="7"/>
      <c r="DD43" s="7"/>
      <c r="DE43" s="2" t="s">
        <v>132</v>
      </c>
      <c r="DF43" s="2" t="s">
        <v>132</v>
      </c>
      <c r="DG43" s="2" t="s">
        <v>132</v>
      </c>
      <c r="DH43" s="2" t="s">
        <v>132</v>
      </c>
      <c r="DI43" s="2" t="s">
        <v>132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>
        <v>4</v>
      </c>
      <c r="EJ43" s="8">
        <v>80</v>
      </c>
      <c r="EK43" s="4"/>
      <c r="EL43" s="8"/>
      <c r="EM43" s="7"/>
      <c r="EN43" s="7"/>
      <c r="EO43" s="2" t="s">
        <v>141</v>
      </c>
      <c r="EP43" s="2" t="s">
        <v>129</v>
      </c>
      <c r="EQ43" s="2" t="s">
        <v>930</v>
      </c>
      <c r="ER43" s="2" t="s">
        <v>733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976</v>
      </c>
      <c r="B44" s="2" t="s">
        <v>121</v>
      </c>
      <c r="C44" s="2" t="s">
        <v>122</v>
      </c>
      <c r="D44" s="2" t="s">
        <v>123</v>
      </c>
      <c r="E44" s="2" t="s">
        <v>903</v>
      </c>
      <c r="F44" s="2" t="s">
        <v>744</v>
      </c>
      <c r="G44" s="2" t="s">
        <v>744</v>
      </c>
      <c r="H44" s="2" t="s">
        <v>744</v>
      </c>
      <c r="I44" s="2" t="s">
        <v>977</v>
      </c>
      <c r="J44" s="2" t="s">
        <v>127</v>
      </c>
      <c r="K44" s="2" t="s">
        <v>730</v>
      </c>
      <c r="L44" s="3">
        <v>61.9</v>
      </c>
      <c r="M44" s="3">
        <v>65</v>
      </c>
      <c r="N44" s="3">
        <v>129.9</v>
      </c>
      <c r="O44" s="2" t="s">
        <v>129</v>
      </c>
      <c r="P44" s="2" t="s">
        <v>978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429</v>
      </c>
      <c r="V44" s="2" t="s">
        <v>137</v>
      </c>
      <c r="W44" s="2" t="s">
        <v>137</v>
      </c>
      <c r="X44" s="2" t="s">
        <v>470</v>
      </c>
      <c r="Y44" s="2" t="s">
        <v>216</v>
      </c>
      <c r="Z44" s="4">
        <v>64</v>
      </c>
      <c r="AA44" s="4">
        <f>=ROUNDDOWN(16,0)</f>
      </c>
      <c r="AB44" s="5">
        <v>4</v>
      </c>
      <c r="AC44" s="2" t="s">
        <v>256</v>
      </c>
      <c r="AD44" s="4">
        <v>100</v>
      </c>
      <c r="AE44" s="4">
        <v>100</v>
      </c>
      <c r="AF44" s="6">
        <v>65</v>
      </c>
      <c r="AG44" s="6"/>
      <c r="AH44" s="7"/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141</v>
      </c>
      <c r="BV44" s="2" t="s">
        <v>129</v>
      </c>
      <c r="BW44" s="2" t="s">
        <v>510</v>
      </c>
      <c r="BX44" s="2" t="s">
        <v>979</v>
      </c>
      <c r="BY44" s="2" t="s">
        <v>144</v>
      </c>
      <c r="BZ44" s="2" t="s">
        <v>132</v>
      </c>
      <c r="CA44" s="4"/>
      <c r="CB44" s="8"/>
      <c r="CC44" s="4"/>
      <c r="CD44" s="8"/>
      <c r="CE44" s="7"/>
      <c r="CF44" s="7"/>
      <c r="CG44" s="2" t="s">
        <v>162</v>
      </c>
      <c r="CH44" s="2" t="s">
        <v>129</v>
      </c>
      <c r="CI44" s="2" t="s">
        <v>132</v>
      </c>
      <c r="CJ44" s="2" t="s">
        <v>132</v>
      </c>
      <c r="CK44" s="2" t="s">
        <v>144</v>
      </c>
      <c r="CL44" s="2" t="s">
        <v>132</v>
      </c>
      <c r="CM44" s="4"/>
      <c r="CN44" s="8"/>
      <c r="CO44" s="4"/>
      <c r="CP44" s="8"/>
      <c r="CQ44" s="7"/>
      <c r="CR44" s="7"/>
      <c r="CS44" s="2" t="s">
        <v>141</v>
      </c>
      <c r="CT44" s="2" t="s">
        <v>129</v>
      </c>
      <c r="CU44" s="2" t="s">
        <v>980</v>
      </c>
      <c r="CV44" s="2" t="s">
        <v>981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141</v>
      </c>
      <c r="DF44" s="2" t="s">
        <v>129</v>
      </c>
      <c r="DG44" s="2" t="s">
        <v>982</v>
      </c>
      <c r="DH44" s="2" t="s">
        <v>854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141</v>
      </c>
      <c r="DR44" s="2" t="s">
        <v>129</v>
      </c>
      <c r="DS44" s="2" t="s">
        <v>983</v>
      </c>
      <c r="DT44" s="2" t="s">
        <v>984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129</v>
      </c>
      <c r="EE44" s="2" t="s">
        <v>983</v>
      </c>
      <c r="EF44" s="2" t="s">
        <v>132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141</v>
      </c>
      <c r="EP44" s="2" t="s">
        <v>129</v>
      </c>
      <c r="EQ44" s="2" t="s">
        <v>985</v>
      </c>
      <c r="ER44" s="2" t="s">
        <v>132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167</v>
      </c>
      <c r="FB44" s="2" t="s">
        <v>129</v>
      </c>
      <c r="FC44" s="2" t="s">
        <v>132</v>
      </c>
      <c r="FD44" s="2" t="s">
        <v>132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141</v>
      </c>
      <c r="FN44" s="2" t="s">
        <v>129</v>
      </c>
      <c r="FO44" s="2" t="s">
        <v>444</v>
      </c>
      <c r="FP44" s="2" t="s">
        <v>132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129</v>
      </c>
      <c r="GA44" s="2" t="s">
        <v>158</v>
      </c>
      <c r="GB44" s="2" t="s">
        <v>132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980</v>
      </c>
      <c r="GN44" s="2" t="s">
        <v>132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167</v>
      </c>
      <c r="GX44" s="2" t="s">
        <v>129</v>
      </c>
      <c r="GY44" s="2" t="s">
        <v>132</v>
      </c>
      <c r="GZ44" s="2" t="s">
        <v>132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162</v>
      </c>
      <c r="HJ44" s="2" t="s">
        <v>129</v>
      </c>
      <c r="HK44" s="2" t="s">
        <v>132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162</v>
      </c>
      <c r="HV44" s="2" t="s">
        <v>129</v>
      </c>
      <c r="HW44" s="2" t="s">
        <v>132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141</v>
      </c>
      <c r="IH44" s="2" t="s">
        <v>129</v>
      </c>
      <c r="II44" s="2" t="s">
        <v>983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167</v>
      </c>
      <c r="IT44" s="2" t="s">
        <v>129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174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162</v>
      </c>
      <c r="JR44" s="2" t="s">
        <v>129</v>
      </c>
      <c r="JS44" s="2" t="s">
        <v>132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167</v>
      </c>
      <c r="KD44" s="2" t="s">
        <v>129</v>
      </c>
      <c r="KE44" s="2" t="s">
        <v>132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167</v>
      </c>
      <c r="KP44" s="2" t="s">
        <v>168</v>
      </c>
      <c r="KQ44" s="2" t="s">
        <v>132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141</v>
      </c>
      <c r="LB44" s="2" t="s">
        <v>129</v>
      </c>
      <c r="LC44" s="2" t="s">
        <v>980</v>
      </c>
      <c r="LD44" s="2" t="s">
        <v>986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162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167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167</v>
      </c>
      <c r="MX44" s="2" t="s">
        <v>129</v>
      </c>
      <c r="MY44" s="2" t="s">
        <v>132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167</v>
      </c>
      <c r="NJ44" s="2" t="s">
        <v>129</v>
      </c>
      <c r="NK44" s="2" t="s">
        <v>132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174</v>
      </c>
      <c r="OH44" s="2" t="s">
        <v>129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167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167</v>
      </c>
      <c r="PF44" s="2" t="s">
        <v>129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167</v>
      </c>
      <c r="PR44" s="2" t="s">
        <v>129</v>
      </c>
      <c r="PS44" s="2" t="s">
        <v>132</v>
      </c>
      <c r="PT44" s="2" t="s">
        <v>132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167</v>
      </c>
      <c r="QD44" s="2" t="s">
        <v>129</v>
      </c>
      <c r="QE44" s="2" t="s">
        <v>132</v>
      </c>
      <c r="QF44" s="2" t="s">
        <v>132</v>
      </c>
      <c r="QG44" s="2" t="s">
        <v>144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167</v>
      </c>
      <c r="RB44" s="2" t="s">
        <v>129</v>
      </c>
      <c r="RC44" s="2" t="s">
        <v>132</v>
      </c>
      <c r="RD44" s="2" t="s">
        <v>132</v>
      </c>
      <c r="RE44" s="2" t="s">
        <v>144</v>
      </c>
      <c r="RF44" s="2" t="s">
        <v>179</v>
      </c>
      <c r="RG44" s="4"/>
      <c r="RH44" s="8"/>
      <c r="RI44" s="4"/>
      <c r="RJ44" s="8"/>
      <c r="RK44" s="7"/>
      <c r="RL44" s="7"/>
      <c r="RM44" s="2" t="s">
        <v>167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987</v>
      </c>
      <c r="B45" s="2" t="s">
        <v>121</v>
      </c>
      <c r="C45" s="2" t="s">
        <v>122</v>
      </c>
      <c r="D45" s="2" t="s">
        <v>988</v>
      </c>
      <c r="E45" s="2" t="s">
        <v>989</v>
      </c>
      <c r="F45" s="2" t="s">
        <v>990</v>
      </c>
      <c r="G45" s="2" t="s">
        <v>990</v>
      </c>
      <c r="H45" s="2" t="s">
        <v>990</v>
      </c>
      <c r="I45" s="2" t="s">
        <v>991</v>
      </c>
      <c r="J45" s="2" t="s">
        <v>992</v>
      </c>
      <c r="K45" s="2" t="s">
        <v>993</v>
      </c>
      <c r="L45" s="3">
        <v>54.23</v>
      </c>
      <c r="M45" s="3">
        <v>56.94</v>
      </c>
      <c r="N45" s="3">
        <v>118.99</v>
      </c>
      <c r="O45" s="2" t="s">
        <v>129</v>
      </c>
      <c r="P45" s="2" t="s">
        <v>255</v>
      </c>
      <c r="Q45" s="2" t="s">
        <v>131</v>
      </c>
      <c r="R45" s="2" t="s">
        <v>132</v>
      </c>
      <c r="S45" s="2" t="s">
        <v>994</v>
      </c>
      <c r="T45" s="2" t="s">
        <v>132</v>
      </c>
      <c r="U45" s="2" t="s">
        <v>134</v>
      </c>
      <c r="V45" s="2" t="s">
        <v>866</v>
      </c>
      <c r="W45" s="2" t="s">
        <v>937</v>
      </c>
      <c r="X45" s="2" t="s">
        <v>136</v>
      </c>
      <c r="Y45" s="2" t="s">
        <v>995</v>
      </c>
      <c r="Z45" s="4">
        <v>229</v>
      </c>
      <c r="AA45" s="4">
        <f>=ROUNDDOWN(20.8181818181818,0)</f>
      </c>
      <c r="AB45" s="5">
        <v>11</v>
      </c>
      <c r="AC45" s="2" t="s">
        <v>910</v>
      </c>
      <c r="AD45" s="4">
        <v>100</v>
      </c>
      <c r="AE45" s="4">
        <v>100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141</v>
      </c>
      <c r="AQ45" s="8">
        <v>9103.29</v>
      </c>
      <c r="AR45" s="4"/>
      <c r="AS45" s="8"/>
      <c r="AT45" s="7"/>
      <c r="AU45" s="7"/>
      <c r="AV45" s="4">
        <v>141</v>
      </c>
      <c r="AW45" s="8">
        <v>9103.29</v>
      </c>
      <c r="AX45" s="4"/>
      <c r="AY45" s="8"/>
      <c r="AZ45" s="7"/>
      <c r="BA45" s="7"/>
      <c r="BB45" s="7">
        <v>1</v>
      </c>
      <c r="BC45" s="4">
        <v>265</v>
      </c>
      <c r="BD45" s="8">
        <v>16566.15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0.5495</v>
      </c>
      <c r="BJ45" s="4">
        <v>141</v>
      </c>
      <c r="BK45" s="8">
        <v>9103.29</v>
      </c>
      <c r="BL45" s="2" t="s">
        <v>996</v>
      </c>
      <c r="BM45" s="7">
        <v>1</v>
      </c>
      <c r="BN45" s="7">
        <v>1</v>
      </c>
      <c r="BO45" s="4">
        <v>13</v>
      </c>
      <c r="BP45" s="8">
        <v>688.88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810</v>
      </c>
      <c r="BX45" s="2" t="s">
        <v>997</v>
      </c>
      <c r="BY45" s="2" t="s">
        <v>144</v>
      </c>
      <c r="BZ45" s="2" t="s">
        <v>132</v>
      </c>
      <c r="CA45" s="4">
        <v>42</v>
      </c>
      <c r="CB45" s="8">
        <v>2801.4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132</v>
      </c>
      <c r="CJ45" s="2" t="s">
        <v>543</v>
      </c>
      <c r="CK45" s="2" t="s">
        <v>144</v>
      </c>
      <c r="CL45" s="2" t="s">
        <v>132</v>
      </c>
      <c r="CM45" s="4">
        <v>3</v>
      </c>
      <c r="CN45" s="8">
        <v>194.44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995</v>
      </c>
      <c r="CV45" s="2" t="s">
        <v>998</v>
      </c>
      <c r="CW45" s="2" t="s">
        <v>144</v>
      </c>
      <c r="CX45" s="2" t="s">
        <v>132</v>
      </c>
      <c r="CY45" s="4">
        <v>20</v>
      </c>
      <c r="CZ45" s="8">
        <v>1406.8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237</v>
      </c>
      <c r="DH45" s="2" t="s">
        <v>999</v>
      </c>
      <c r="DI45" s="2" t="s">
        <v>144</v>
      </c>
      <c r="DJ45" s="2" t="s">
        <v>132</v>
      </c>
      <c r="DK45" s="4">
        <v>12</v>
      </c>
      <c r="DL45" s="8">
        <v>816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149</v>
      </c>
      <c r="DT45" s="2" t="s">
        <v>157</v>
      </c>
      <c r="DU45" s="2" t="s">
        <v>144</v>
      </c>
      <c r="DV45" s="2" t="s">
        <v>132</v>
      </c>
      <c r="DW45" s="4">
        <v>10</v>
      </c>
      <c r="DX45" s="8">
        <v>715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535</v>
      </c>
      <c r="EF45" s="2" t="s">
        <v>766</v>
      </c>
      <c r="EG45" s="2" t="s">
        <v>144</v>
      </c>
      <c r="EH45" s="2" t="s">
        <v>132</v>
      </c>
      <c r="EI45" s="4">
        <v>20</v>
      </c>
      <c r="EJ45" s="8">
        <v>1242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768</v>
      </c>
      <c r="ER45" s="2" t="s">
        <v>1000</v>
      </c>
      <c r="ES45" s="2" t="s">
        <v>144</v>
      </c>
      <c r="ET45" s="2" t="s">
        <v>132</v>
      </c>
      <c r="EU45" s="4">
        <v>10</v>
      </c>
      <c r="EV45" s="8">
        <v>571.95</v>
      </c>
      <c r="EW45" s="4"/>
      <c r="EX45" s="8"/>
      <c r="EY45" s="7"/>
      <c r="EZ45" s="7"/>
      <c r="FA45" s="2" t="s">
        <v>141</v>
      </c>
      <c r="FB45" s="2" t="s">
        <v>129</v>
      </c>
      <c r="FC45" s="2" t="s">
        <v>202</v>
      </c>
      <c r="FD45" s="2" t="s">
        <v>1001</v>
      </c>
      <c r="FE45" s="2" t="s">
        <v>144</v>
      </c>
      <c r="FF45" s="2" t="s">
        <v>132</v>
      </c>
      <c r="FG45" s="4">
        <v>2</v>
      </c>
      <c r="FH45" s="8">
        <v>140.68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204</v>
      </c>
      <c r="FP45" s="2" t="s">
        <v>245</v>
      </c>
      <c r="FQ45" s="2" t="s">
        <v>144</v>
      </c>
      <c r="FR45" s="2" t="s">
        <v>132</v>
      </c>
      <c r="FS45" s="4">
        <v>6</v>
      </c>
      <c r="FT45" s="8">
        <v>341.64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300</v>
      </c>
      <c r="GB45" s="2" t="s">
        <v>379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129</v>
      </c>
      <c r="GM45" s="2" t="s">
        <v>998</v>
      </c>
      <c r="GN45" s="2" t="s">
        <v>510</v>
      </c>
      <c r="GO45" s="2" t="s">
        <v>144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161</v>
      </c>
      <c r="GZ45" s="2" t="s">
        <v>132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162</v>
      </c>
      <c r="HJ45" s="2" t="s">
        <v>129</v>
      </c>
      <c r="HK45" s="2" t="s">
        <v>132</v>
      </c>
      <c r="HL45" s="2" t="s">
        <v>132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244</v>
      </c>
      <c r="HX45" s="2" t="s">
        <v>705</v>
      </c>
      <c r="HY45" s="2" t="s">
        <v>144</v>
      </c>
      <c r="HZ45" s="2" t="s">
        <v>132</v>
      </c>
      <c r="IA45" s="4">
        <v>3</v>
      </c>
      <c r="IB45" s="8">
        <v>184.5</v>
      </c>
      <c r="IC45" s="4"/>
      <c r="ID45" s="8"/>
      <c r="IE45" s="7"/>
      <c r="IF45" s="7"/>
      <c r="IG45" s="2" t="s">
        <v>141</v>
      </c>
      <c r="IH45" s="2" t="s">
        <v>129</v>
      </c>
      <c r="II45" s="2" t="s">
        <v>333</v>
      </c>
      <c r="IJ45" s="2" t="s">
        <v>1002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212</v>
      </c>
      <c r="IT45" s="2" t="s">
        <v>129</v>
      </c>
      <c r="IU45" s="2" t="s">
        <v>132</v>
      </c>
      <c r="IV45" s="2" t="s">
        <v>132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272</v>
      </c>
      <c r="JH45" s="2" t="s">
        <v>1003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1004</v>
      </c>
      <c r="JT45" s="2" t="s">
        <v>1005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167</v>
      </c>
      <c r="KD45" s="2" t="s">
        <v>129</v>
      </c>
      <c r="KE45" s="2" t="s">
        <v>132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167</v>
      </c>
      <c r="KP45" s="2" t="s">
        <v>168</v>
      </c>
      <c r="KQ45" s="2" t="s">
        <v>132</v>
      </c>
      <c r="KR45" s="2" t="s">
        <v>132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141</v>
      </c>
      <c r="LB45" s="2" t="s">
        <v>129</v>
      </c>
      <c r="LC45" s="2" t="s">
        <v>169</v>
      </c>
      <c r="LD45" s="2" t="s">
        <v>132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162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171</v>
      </c>
      <c r="MM45" s="2" t="s">
        <v>776</v>
      </c>
      <c r="MN45" s="2" t="s">
        <v>323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167</v>
      </c>
      <c r="MX45" s="2" t="s">
        <v>129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167</v>
      </c>
      <c r="NJ45" s="2" t="s">
        <v>129</v>
      </c>
      <c r="NK45" s="2" t="s">
        <v>132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174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167</v>
      </c>
      <c r="OH45" s="2" t="s">
        <v>129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167</v>
      </c>
      <c r="OT45" s="2" t="s">
        <v>168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141</v>
      </c>
      <c r="PF45" s="2" t="s">
        <v>129</v>
      </c>
      <c r="PG45" s="2" t="s">
        <v>175</v>
      </c>
      <c r="PH45" s="2" t="s">
        <v>1006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168</v>
      </c>
      <c r="PS45" s="2" t="s">
        <v>572</v>
      </c>
      <c r="PT45" s="2" t="s">
        <v>720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162</v>
      </c>
      <c r="QP45" s="2" t="s">
        <v>168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167</v>
      </c>
      <c r="RB45" s="2" t="s">
        <v>129</v>
      </c>
      <c r="RC45" s="2" t="s">
        <v>132</v>
      </c>
      <c r="RD45" s="2" t="s">
        <v>132</v>
      </c>
      <c r="RE45" s="2" t="s">
        <v>144</v>
      </c>
      <c r="RF45" s="2" t="s">
        <v>179</v>
      </c>
      <c r="RG45" s="4"/>
      <c r="RH45" s="8"/>
      <c r="RI45" s="4"/>
      <c r="RJ45" s="8"/>
      <c r="RK45" s="7"/>
      <c r="RL45" s="7"/>
      <c r="RM45" s="2" t="s">
        <v>141</v>
      </c>
      <c r="RN45" s="2" t="s">
        <v>168</v>
      </c>
      <c r="RO45" s="2" t="s">
        <v>535</v>
      </c>
      <c r="RP45" s="2" t="s">
        <v>1007</v>
      </c>
      <c r="RQ45" s="2" t="s">
        <v>144</v>
      </c>
      <c r="RR45" s="2" t="s">
        <v>132</v>
      </c>
    </row>
    <row r="46">
      <c r="A46" s="2" t="s">
        <v>1008</v>
      </c>
      <c r="B46" s="2" t="s">
        <v>121</v>
      </c>
      <c r="C46" s="2" t="s">
        <v>122</v>
      </c>
      <c r="D46" s="2" t="s">
        <v>988</v>
      </c>
      <c r="E46" s="2" t="s">
        <v>989</v>
      </c>
      <c r="F46" s="2" t="s">
        <v>990</v>
      </c>
      <c r="G46" s="2" t="s">
        <v>990</v>
      </c>
      <c r="H46" s="2" t="s">
        <v>990</v>
      </c>
      <c r="I46" s="2" t="s">
        <v>991</v>
      </c>
      <c r="J46" s="2" t="s">
        <v>992</v>
      </c>
      <c r="K46" s="2" t="s">
        <v>935</v>
      </c>
      <c r="L46" s="3">
        <v>54.23</v>
      </c>
      <c r="M46" s="3">
        <v>56.94</v>
      </c>
      <c r="N46" s="3">
        <v>118.99</v>
      </c>
      <c r="O46" s="2" t="s">
        <v>129</v>
      </c>
      <c r="P46" s="2" t="s">
        <v>255</v>
      </c>
      <c r="Q46" s="2" t="s">
        <v>131</v>
      </c>
      <c r="R46" s="2" t="s">
        <v>132</v>
      </c>
      <c r="S46" s="2" t="s">
        <v>1009</v>
      </c>
      <c r="T46" s="2" t="s">
        <v>132</v>
      </c>
      <c r="U46" s="2" t="s">
        <v>134</v>
      </c>
      <c r="V46" s="2" t="s">
        <v>866</v>
      </c>
      <c r="W46" s="2" t="s">
        <v>937</v>
      </c>
      <c r="X46" s="2" t="s">
        <v>1010</v>
      </c>
      <c r="Y46" s="2" t="s">
        <v>1011</v>
      </c>
      <c r="Z46" s="4">
        <v>161</v>
      </c>
      <c r="AA46" s="4">
        <f>=ROUNDDOWN(19.6341463414634,0)</f>
      </c>
      <c r="AB46" s="5">
        <v>8.2</v>
      </c>
      <c r="AC46" s="2" t="s">
        <v>910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124</v>
      </c>
      <c r="AQ46" s="8">
        <v>7462.86</v>
      </c>
      <c r="AR46" s="4"/>
      <c r="AS46" s="8"/>
      <c r="AT46" s="7"/>
      <c r="AU46" s="7"/>
      <c r="AV46" s="4">
        <v>124</v>
      </c>
      <c r="AW46" s="8">
        <v>7462.86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0.4505</v>
      </c>
      <c r="BJ46" s="4">
        <v>124</v>
      </c>
      <c r="BK46" s="8">
        <v>7462.86</v>
      </c>
      <c r="BL46" s="2" t="s">
        <v>1012</v>
      </c>
      <c r="BM46" s="7">
        <v>1</v>
      </c>
      <c r="BN46" s="7">
        <v>1</v>
      </c>
      <c r="BO46" s="4">
        <v>35</v>
      </c>
      <c r="BP46" s="8">
        <v>1933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1013</v>
      </c>
      <c r="BX46" s="2" t="s">
        <v>1014</v>
      </c>
      <c r="BY46" s="2" t="s">
        <v>144</v>
      </c>
      <c r="BZ46" s="2" t="s">
        <v>132</v>
      </c>
      <c r="CA46" s="4">
        <v>24</v>
      </c>
      <c r="CB46" s="8">
        <v>1242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132</v>
      </c>
      <c r="CJ46" s="2" t="s">
        <v>1015</v>
      </c>
      <c r="CK46" s="2" t="s">
        <v>144</v>
      </c>
      <c r="CL46" s="2" t="s">
        <v>132</v>
      </c>
      <c r="CM46" s="4">
        <v>9</v>
      </c>
      <c r="CN46" s="8">
        <v>572.5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1016</v>
      </c>
      <c r="CV46" s="2" t="s">
        <v>1017</v>
      </c>
      <c r="CW46" s="2" t="s">
        <v>144</v>
      </c>
      <c r="CX46" s="2" t="s">
        <v>132</v>
      </c>
      <c r="CY46" s="4">
        <v>23</v>
      </c>
      <c r="CZ46" s="8">
        <v>1617.82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1018</v>
      </c>
      <c r="DH46" s="2" t="s">
        <v>1019</v>
      </c>
      <c r="DI46" s="2" t="s">
        <v>144</v>
      </c>
      <c r="DJ46" s="2" t="s">
        <v>132</v>
      </c>
      <c r="DK46" s="4">
        <v>8</v>
      </c>
      <c r="DL46" s="8">
        <v>544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886</v>
      </c>
      <c r="DT46" s="2" t="s">
        <v>1020</v>
      </c>
      <c r="DU46" s="2" t="s">
        <v>144</v>
      </c>
      <c r="DV46" s="2" t="s">
        <v>132</v>
      </c>
      <c r="DW46" s="4">
        <v>5</v>
      </c>
      <c r="DX46" s="8">
        <v>357.5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1021</v>
      </c>
      <c r="EF46" s="2" t="s">
        <v>1022</v>
      </c>
      <c r="EG46" s="2" t="s">
        <v>144</v>
      </c>
      <c r="EH46" s="2" t="s">
        <v>132</v>
      </c>
      <c r="EI46" s="4">
        <v>3</v>
      </c>
      <c r="EJ46" s="8">
        <v>186.3</v>
      </c>
      <c r="EK46" s="4"/>
      <c r="EL46" s="8"/>
      <c r="EM46" s="7"/>
      <c r="EN46" s="7"/>
      <c r="EO46" s="2" t="s">
        <v>141</v>
      </c>
      <c r="EP46" s="2" t="s">
        <v>129</v>
      </c>
      <c r="EQ46" s="2" t="s">
        <v>1023</v>
      </c>
      <c r="ER46" s="2" t="s">
        <v>1024</v>
      </c>
      <c r="ES46" s="2" t="s">
        <v>144</v>
      </c>
      <c r="ET46" s="2" t="s">
        <v>132</v>
      </c>
      <c r="EU46" s="4">
        <v>5</v>
      </c>
      <c r="EV46" s="8">
        <v>307.5</v>
      </c>
      <c r="EW46" s="4"/>
      <c r="EX46" s="8"/>
      <c r="EY46" s="7"/>
      <c r="EZ46" s="7"/>
      <c r="FA46" s="2" t="s">
        <v>141</v>
      </c>
      <c r="FB46" s="2" t="s">
        <v>129</v>
      </c>
      <c r="FC46" s="2" t="s">
        <v>1025</v>
      </c>
      <c r="FD46" s="2" t="s">
        <v>1014</v>
      </c>
      <c r="FE46" s="2" t="s">
        <v>144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168</v>
      </c>
      <c r="FO46" s="2" t="s">
        <v>1026</v>
      </c>
      <c r="FP46" s="2" t="s">
        <v>1023</v>
      </c>
      <c r="FQ46" s="2" t="s">
        <v>144</v>
      </c>
      <c r="FR46" s="2" t="s">
        <v>132</v>
      </c>
      <c r="FS46" s="4">
        <v>7</v>
      </c>
      <c r="FT46" s="8">
        <v>398.58</v>
      </c>
      <c r="FU46" s="4"/>
      <c r="FV46" s="8"/>
      <c r="FW46" s="7"/>
      <c r="FX46" s="7"/>
      <c r="FY46" s="2" t="s">
        <v>141</v>
      </c>
      <c r="FZ46" s="2" t="s">
        <v>129</v>
      </c>
      <c r="GA46" s="2" t="s">
        <v>378</v>
      </c>
      <c r="GB46" s="2" t="s">
        <v>1027</v>
      </c>
      <c r="GC46" s="2" t="s">
        <v>144</v>
      </c>
      <c r="GD46" s="2" t="s">
        <v>132</v>
      </c>
      <c r="GE46" s="4">
        <v>1</v>
      </c>
      <c r="GF46" s="8">
        <v>35.7</v>
      </c>
      <c r="GG46" s="4"/>
      <c r="GH46" s="8"/>
      <c r="GI46" s="7"/>
      <c r="GJ46" s="7"/>
      <c r="GK46" s="2" t="s">
        <v>141</v>
      </c>
      <c r="GL46" s="2" t="s">
        <v>129</v>
      </c>
      <c r="GM46" s="2" t="s">
        <v>1016</v>
      </c>
      <c r="GN46" s="2" t="s">
        <v>1021</v>
      </c>
      <c r="GO46" s="2" t="s">
        <v>144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129</v>
      </c>
      <c r="GY46" s="2" t="s">
        <v>161</v>
      </c>
      <c r="GZ46" s="2" t="s">
        <v>132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162</v>
      </c>
      <c r="HJ46" s="2" t="s">
        <v>129</v>
      </c>
      <c r="HK46" s="2" t="s">
        <v>132</v>
      </c>
      <c r="HL46" s="2" t="s">
        <v>132</v>
      </c>
      <c r="HM46" s="2" t="s">
        <v>144</v>
      </c>
      <c r="HN46" s="2" t="s">
        <v>132</v>
      </c>
      <c r="HO46" s="4">
        <v>3</v>
      </c>
      <c r="HP46" s="8">
        <v>211.02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1028</v>
      </c>
      <c r="HX46" s="2" t="s">
        <v>1029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141</v>
      </c>
      <c r="IH46" s="2" t="s">
        <v>129</v>
      </c>
      <c r="II46" s="2" t="s">
        <v>692</v>
      </c>
      <c r="IJ46" s="2" t="s">
        <v>1030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212</v>
      </c>
      <c r="IT46" s="2" t="s">
        <v>129</v>
      </c>
      <c r="IU46" s="2" t="s">
        <v>132</v>
      </c>
      <c r="IV46" s="2" t="s">
        <v>132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890</v>
      </c>
      <c r="JH46" s="2" t="s">
        <v>370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214</v>
      </c>
      <c r="JR46" s="2" t="s">
        <v>129</v>
      </c>
      <c r="JS46" s="2" t="s">
        <v>1031</v>
      </c>
      <c r="JT46" s="2" t="s">
        <v>1032</v>
      </c>
      <c r="JU46" s="2" t="s">
        <v>144</v>
      </c>
      <c r="JV46" s="2" t="s">
        <v>132</v>
      </c>
      <c r="JW46" s="4">
        <v>1</v>
      </c>
      <c r="JX46" s="8">
        <v>56.94</v>
      </c>
      <c r="JY46" s="4"/>
      <c r="JZ46" s="8"/>
      <c r="KA46" s="7"/>
      <c r="KB46" s="7"/>
      <c r="KC46" s="2" t="s">
        <v>141</v>
      </c>
      <c r="KD46" s="2" t="s">
        <v>129</v>
      </c>
      <c r="KE46" s="2" t="s">
        <v>1033</v>
      </c>
      <c r="KF46" s="2" t="s">
        <v>1034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141</v>
      </c>
      <c r="LB46" s="2" t="s">
        <v>129</v>
      </c>
      <c r="LC46" s="2" t="s">
        <v>169</v>
      </c>
      <c r="LD46" s="2" t="s">
        <v>1035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162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141</v>
      </c>
      <c r="ML46" s="2" t="s">
        <v>171</v>
      </c>
      <c r="MM46" s="2" t="s">
        <v>1036</v>
      </c>
      <c r="MN46" s="2" t="s">
        <v>1037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167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167</v>
      </c>
      <c r="NJ46" s="2" t="s">
        <v>129</v>
      </c>
      <c r="NK46" s="2" t="s">
        <v>132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167</v>
      </c>
      <c r="OH46" s="2" t="s">
        <v>129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167</v>
      </c>
      <c r="OT46" s="2" t="s">
        <v>168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141</v>
      </c>
      <c r="PF46" s="2" t="s">
        <v>129</v>
      </c>
      <c r="PG46" s="2" t="s">
        <v>175</v>
      </c>
      <c r="PH46" s="2" t="s">
        <v>132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168</v>
      </c>
      <c r="PS46" s="2" t="s">
        <v>218</v>
      </c>
      <c r="PT46" s="2" t="s">
        <v>237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168</v>
      </c>
      <c r="QQ46" s="2" t="s">
        <v>1038</v>
      </c>
      <c r="QR46" s="2" t="s">
        <v>1039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167</v>
      </c>
      <c r="RB46" s="2" t="s">
        <v>129</v>
      </c>
      <c r="RC46" s="2" t="s">
        <v>132</v>
      </c>
      <c r="RD46" s="2" t="s">
        <v>132</v>
      </c>
      <c r="RE46" s="2" t="s">
        <v>144</v>
      </c>
      <c r="RF46" s="2" t="s">
        <v>179</v>
      </c>
      <c r="RG46" s="4"/>
      <c r="RH46" s="8"/>
      <c r="RI46" s="4"/>
      <c r="RJ46" s="8"/>
      <c r="RK46" s="7"/>
      <c r="RL46" s="7"/>
      <c r="RM46" s="2" t="s">
        <v>141</v>
      </c>
      <c r="RN46" s="2" t="s">
        <v>168</v>
      </c>
      <c r="RO46" s="2" t="s">
        <v>220</v>
      </c>
      <c r="RP46" s="2" t="s">
        <v>391</v>
      </c>
      <c r="RQ46" s="2" t="s">
        <v>144</v>
      </c>
      <c r="RR46" s="2" t="s">
        <v>132</v>
      </c>
    </row>
    <row r="47">
      <c r="A47" s="2" t="s">
        <v>1040</v>
      </c>
      <c r="B47" s="2" t="s">
        <v>121</v>
      </c>
      <c r="C47" s="2" t="s">
        <v>122</v>
      </c>
      <c r="D47" s="2" t="s">
        <v>988</v>
      </c>
      <c r="E47" s="2" t="s">
        <v>989</v>
      </c>
      <c r="F47" s="2" t="s">
        <v>1041</v>
      </c>
      <c r="G47" s="2" t="s">
        <v>1041</v>
      </c>
      <c r="H47" s="2" t="s">
        <v>1041</v>
      </c>
      <c r="I47" s="2" t="s">
        <v>1042</v>
      </c>
      <c r="J47" s="2" t="s">
        <v>127</v>
      </c>
      <c r="K47" s="2" t="s">
        <v>1043</v>
      </c>
      <c r="L47" s="3">
        <v>63.6</v>
      </c>
      <c r="M47" s="3">
        <v>66.78</v>
      </c>
      <c r="N47" s="3">
        <v>124.94</v>
      </c>
      <c r="O47" s="2" t="s">
        <v>129</v>
      </c>
      <c r="P47" s="2" t="s">
        <v>255</v>
      </c>
      <c r="Q47" s="2" t="s">
        <v>131</v>
      </c>
      <c r="R47" s="2" t="s">
        <v>132</v>
      </c>
      <c r="S47" s="2" t="s">
        <v>1044</v>
      </c>
      <c r="T47" s="2" t="s">
        <v>132</v>
      </c>
      <c r="U47" s="2" t="s">
        <v>285</v>
      </c>
      <c r="V47" s="2" t="s">
        <v>866</v>
      </c>
      <c r="W47" s="2" t="s">
        <v>937</v>
      </c>
      <c r="X47" s="2" t="s">
        <v>132</v>
      </c>
      <c r="Y47" s="2" t="s">
        <v>1045</v>
      </c>
      <c r="Z47" s="4">
        <v>354</v>
      </c>
      <c r="AA47" s="4">
        <f>=ROUNDDOWN(35.4,0)</f>
      </c>
      <c r="AB47" s="5">
        <v>10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132</v>
      </c>
      <c r="AQ47" s="8">
        <v>10516.74</v>
      </c>
      <c r="AR47" s="4"/>
      <c r="AS47" s="8"/>
      <c r="AT47" s="7"/>
      <c r="AU47" s="7"/>
      <c r="AV47" s="4">
        <v>132</v>
      </c>
      <c r="AW47" s="8">
        <v>10516.74</v>
      </c>
      <c r="AX47" s="4"/>
      <c r="AY47" s="8"/>
      <c r="AZ47" s="7"/>
      <c r="BA47" s="7"/>
      <c r="BB47" s="7">
        <v>1</v>
      </c>
      <c r="BC47" s="4">
        <v>207</v>
      </c>
      <c r="BD47" s="8">
        <v>16373.94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0.6423</v>
      </c>
      <c r="BJ47" s="4">
        <v>132</v>
      </c>
      <c r="BK47" s="8">
        <v>10516.74</v>
      </c>
      <c r="BL47" s="2" t="s">
        <v>1046</v>
      </c>
      <c r="BM47" s="7">
        <v>1</v>
      </c>
      <c r="BN47" s="7">
        <v>1</v>
      </c>
      <c r="BO47" s="4">
        <v>16</v>
      </c>
      <c r="BP47" s="8">
        <v>1082.67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1047</v>
      </c>
      <c r="BX47" s="2" t="s">
        <v>1048</v>
      </c>
      <c r="BY47" s="2" t="s">
        <v>144</v>
      </c>
      <c r="BZ47" s="2" t="s">
        <v>132</v>
      </c>
      <c r="CA47" s="4">
        <v>71</v>
      </c>
      <c r="CB47" s="8">
        <v>5828.39</v>
      </c>
      <c r="CC47" s="4"/>
      <c r="CD47" s="8"/>
      <c r="CE47" s="7"/>
      <c r="CF47" s="7"/>
      <c r="CG47" s="2" t="s">
        <v>141</v>
      </c>
      <c r="CH47" s="2" t="s">
        <v>129</v>
      </c>
      <c r="CI47" s="2" t="s">
        <v>132</v>
      </c>
      <c r="CJ47" s="2" t="s">
        <v>1049</v>
      </c>
      <c r="CK47" s="2" t="s">
        <v>144</v>
      </c>
      <c r="CL47" s="2" t="s">
        <v>132</v>
      </c>
      <c r="CM47" s="4">
        <v>5</v>
      </c>
      <c r="CN47" s="8">
        <v>444.03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1050</v>
      </c>
      <c r="CV47" s="2" t="s">
        <v>1051</v>
      </c>
      <c r="CW47" s="2" t="s">
        <v>144</v>
      </c>
      <c r="CX47" s="2" t="s">
        <v>132</v>
      </c>
      <c r="CY47" s="4">
        <v>18</v>
      </c>
      <c r="CZ47" s="8">
        <v>1331.28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832</v>
      </c>
      <c r="DH47" s="2" t="s">
        <v>1052</v>
      </c>
      <c r="DI47" s="2" t="s">
        <v>144</v>
      </c>
      <c r="DJ47" s="2" t="s">
        <v>132</v>
      </c>
      <c r="DK47" s="4"/>
      <c r="DL47" s="8"/>
      <c r="DM47" s="4"/>
      <c r="DN47" s="8"/>
      <c r="DO47" s="7"/>
      <c r="DP47" s="7"/>
      <c r="DQ47" s="2" t="s">
        <v>141</v>
      </c>
      <c r="DR47" s="2" t="s">
        <v>168</v>
      </c>
      <c r="DS47" s="2" t="s">
        <v>1053</v>
      </c>
      <c r="DT47" s="2" t="s">
        <v>1026</v>
      </c>
      <c r="DU47" s="2" t="s">
        <v>144</v>
      </c>
      <c r="DV47" s="2" t="s">
        <v>132</v>
      </c>
      <c r="DW47" s="4">
        <v>12</v>
      </c>
      <c r="DX47" s="8">
        <v>1022.4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1054</v>
      </c>
      <c r="EF47" s="2" t="s">
        <v>1055</v>
      </c>
      <c r="EG47" s="2" t="s">
        <v>144</v>
      </c>
      <c r="EH47" s="2" t="s">
        <v>132</v>
      </c>
      <c r="EI47" s="4">
        <v>5</v>
      </c>
      <c r="EJ47" s="8">
        <v>394.55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1056</v>
      </c>
      <c r="ER47" s="2" t="s">
        <v>1057</v>
      </c>
      <c r="ES47" s="2" t="s">
        <v>144</v>
      </c>
      <c r="ET47" s="2" t="s">
        <v>132</v>
      </c>
      <c r="EU47" s="4">
        <v>3</v>
      </c>
      <c r="EV47" s="8">
        <v>216.36</v>
      </c>
      <c r="EW47" s="4"/>
      <c r="EX47" s="8"/>
      <c r="EY47" s="7"/>
      <c r="EZ47" s="7"/>
      <c r="FA47" s="2" t="s">
        <v>141</v>
      </c>
      <c r="FB47" s="2" t="s">
        <v>129</v>
      </c>
      <c r="FC47" s="2" t="s">
        <v>202</v>
      </c>
      <c r="FD47" s="2" t="s">
        <v>562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168</v>
      </c>
      <c r="FO47" s="2" t="s">
        <v>1026</v>
      </c>
      <c r="FP47" s="2" t="s">
        <v>1058</v>
      </c>
      <c r="FQ47" s="2" t="s">
        <v>144</v>
      </c>
      <c r="FR47" s="2" t="s">
        <v>132</v>
      </c>
      <c r="FS47" s="4"/>
      <c r="FT47" s="8"/>
      <c r="FU47" s="4"/>
      <c r="FV47" s="8"/>
      <c r="FW47" s="7"/>
      <c r="FX47" s="7"/>
      <c r="FY47" s="2" t="s">
        <v>214</v>
      </c>
      <c r="FZ47" s="2" t="s">
        <v>129</v>
      </c>
      <c r="GA47" s="2" t="s">
        <v>378</v>
      </c>
      <c r="GB47" s="2" t="s">
        <v>132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129</v>
      </c>
      <c r="GM47" s="2" t="s">
        <v>1059</v>
      </c>
      <c r="GN47" s="2" t="s">
        <v>1060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129</v>
      </c>
      <c r="GY47" s="2" t="s">
        <v>161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162</v>
      </c>
      <c r="HJ47" s="2" t="s">
        <v>129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1061</v>
      </c>
      <c r="HX47" s="2" t="s">
        <v>1062</v>
      </c>
      <c r="HY47" s="2" t="s">
        <v>144</v>
      </c>
      <c r="HZ47" s="2" t="s">
        <v>132</v>
      </c>
      <c r="IA47" s="4">
        <v>1</v>
      </c>
      <c r="IB47" s="8">
        <v>72.12</v>
      </c>
      <c r="IC47" s="4"/>
      <c r="ID47" s="8"/>
      <c r="IE47" s="7"/>
      <c r="IF47" s="7"/>
      <c r="IG47" s="2" t="s">
        <v>141</v>
      </c>
      <c r="IH47" s="2" t="s">
        <v>129</v>
      </c>
      <c r="II47" s="2" t="s">
        <v>1063</v>
      </c>
      <c r="IJ47" s="2" t="s">
        <v>1064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212</v>
      </c>
      <c r="IT47" s="2" t="s">
        <v>129</v>
      </c>
      <c r="IU47" s="2" t="s">
        <v>132</v>
      </c>
      <c r="IV47" s="2" t="s">
        <v>132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141</v>
      </c>
      <c r="JF47" s="2" t="s">
        <v>129</v>
      </c>
      <c r="JG47" s="2" t="s">
        <v>1065</v>
      </c>
      <c r="JH47" s="2" t="s">
        <v>619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1031</v>
      </c>
      <c r="JT47" s="2" t="s">
        <v>1066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1033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>
        <v>1</v>
      </c>
      <c r="KV47" s="8">
        <v>124.94</v>
      </c>
      <c r="KW47" s="4"/>
      <c r="KX47" s="8"/>
      <c r="KY47" s="7"/>
      <c r="KZ47" s="7"/>
      <c r="LA47" s="2" t="s">
        <v>141</v>
      </c>
      <c r="LB47" s="2" t="s">
        <v>129</v>
      </c>
      <c r="LC47" s="2" t="s">
        <v>1067</v>
      </c>
      <c r="LD47" s="2" t="s">
        <v>1068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162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171</v>
      </c>
      <c r="MM47" s="2" t="s">
        <v>1069</v>
      </c>
      <c r="MN47" s="2" t="s">
        <v>1061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167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167</v>
      </c>
      <c r="NJ47" s="2" t="s">
        <v>129</v>
      </c>
      <c r="NK47" s="2" t="s">
        <v>132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167</v>
      </c>
      <c r="OH47" s="2" t="s">
        <v>129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167</v>
      </c>
      <c r="OT47" s="2" t="s">
        <v>168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217</v>
      </c>
      <c r="PF47" s="2" t="s">
        <v>129</v>
      </c>
      <c r="PG47" s="2" t="s">
        <v>132</v>
      </c>
      <c r="PH47" s="2" t="s">
        <v>132</v>
      </c>
      <c r="PI47" s="2" t="s">
        <v>144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168</v>
      </c>
      <c r="PS47" s="2" t="s">
        <v>218</v>
      </c>
      <c r="PT47" s="2" t="s">
        <v>626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168</v>
      </c>
      <c r="QQ47" s="2" t="s">
        <v>1038</v>
      </c>
      <c r="QR47" s="2" t="s">
        <v>891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545</v>
      </c>
      <c r="RB47" s="2" t="s">
        <v>129</v>
      </c>
      <c r="RC47" s="2" t="s">
        <v>132</v>
      </c>
      <c r="RD47" s="2" t="s">
        <v>132</v>
      </c>
      <c r="RE47" s="2" t="s">
        <v>144</v>
      </c>
      <c r="RF47" s="2" t="s">
        <v>179</v>
      </c>
      <c r="RG47" s="4"/>
      <c r="RH47" s="8"/>
      <c r="RI47" s="4"/>
      <c r="RJ47" s="8"/>
      <c r="RK47" s="7"/>
      <c r="RL47" s="7"/>
      <c r="RM47" s="2" t="s">
        <v>141</v>
      </c>
      <c r="RN47" s="2" t="s">
        <v>168</v>
      </c>
      <c r="RO47" s="2" t="s">
        <v>1070</v>
      </c>
      <c r="RP47" s="2" t="s">
        <v>1071</v>
      </c>
      <c r="RQ47" s="2" t="s">
        <v>144</v>
      </c>
      <c r="RR47" s="2" t="s">
        <v>132</v>
      </c>
    </row>
    <row r="48">
      <c r="A48" s="2" t="s">
        <v>1072</v>
      </c>
      <c r="B48" s="2" t="s">
        <v>121</v>
      </c>
      <c r="C48" s="2" t="s">
        <v>122</v>
      </c>
      <c r="D48" s="2" t="s">
        <v>988</v>
      </c>
      <c r="E48" s="2" t="s">
        <v>989</v>
      </c>
      <c r="F48" s="2" t="s">
        <v>1041</v>
      </c>
      <c r="G48" s="2" t="s">
        <v>1041</v>
      </c>
      <c r="H48" s="2" t="s">
        <v>1041</v>
      </c>
      <c r="I48" s="2" t="s">
        <v>1042</v>
      </c>
      <c r="J48" s="2" t="s">
        <v>127</v>
      </c>
      <c r="K48" s="2" t="s">
        <v>318</v>
      </c>
      <c r="L48" s="3">
        <v>67.34</v>
      </c>
      <c r="M48" s="3">
        <v>70.71</v>
      </c>
      <c r="N48" s="3">
        <v>124.94</v>
      </c>
      <c r="O48" s="2" t="s">
        <v>129</v>
      </c>
      <c r="P48" s="2" t="s">
        <v>319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285</v>
      </c>
      <c r="V48" s="2" t="s">
        <v>866</v>
      </c>
      <c r="W48" s="2" t="s">
        <v>937</v>
      </c>
      <c r="X48" s="2" t="s">
        <v>136</v>
      </c>
      <c r="Y48" s="2" t="s">
        <v>995</v>
      </c>
      <c r="Z48" s="4">
        <v>37</v>
      </c>
      <c r="AA48" s="4">
        <f>=ROUNDDOWN(7.4,0)</f>
      </c>
      <c r="AB48" s="5">
        <v>5</v>
      </c>
      <c r="AC48" s="2" t="s">
        <v>1073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44</v>
      </c>
      <c r="AQ48" s="8">
        <v>3563.51</v>
      </c>
      <c r="AR48" s="4"/>
      <c r="AS48" s="8"/>
      <c r="AT48" s="7"/>
      <c r="AU48" s="7"/>
      <c r="AV48" s="4">
        <v>44</v>
      </c>
      <c r="AW48" s="8">
        <v>3563.51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0.2176</v>
      </c>
      <c r="BJ48" s="4">
        <v>44</v>
      </c>
      <c r="BK48" s="8">
        <v>3563.51</v>
      </c>
      <c r="BL48" s="2" t="s">
        <v>1074</v>
      </c>
      <c r="BM48" s="7">
        <v>1</v>
      </c>
      <c r="BN48" s="7">
        <v>1</v>
      </c>
      <c r="BO48" s="4">
        <v>2</v>
      </c>
      <c r="BP48" s="8">
        <v>119.2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810</v>
      </c>
      <c r="BX48" s="2" t="s">
        <v>304</v>
      </c>
      <c r="BY48" s="2" t="s">
        <v>144</v>
      </c>
      <c r="BZ48" s="2" t="s">
        <v>132</v>
      </c>
      <c r="CA48" s="4">
        <v>16</v>
      </c>
      <c r="CB48" s="8">
        <v>1376.64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132</v>
      </c>
      <c r="CJ48" s="2" t="s">
        <v>204</v>
      </c>
      <c r="CK48" s="2" t="s">
        <v>144</v>
      </c>
      <c r="CL48" s="2" t="s">
        <v>132</v>
      </c>
      <c r="CM48" s="4">
        <v>3</v>
      </c>
      <c r="CN48" s="8">
        <v>263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995</v>
      </c>
      <c r="CV48" s="2" t="s">
        <v>787</v>
      </c>
      <c r="CW48" s="2" t="s">
        <v>144</v>
      </c>
      <c r="CX48" s="2" t="s">
        <v>132</v>
      </c>
      <c r="CY48" s="4">
        <v>5</v>
      </c>
      <c r="CZ48" s="8">
        <v>412.45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237</v>
      </c>
      <c r="DH48" s="2" t="s">
        <v>810</v>
      </c>
      <c r="DI48" s="2" t="s">
        <v>144</v>
      </c>
      <c r="DJ48" s="2" t="s">
        <v>132</v>
      </c>
      <c r="DK48" s="4"/>
      <c r="DL48" s="8"/>
      <c r="DM48" s="4"/>
      <c r="DN48" s="8"/>
      <c r="DO48" s="7"/>
      <c r="DP48" s="7"/>
      <c r="DQ48" s="2" t="s">
        <v>141</v>
      </c>
      <c r="DR48" s="2" t="s">
        <v>129</v>
      </c>
      <c r="DS48" s="2" t="s">
        <v>261</v>
      </c>
      <c r="DT48" s="2" t="s">
        <v>510</v>
      </c>
      <c r="DU48" s="2" t="s">
        <v>144</v>
      </c>
      <c r="DV48" s="2" t="s">
        <v>132</v>
      </c>
      <c r="DW48" s="4">
        <v>4</v>
      </c>
      <c r="DX48" s="8">
        <v>340.8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535</v>
      </c>
      <c r="EF48" s="2" t="s">
        <v>208</v>
      </c>
      <c r="EG48" s="2" t="s">
        <v>144</v>
      </c>
      <c r="EH48" s="2" t="s">
        <v>132</v>
      </c>
      <c r="EI48" s="4">
        <v>4</v>
      </c>
      <c r="EJ48" s="8">
        <v>315.64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768</v>
      </c>
      <c r="ER48" s="2" t="s">
        <v>1075</v>
      </c>
      <c r="ES48" s="2" t="s">
        <v>144</v>
      </c>
      <c r="ET48" s="2" t="s">
        <v>132</v>
      </c>
      <c r="EU48" s="4">
        <v>3</v>
      </c>
      <c r="EV48" s="8">
        <v>229.08</v>
      </c>
      <c r="EW48" s="4"/>
      <c r="EX48" s="8"/>
      <c r="EY48" s="7"/>
      <c r="EZ48" s="7"/>
      <c r="FA48" s="2" t="s">
        <v>141</v>
      </c>
      <c r="FB48" s="2" t="s">
        <v>129</v>
      </c>
      <c r="FC48" s="2" t="s">
        <v>202</v>
      </c>
      <c r="FD48" s="2" t="s">
        <v>562</v>
      </c>
      <c r="FE48" s="2" t="s">
        <v>144</v>
      </c>
      <c r="FF48" s="2" t="s">
        <v>132</v>
      </c>
      <c r="FG48" s="4">
        <v>1</v>
      </c>
      <c r="FH48" s="8">
        <v>82.49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204</v>
      </c>
      <c r="FP48" s="2" t="s">
        <v>352</v>
      </c>
      <c r="FQ48" s="2" t="s">
        <v>144</v>
      </c>
      <c r="FR48" s="2" t="s">
        <v>132</v>
      </c>
      <c r="FS48" s="4">
        <v>5</v>
      </c>
      <c r="FT48" s="8">
        <v>353.5</v>
      </c>
      <c r="FU48" s="4"/>
      <c r="FV48" s="8"/>
      <c r="FW48" s="7"/>
      <c r="FX48" s="7"/>
      <c r="FY48" s="2" t="s">
        <v>141</v>
      </c>
      <c r="FZ48" s="2" t="s">
        <v>129</v>
      </c>
      <c r="GA48" s="2" t="s">
        <v>650</v>
      </c>
      <c r="GB48" s="2" t="s">
        <v>508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998</v>
      </c>
      <c r="GN48" s="2" t="s">
        <v>241</v>
      </c>
      <c r="GO48" s="2" t="s">
        <v>144</v>
      </c>
      <c r="GP48" s="2" t="s">
        <v>132</v>
      </c>
      <c r="GQ48" s="4"/>
      <c r="GR48" s="8"/>
      <c r="GS48" s="4"/>
      <c r="GT48" s="8"/>
      <c r="GU48" s="7"/>
      <c r="GV48" s="7"/>
      <c r="GW48" s="2" t="s">
        <v>214</v>
      </c>
      <c r="GX48" s="2" t="s">
        <v>129</v>
      </c>
      <c r="GY48" s="2" t="s">
        <v>161</v>
      </c>
      <c r="GZ48" s="2" t="s">
        <v>132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162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244</v>
      </c>
      <c r="HX48" s="2" t="s">
        <v>1076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141</v>
      </c>
      <c r="IH48" s="2" t="s">
        <v>129</v>
      </c>
      <c r="II48" s="2" t="s">
        <v>333</v>
      </c>
      <c r="IJ48" s="2" t="s">
        <v>132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212</v>
      </c>
      <c r="IT48" s="2" t="s">
        <v>129</v>
      </c>
      <c r="IU48" s="2" t="s">
        <v>132</v>
      </c>
      <c r="IV48" s="2" t="s">
        <v>132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771</v>
      </c>
      <c r="JH48" s="2" t="s">
        <v>132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1004</v>
      </c>
      <c r="JT48" s="2" t="s">
        <v>132</v>
      </c>
      <c r="JU48" s="2" t="s">
        <v>144</v>
      </c>
      <c r="JV48" s="2" t="s">
        <v>132</v>
      </c>
      <c r="JW48" s="4">
        <v>1</v>
      </c>
      <c r="JX48" s="8">
        <v>70.71</v>
      </c>
      <c r="JY48" s="4"/>
      <c r="JZ48" s="8"/>
      <c r="KA48" s="7"/>
      <c r="KB48" s="7"/>
      <c r="KC48" s="2" t="s">
        <v>141</v>
      </c>
      <c r="KD48" s="2" t="s">
        <v>129</v>
      </c>
      <c r="KE48" s="2" t="s">
        <v>1077</v>
      </c>
      <c r="KF48" s="2" t="s">
        <v>1078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167</v>
      </c>
      <c r="KP48" s="2" t="s">
        <v>168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141</v>
      </c>
      <c r="LB48" s="2" t="s">
        <v>129</v>
      </c>
      <c r="LC48" s="2" t="s">
        <v>169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162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171</v>
      </c>
      <c r="MM48" s="2" t="s">
        <v>776</v>
      </c>
      <c r="MN48" s="2" t="s">
        <v>1079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167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167</v>
      </c>
      <c r="NJ48" s="2" t="s">
        <v>129</v>
      </c>
      <c r="NK48" s="2" t="s">
        <v>132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174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167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167</v>
      </c>
      <c r="OT48" s="2" t="s">
        <v>168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168</v>
      </c>
      <c r="PS48" s="2" t="s">
        <v>572</v>
      </c>
      <c r="PT48" s="2" t="s">
        <v>1080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162</v>
      </c>
      <c r="QP48" s="2" t="s">
        <v>168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167</v>
      </c>
      <c r="RB48" s="2" t="s">
        <v>129</v>
      </c>
      <c r="RC48" s="2" t="s">
        <v>132</v>
      </c>
      <c r="RD48" s="2" t="s">
        <v>132</v>
      </c>
      <c r="RE48" s="2" t="s">
        <v>144</v>
      </c>
      <c r="RF48" s="2" t="s">
        <v>179</v>
      </c>
      <c r="RG48" s="4"/>
      <c r="RH48" s="8"/>
      <c r="RI48" s="4"/>
      <c r="RJ48" s="8"/>
      <c r="RK48" s="7"/>
      <c r="RL48" s="7"/>
      <c r="RM48" s="2" t="s">
        <v>141</v>
      </c>
      <c r="RN48" s="2" t="s">
        <v>168</v>
      </c>
      <c r="RO48" s="2" t="s">
        <v>535</v>
      </c>
      <c r="RP48" s="2" t="s">
        <v>1081</v>
      </c>
      <c r="RQ48" s="2" t="s">
        <v>144</v>
      </c>
      <c r="RR48" s="2" t="s">
        <v>132</v>
      </c>
    </row>
    <row r="49">
      <c r="A49" s="2" t="s">
        <v>1082</v>
      </c>
      <c r="B49" s="2" t="s">
        <v>121</v>
      </c>
      <c r="C49" s="2" t="s">
        <v>122</v>
      </c>
      <c r="D49" s="2" t="s">
        <v>988</v>
      </c>
      <c r="E49" s="2" t="s">
        <v>989</v>
      </c>
      <c r="F49" s="2" t="s">
        <v>1041</v>
      </c>
      <c r="G49" s="2" t="s">
        <v>1041</v>
      </c>
      <c r="H49" s="2" t="s">
        <v>1041</v>
      </c>
      <c r="I49" s="2" t="s">
        <v>1042</v>
      </c>
      <c r="J49" s="2" t="s">
        <v>127</v>
      </c>
      <c r="K49" s="2" t="s">
        <v>283</v>
      </c>
      <c r="L49" s="3">
        <v>63.6</v>
      </c>
      <c r="M49" s="3">
        <v>66.78</v>
      </c>
      <c r="N49" s="3">
        <v>124.94</v>
      </c>
      <c r="O49" s="2" t="s">
        <v>129</v>
      </c>
      <c r="P49" s="2" t="s">
        <v>319</v>
      </c>
      <c r="Q49" s="2" t="s">
        <v>131</v>
      </c>
      <c r="R49" s="2" t="s">
        <v>132</v>
      </c>
      <c r="S49" s="2" t="s">
        <v>1083</v>
      </c>
      <c r="T49" s="2" t="s">
        <v>132</v>
      </c>
      <c r="U49" s="2" t="s">
        <v>285</v>
      </c>
      <c r="V49" s="2" t="s">
        <v>866</v>
      </c>
      <c r="W49" s="2" t="s">
        <v>937</v>
      </c>
      <c r="X49" s="2" t="s">
        <v>132</v>
      </c>
      <c r="Y49" s="2" t="s">
        <v>1084</v>
      </c>
      <c r="Z49" s="4">
        <v>23</v>
      </c>
      <c r="AA49" s="4">
        <f>=ROUNDDOWN(3.28571428571429,0)</f>
      </c>
      <c r="AB49" s="5">
        <v>7</v>
      </c>
      <c r="AC49" s="2" t="s">
        <v>910</v>
      </c>
      <c r="AD49" s="4">
        <v>150</v>
      </c>
      <c r="AE49" s="4">
        <v>150</v>
      </c>
      <c r="AF49" s="6">
        <v>63</v>
      </c>
      <c r="AG49" s="6"/>
      <c r="AH49" s="7">
        <v>0.967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31</v>
      </c>
      <c r="AQ49" s="8">
        <v>2293.69</v>
      </c>
      <c r="AR49" s="4"/>
      <c r="AS49" s="8"/>
      <c r="AT49" s="7"/>
      <c r="AU49" s="7"/>
      <c r="AV49" s="4">
        <v>31</v>
      </c>
      <c r="AW49" s="8">
        <v>2293.69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0.1401</v>
      </c>
      <c r="BJ49" s="4">
        <v>31</v>
      </c>
      <c r="BK49" s="8">
        <v>2293.69</v>
      </c>
      <c r="BL49" s="2" t="s">
        <v>1085</v>
      </c>
      <c r="BM49" s="7">
        <v>1</v>
      </c>
      <c r="BN49" s="7">
        <v>1</v>
      </c>
      <c r="BO49" s="4">
        <v>3</v>
      </c>
      <c r="BP49" s="8">
        <v>182.32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1047</v>
      </c>
      <c r="BX49" s="2" t="s">
        <v>1086</v>
      </c>
      <c r="BY49" s="2" t="s">
        <v>144</v>
      </c>
      <c r="BZ49" s="2" t="s">
        <v>132</v>
      </c>
      <c r="CA49" s="4"/>
      <c r="CB49" s="8"/>
      <c r="CC49" s="4"/>
      <c r="CD49" s="8"/>
      <c r="CE49" s="7"/>
      <c r="CF49" s="7"/>
      <c r="CG49" s="2" t="s">
        <v>141</v>
      </c>
      <c r="CH49" s="2" t="s">
        <v>129</v>
      </c>
      <c r="CI49" s="2" t="s">
        <v>132</v>
      </c>
      <c r="CJ49" s="2" t="s">
        <v>1087</v>
      </c>
      <c r="CK49" s="2" t="s">
        <v>144</v>
      </c>
      <c r="CL49" s="2" t="s">
        <v>132</v>
      </c>
      <c r="CM49" s="4">
        <v>1</v>
      </c>
      <c r="CN49" s="8">
        <v>70.12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1050</v>
      </c>
      <c r="CV49" s="2" t="s">
        <v>1088</v>
      </c>
      <c r="CW49" s="2" t="s">
        <v>144</v>
      </c>
      <c r="CX49" s="2" t="s">
        <v>132</v>
      </c>
      <c r="CY49" s="4">
        <v>4</v>
      </c>
      <c r="CZ49" s="8">
        <v>295.84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1089</v>
      </c>
      <c r="DH49" s="2" t="s">
        <v>1090</v>
      </c>
      <c r="DI49" s="2" t="s">
        <v>144</v>
      </c>
      <c r="DJ49" s="2" t="s">
        <v>132</v>
      </c>
      <c r="DK49" s="4">
        <v>5</v>
      </c>
      <c r="DL49" s="8">
        <v>430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1088</v>
      </c>
      <c r="DT49" s="2" t="s">
        <v>1091</v>
      </c>
      <c r="DU49" s="2" t="s">
        <v>144</v>
      </c>
      <c r="DV49" s="2" t="s">
        <v>132</v>
      </c>
      <c r="DW49" s="4">
        <v>2</v>
      </c>
      <c r="DX49" s="8">
        <v>170.4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1092</v>
      </c>
      <c r="EF49" s="2" t="s">
        <v>1093</v>
      </c>
      <c r="EG49" s="2" t="s">
        <v>144</v>
      </c>
      <c r="EH49" s="2" t="s">
        <v>132</v>
      </c>
      <c r="EI49" s="4">
        <v>5</v>
      </c>
      <c r="EJ49" s="8">
        <v>394.55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1094</v>
      </c>
      <c r="ER49" s="2" t="s">
        <v>1095</v>
      </c>
      <c r="ES49" s="2" t="s">
        <v>144</v>
      </c>
      <c r="ET49" s="2" t="s">
        <v>132</v>
      </c>
      <c r="EU49" s="4">
        <v>5</v>
      </c>
      <c r="EV49" s="8">
        <v>349.78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202</v>
      </c>
      <c r="FD49" s="2" t="s">
        <v>1096</v>
      </c>
      <c r="FE49" s="2" t="s">
        <v>144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168</v>
      </c>
      <c r="FO49" s="2" t="s">
        <v>1088</v>
      </c>
      <c r="FP49" s="2" t="s">
        <v>1097</v>
      </c>
      <c r="FQ49" s="2" t="s">
        <v>144</v>
      </c>
      <c r="FR49" s="2" t="s">
        <v>132</v>
      </c>
      <c r="FS49" s="4">
        <v>5</v>
      </c>
      <c r="FT49" s="8">
        <v>333.9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378</v>
      </c>
      <c r="GB49" s="2" t="s">
        <v>724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1098</v>
      </c>
      <c r="GN49" s="2" t="s">
        <v>1054</v>
      </c>
      <c r="GO49" s="2" t="s">
        <v>144</v>
      </c>
      <c r="GP49" s="2" t="s">
        <v>132</v>
      </c>
      <c r="GQ49" s="4"/>
      <c r="GR49" s="8"/>
      <c r="GS49" s="4"/>
      <c r="GT49" s="8"/>
      <c r="GU49" s="7"/>
      <c r="GV49" s="7"/>
      <c r="GW49" s="2" t="s">
        <v>214</v>
      </c>
      <c r="GX49" s="2" t="s">
        <v>129</v>
      </c>
      <c r="GY49" s="2" t="s">
        <v>161</v>
      </c>
      <c r="GZ49" s="2" t="s">
        <v>132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162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1099</v>
      </c>
      <c r="HX49" s="2" t="s">
        <v>1100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141</v>
      </c>
      <c r="IH49" s="2" t="s">
        <v>129</v>
      </c>
      <c r="II49" s="2" t="s">
        <v>1063</v>
      </c>
      <c r="IJ49" s="2" t="s">
        <v>671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212</v>
      </c>
      <c r="IT49" s="2" t="s">
        <v>129</v>
      </c>
      <c r="IU49" s="2" t="s">
        <v>132</v>
      </c>
      <c r="IV49" s="2" t="s">
        <v>132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1094</v>
      </c>
      <c r="JH49" s="2" t="s">
        <v>1101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1094</v>
      </c>
      <c r="JT49" s="2" t="s">
        <v>1102</v>
      </c>
      <c r="JU49" s="2" t="s">
        <v>144</v>
      </c>
      <c r="JV49" s="2" t="s">
        <v>132</v>
      </c>
      <c r="JW49" s="4">
        <v>1</v>
      </c>
      <c r="JX49" s="8">
        <v>66.78</v>
      </c>
      <c r="JY49" s="4"/>
      <c r="JZ49" s="8"/>
      <c r="KA49" s="7"/>
      <c r="KB49" s="7"/>
      <c r="KC49" s="2" t="s">
        <v>141</v>
      </c>
      <c r="KD49" s="2" t="s">
        <v>129</v>
      </c>
      <c r="KE49" s="2" t="s">
        <v>1094</v>
      </c>
      <c r="KF49" s="2" t="s">
        <v>1103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141</v>
      </c>
      <c r="LB49" s="2" t="s">
        <v>129</v>
      </c>
      <c r="LC49" s="2" t="s">
        <v>1104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162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171</v>
      </c>
      <c r="MM49" s="2" t="s">
        <v>1105</v>
      </c>
      <c r="MN49" s="2" t="s">
        <v>293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167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167</v>
      </c>
      <c r="NJ49" s="2" t="s">
        <v>129</v>
      </c>
      <c r="NK49" s="2" t="s">
        <v>132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167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167</v>
      </c>
      <c r="OT49" s="2" t="s">
        <v>168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168</v>
      </c>
      <c r="PS49" s="2" t="s">
        <v>320</v>
      </c>
      <c r="PT49" s="2" t="s">
        <v>1106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141</v>
      </c>
      <c r="QP49" s="2" t="s">
        <v>168</v>
      </c>
      <c r="QQ49" s="2" t="s">
        <v>1094</v>
      </c>
      <c r="QR49" s="2" t="s">
        <v>1107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545</v>
      </c>
      <c r="RB49" s="2" t="s">
        <v>129</v>
      </c>
      <c r="RC49" s="2" t="s">
        <v>132</v>
      </c>
      <c r="RD49" s="2" t="s">
        <v>132</v>
      </c>
      <c r="RE49" s="2" t="s">
        <v>144</v>
      </c>
      <c r="RF49" s="2" t="s">
        <v>179</v>
      </c>
      <c r="RG49" s="4"/>
      <c r="RH49" s="8"/>
      <c r="RI49" s="4"/>
      <c r="RJ49" s="8"/>
      <c r="RK49" s="7"/>
      <c r="RL49" s="7"/>
      <c r="RM49" s="2" t="s">
        <v>141</v>
      </c>
      <c r="RN49" s="2" t="s">
        <v>168</v>
      </c>
      <c r="RO49" s="2" t="s">
        <v>1108</v>
      </c>
      <c r="RP49" s="2" t="s">
        <v>1109</v>
      </c>
      <c r="RQ49" s="2" t="s">
        <v>144</v>
      </c>
      <c r="RR49" s="2" t="s">
        <v>132</v>
      </c>
    </row>
    <row r="50">
      <c r="A50" s="2" t="s">
        <v>1110</v>
      </c>
      <c r="B50" s="2" t="s">
        <v>121</v>
      </c>
      <c r="C50" s="2" t="s">
        <v>122</v>
      </c>
      <c r="D50" s="2" t="s">
        <v>988</v>
      </c>
      <c r="E50" s="2" t="s">
        <v>989</v>
      </c>
      <c r="F50" s="2" t="s">
        <v>1111</v>
      </c>
      <c r="G50" s="2" t="s">
        <v>1111</v>
      </c>
      <c r="H50" s="2" t="s">
        <v>1111</v>
      </c>
      <c r="I50" s="2" t="s">
        <v>1112</v>
      </c>
      <c r="J50" s="2" t="s">
        <v>127</v>
      </c>
      <c r="K50" s="2" t="s">
        <v>366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1113</v>
      </c>
      <c r="Q50" s="2" t="s">
        <v>131</v>
      </c>
      <c r="R50" s="2" t="s">
        <v>22</v>
      </c>
      <c r="S50" s="2" t="s">
        <v>132</v>
      </c>
      <c r="T50" s="2" t="s">
        <v>132</v>
      </c>
      <c r="U50" s="2" t="s">
        <v>132</v>
      </c>
      <c r="V50" s="2" t="s">
        <v>866</v>
      </c>
      <c r="W50" s="2" t="s">
        <v>132</v>
      </c>
      <c r="X50" s="2" t="s">
        <v>132</v>
      </c>
      <c r="Y50" s="2" t="s">
        <v>531</v>
      </c>
      <c r="Z50" s="4">
        <v>207</v>
      </c>
      <c r="AA50" s="4">
        <f>=ROUNDDOWN(39.0566037735849,0)</f>
      </c>
      <c r="AB50" s="5">
        <v>5.3</v>
      </c>
      <c r="AC50" s="2" t="s">
        <v>132</v>
      </c>
      <c r="AD50" s="4"/>
      <c r="AE50" s="4"/>
      <c r="AF50" s="6"/>
      <c r="AG50" s="6">
        <v>46</v>
      </c>
      <c r="AH50" s="7">
        <v>0.2308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123</v>
      </c>
      <c r="AQ50" s="8">
        <v>2789.64</v>
      </c>
      <c r="AR50" s="4"/>
      <c r="AS50" s="8"/>
      <c r="AT50" s="7"/>
      <c r="AU50" s="7"/>
      <c r="AV50" s="4">
        <v>280</v>
      </c>
      <c r="AW50" s="8">
        <v>12535.54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1</v>
      </c>
      <c r="BC50" s="4">
        <v>280</v>
      </c>
      <c r="BD50" s="8">
        <v>12535.54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123</v>
      </c>
      <c r="BK50" s="8">
        <v>2789.64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/>
      <c r="CZ50" s="8"/>
      <c r="DA50" s="4"/>
      <c r="DB50" s="8"/>
      <c r="DC50" s="7"/>
      <c r="DD50" s="7"/>
      <c r="DE50" s="2" t="s">
        <v>132</v>
      </c>
      <c r="DF50" s="2" t="s">
        <v>132</v>
      </c>
      <c r="DG50" s="2" t="s">
        <v>132</v>
      </c>
      <c r="DH50" s="2" t="s">
        <v>132</v>
      </c>
      <c r="DI50" s="2" t="s">
        <v>132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>
        <v>123</v>
      </c>
      <c r="EJ50" s="8">
        <v>2789.64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1114</v>
      </c>
      <c r="ER50" s="2" t="s">
        <v>1115</v>
      </c>
      <c r="ES50" s="2" t="s">
        <v>144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168</v>
      </c>
      <c r="GM50" s="2" t="s">
        <v>1116</v>
      </c>
      <c r="GN50" s="2" t="s">
        <v>132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1117</v>
      </c>
      <c r="B51" s="2" t="s">
        <v>121</v>
      </c>
      <c r="C51" s="2" t="s">
        <v>122</v>
      </c>
      <c r="D51" s="2" t="s">
        <v>988</v>
      </c>
      <c r="E51" s="2" t="s">
        <v>989</v>
      </c>
      <c r="F51" s="2" t="s">
        <v>1111</v>
      </c>
      <c r="G51" s="2" t="s">
        <v>1111</v>
      </c>
      <c r="H51" s="2" t="s">
        <v>1111</v>
      </c>
      <c r="I51" s="2" t="s">
        <v>1118</v>
      </c>
      <c r="J51" s="2" t="s">
        <v>127</v>
      </c>
      <c r="K51" s="2" t="s">
        <v>366</v>
      </c>
      <c r="L51" s="3">
        <v>49.63</v>
      </c>
      <c r="M51" s="3">
        <v>52.11</v>
      </c>
      <c r="N51" s="3">
        <v>96.04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1119</v>
      </c>
      <c r="T51" s="2" t="s">
        <v>132</v>
      </c>
      <c r="U51" s="2" t="s">
        <v>285</v>
      </c>
      <c r="V51" s="2" t="s">
        <v>1120</v>
      </c>
      <c r="W51" s="2" t="s">
        <v>187</v>
      </c>
      <c r="X51" s="2" t="s">
        <v>132</v>
      </c>
      <c r="Y51" s="2" t="s">
        <v>825</v>
      </c>
      <c r="Z51" s="4">
        <v>151</v>
      </c>
      <c r="AA51" s="4">
        <f>=ROUNDDOWN(7.55,0)</f>
      </c>
      <c r="AB51" s="5">
        <v>20</v>
      </c>
      <c r="AC51" s="2" t="s">
        <v>256</v>
      </c>
      <c r="AD51" s="4">
        <v>120</v>
      </c>
      <c r="AE51" s="4">
        <v>370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157</v>
      </c>
      <c r="AQ51" s="8">
        <v>9745.9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 t="s">
        <v>132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157</v>
      </c>
      <c r="BK51" s="8">
        <v>9745.9</v>
      </c>
      <c r="BL51" s="2" t="s">
        <v>1121</v>
      </c>
      <c r="BM51" s="7">
        <v>1</v>
      </c>
      <c r="BN51" s="7">
        <v>1</v>
      </c>
      <c r="BO51" s="4">
        <v>2</v>
      </c>
      <c r="BP51" s="8">
        <v>104.68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827</v>
      </c>
      <c r="BX51" s="2" t="s">
        <v>1122</v>
      </c>
      <c r="BY51" s="2" t="s">
        <v>144</v>
      </c>
      <c r="BZ51" s="2" t="s">
        <v>132</v>
      </c>
      <c r="CA51" s="4">
        <v>62</v>
      </c>
      <c r="CB51" s="8">
        <v>3728.06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132</v>
      </c>
      <c r="CJ51" s="2" t="s">
        <v>829</v>
      </c>
      <c r="CK51" s="2" t="s">
        <v>144</v>
      </c>
      <c r="CL51" s="2" t="s">
        <v>132</v>
      </c>
      <c r="CM51" s="4">
        <v>9</v>
      </c>
      <c r="CN51" s="8">
        <v>502.86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830</v>
      </c>
      <c r="CV51" s="2" t="s">
        <v>1123</v>
      </c>
      <c r="CW51" s="2" t="s">
        <v>144</v>
      </c>
      <c r="CX51" s="2" t="s">
        <v>132</v>
      </c>
      <c r="CY51" s="4">
        <v>36</v>
      </c>
      <c r="CZ51" s="8">
        <v>2317.32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1089</v>
      </c>
      <c r="DH51" s="2" t="s">
        <v>1124</v>
      </c>
      <c r="DI51" s="2" t="s">
        <v>144</v>
      </c>
      <c r="DJ51" s="2" t="s">
        <v>132</v>
      </c>
      <c r="DK51" s="4">
        <v>6</v>
      </c>
      <c r="DL51" s="8">
        <v>429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834</v>
      </c>
      <c r="DT51" s="2" t="s">
        <v>1125</v>
      </c>
      <c r="DU51" s="2" t="s">
        <v>144</v>
      </c>
      <c r="DV51" s="2" t="s">
        <v>132</v>
      </c>
      <c r="DW51" s="4"/>
      <c r="DX51" s="8"/>
      <c r="DY51" s="4"/>
      <c r="DZ51" s="8"/>
      <c r="EA51" s="7"/>
      <c r="EB51" s="7"/>
      <c r="EC51" s="2" t="s">
        <v>141</v>
      </c>
      <c r="ED51" s="2" t="s">
        <v>129</v>
      </c>
      <c r="EE51" s="2" t="s">
        <v>830</v>
      </c>
      <c r="EF51" s="2" t="s">
        <v>1126</v>
      </c>
      <c r="EG51" s="2" t="s">
        <v>144</v>
      </c>
      <c r="EH51" s="2" t="s">
        <v>132</v>
      </c>
      <c r="EI51" s="4">
        <v>38</v>
      </c>
      <c r="EJ51" s="8">
        <v>2447.2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837</v>
      </c>
      <c r="ER51" s="2" t="s">
        <v>1127</v>
      </c>
      <c r="ES51" s="2" t="s">
        <v>144</v>
      </c>
      <c r="ET51" s="2" t="s">
        <v>132</v>
      </c>
      <c r="EU51" s="4">
        <v>1</v>
      </c>
      <c r="EV51" s="8">
        <v>56.28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202</v>
      </c>
      <c r="FD51" s="2" t="s">
        <v>483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168</v>
      </c>
      <c r="FO51" s="2" t="s">
        <v>840</v>
      </c>
      <c r="FP51" s="2" t="s">
        <v>841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129</v>
      </c>
      <c r="GA51" s="2" t="s">
        <v>300</v>
      </c>
      <c r="GB51" s="2" t="s">
        <v>1128</v>
      </c>
      <c r="GC51" s="2" t="s">
        <v>144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129</v>
      </c>
      <c r="GM51" s="2" t="s">
        <v>830</v>
      </c>
      <c r="GN51" s="2" t="s">
        <v>1129</v>
      </c>
      <c r="GO51" s="2" t="s">
        <v>144</v>
      </c>
      <c r="GP51" s="2" t="s">
        <v>132</v>
      </c>
      <c r="GQ51" s="4">
        <v>2</v>
      </c>
      <c r="GR51" s="8">
        <v>104.22</v>
      </c>
      <c r="GS51" s="4"/>
      <c r="GT51" s="8"/>
      <c r="GU51" s="7"/>
      <c r="GV51" s="7"/>
      <c r="GW51" s="2" t="s">
        <v>141</v>
      </c>
      <c r="GX51" s="2" t="s">
        <v>129</v>
      </c>
      <c r="GY51" s="2" t="s">
        <v>303</v>
      </c>
      <c r="GZ51" s="2" t="s">
        <v>173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162</v>
      </c>
      <c r="HJ51" s="2" t="s">
        <v>129</v>
      </c>
      <c r="HK51" s="2" t="s">
        <v>132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845</v>
      </c>
      <c r="HX51" s="2" t="s">
        <v>1130</v>
      </c>
      <c r="HY51" s="2" t="s">
        <v>144</v>
      </c>
      <c r="HZ51" s="2" t="s">
        <v>132</v>
      </c>
      <c r="IA51" s="4">
        <v>1</v>
      </c>
      <c r="IB51" s="8">
        <v>56.28</v>
      </c>
      <c r="IC51" s="4"/>
      <c r="ID51" s="8"/>
      <c r="IE51" s="7"/>
      <c r="IF51" s="7"/>
      <c r="IG51" s="2" t="s">
        <v>141</v>
      </c>
      <c r="IH51" s="2" t="s">
        <v>129</v>
      </c>
      <c r="II51" s="2" t="s">
        <v>1063</v>
      </c>
      <c r="IJ51" s="2" t="s">
        <v>1131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212</v>
      </c>
      <c r="IT51" s="2" t="s">
        <v>129</v>
      </c>
      <c r="IU51" s="2" t="s">
        <v>132</v>
      </c>
      <c r="IV51" s="2" t="s">
        <v>132</v>
      </c>
      <c r="IW51" s="2" t="s">
        <v>144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850</v>
      </c>
      <c r="JH51" s="2" t="s">
        <v>926</v>
      </c>
      <c r="JI51" s="2" t="s">
        <v>144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311</v>
      </c>
      <c r="JT51" s="2" t="s">
        <v>1132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830</v>
      </c>
      <c r="KF51" s="2" t="s">
        <v>1133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167</v>
      </c>
      <c r="KP51" s="2" t="s">
        <v>168</v>
      </c>
      <c r="KQ51" s="2" t="s">
        <v>132</v>
      </c>
      <c r="KR51" s="2" t="s">
        <v>132</v>
      </c>
      <c r="KS51" s="2" t="s">
        <v>144</v>
      </c>
      <c r="KT51" s="2" t="s">
        <v>132</v>
      </c>
      <c r="KU51" s="4"/>
      <c r="KV51" s="8"/>
      <c r="KW51" s="4"/>
      <c r="KX51" s="8"/>
      <c r="KY51" s="7"/>
      <c r="KZ51" s="7"/>
      <c r="LA51" s="2" t="s">
        <v>141</v>
      </c>
      <c r="LB51" s="2" t="s">
        <v>129</v>
      </c>
      <c r="LC51" s="2" t="s">
        <v>169</v>
      </c>
      <c r="LD51" s="2" t="s">
        <v>132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162</v>
      </c>
      <c r="LN51" s="2" t="s">
        <v>129</v>
      </c>
      <c r="LO51" s="2" t="s">
        <v>1134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141</v>
      </c>
      <c r="ML51" s="2" t="s">
        <v>168</v>
      </c>
      <c r="MM51" s="2" t="s">
        <v>855</v>
      </c>
      <c r="MN51" s="2" t="s">
        <v>1135</v>
      </c>
      <c r="MO51" s="2" t="s">
        <v>144</v>
      </c>
      <c r="MP51" s="2" t="s">
        <v>132</v>
      </c>
      <c r="MQ51" s="4"/>
      <c r="MR51" s="8"/>
      <c r="MS51" s="4"/>
      <c r="MT51" s="8"/>
      <c r="MU51" s="7"/>
      <c r="MV51" s="7"/>
      <c r="MW51" s="2" t="s">
        <v>167</v>
      </c>
      <c r="MX51" s="2" t="s">
        <v>129</v>
      </c>
      <c r="MY51" s="2" t="s">
        <v>132</v>
      </c>
      <c r="MZ51" s="2" t="s">
        <v>132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167</v>
      </c>
      <c r="NJ51" s="2" t="s">
        <v>129</v>
      </c>
      <c r="NK51" s="2" t="s">
        <v>132</v>
      </c>
      <c r="NL51" s="2" t="s">
        <v>132</v>
      </c>
      <c r="NM51" s="2" t="s">
        <v>144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167</v>
      </c>
      <c r="OH51" s="2" t="s">
        <v>129</v>
      </c>
      <c r="OI51" s="2" t="s">
        <v>132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167</v>
      </c>
      <c r="OT51" s="2" t="s">
        <v>168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217</v>
      </c>
      <c r="PF51" s="2" t="s">
        <v>129</v>
      </c>
      <c r="PG51" s="2" t="s">
        <v>132</v>
      </c>
      <c r="PH51" s="2" t="s">
        <v>132</v>
      </c>
      <c r="PI51" s="2" t="s">
        <v>144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168</v>
      </c>
      <c r="PS51" s="2" t="s">
        <v>218</v>
      </c>
      <c r="PT51" s="2" t="s">
        <v>1136</v>
      </c>
      <c r="PU51" s="2" t="s">
        <v>144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168</v>
      </c>
      <c r="QQ51" s="2" t="s">
        <v>857</v>
      </c>
      <c r="QR51" s="2" t="s">
        <v>1137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545</v>
      </c>
      <c r="RB51" s="2" t="s">
        <v>129</v>
      </c>
      <c r="RC51" s="2" t="s">
        <v>132</v>
      </c>
      <c r="RD51" s="2" t="s">
        <v>132</v>
      </c>
      <c r="RE51" s="2" t="s">
        <v>144</v>
      </c>
      <c r="RF51" s="2" t="s">
        <v>179</v>
      </c>
      <c r="RG51" s="4"/>
      <c r="RH51" s="8"/>
      <c r="RI51" s="4"/>
      <c r="RJ51" s="8"/>
      <c r="RK51" s="7"/>
      <c r="RL51" s="7"/>
      <c r="RM51" s="2" t="s">
        <v>141</v>
      </c>
      <c r="RN51" s="2" t="s">
        <v>168</v>
      </c>
      <c r="RO51" s="2" t="s">
        <v>1138</v>
      </c>
      <c r="RP51" s="2" t="s">
        <v>316</v>
      </c>
      <c r="RQ51" s="2" t="s">
        <v>144</v>
      </c>
      <c r="RR51" s="2" t="s">
        <v>132</v>
      </c>
    </row>
    <row r="52">
      <c r="A52" s="2" t="s">
        <v>1139</v>
      </c>
      <c r="B52" s="2" t="s">
        <v>121</v>
      </c>
      <c r="C52" s="2" t="s">
        <v>122</v>
      </c>
      <c r="D52" s="2" t="s">
        <v>988</v>
      </c>
      <c r="E52" s="2" t="s">
        <v>989</v>
      </c>
      <c r="F52" s="2" t="s">
        <v>1140</v>
      </c>
      <c r="G52" s="2" t="s">
        <v>1140</v>
      </c>
      <c r="H52" s="2" t="s">
        <v>1140</v>
      </c>
      <c r="I52" s="2" t="s">
        <v>1141</v>
      </c>
      <c r="J52" s="2" t="s">
        <v>127</v>
      </c>
      <c r="K52" s="2" t="s">
        <v>1043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319</v>
      </c>
      <c r="Q52" s="2" t="s">
        <v>131</v>
      </c>
      <c r="R52" s="2" t="s">
        <v>132</v>
      </c>
      <c r="S52" s="2" t="s">
        <v>1142</v>
      </c>
      <c r="T52" s="2" t="s">
        <v>132</v>
      </c>
      <c r="U52" s="2" t="s">
        <v>285</v>
      </c>
      <c r="V52" s="2" t="s">
        <v>866</v>
      </c>
      <c r="W52" s="2" t="s">
        <v>187</v>
      </c>
      <c r="X52" s="2" t="s">
        <v>132</v>
      </c>
      <c r="Y52" s="2" t="s">
        <v>1143</v>
      </c>
      <c r="Z52" s="4">
        <v>83</v>
      </c>
      <c r="AA52" s="4">
        <f>=ROUNDDOWN(16.6,0)</f>
      </c>
      <c r="AB52" s="5">
        <v>5</v>
      </c>
      <c r="AC52" s="2" t="s">
        <v>910</v>
      </c>
      <c r="AD52" s="4">
        <v>100</v>
      </c>
      <c r="AE52" s="4">
        <v>100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73</v>
      </c>
      <c r="AQ52" s="8">
        <v>4146.73</v>
      </c>
      <c r="AR52" s="4"/>
      <c r="AS52" s="8"/>
      <c r="AT52" s="7"/>
      <c r="AU52" s="7"/>
      <c r="AV52" s="4">
        <v>73</v>
      </c>
      <c r="AW52" s="8">
        <v>4146.73</v>
      </c>
      <c r="AX52" s="4"/>
      <c r="AY52" s="8"/>
      <c r="AZ52" s="7"/>
      <c r="BA52" s="7"/>
      <c r="BB52" s="7">
        <v>1</v>
      </c>
      <c r="BC52" s="4">
        <v>166</v>
      </c>
      <c r="BD52" s="8">
        <v>9268.94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0.4474</v>
      </c>
      <c r="BJ52" s="4">
        <v>73</v>
      </c>
      <c r="BK52" s="8">
        <v>4146.73</v>
      </c>
      <c r="BL52" s="2" t="s">
        <v>1144</v>
      </c>
      <c r="BM52" s="7">
        <v>1</v>
      </c>
      <c r="BN52" s="7">
        <v>1</v>
      </c>
      <c r="BO52" s="4">
        <v>5</v>
      </c>
      <c r="BP52" s="8">
        <v>191.36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1145</v>
      </c>
      <c r="BX52" s="2" t="s">
        <v>1146</v>
      </c>
      <c r="BY52" s="2" t="s">
        <v>144</v>
      </c>
      <c r="BZ52" s="2" t="s">
        <v>132</v>
      </c>
      <c r="CA52" s="4">
        <v>9</v>
      </c>
      <c r="CB52" s="8">
        <v>491.49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132</v>
      </c>
      <c r="CJ52" s="2" t="s">
        <v>829</v>
      </c>
      <c r="CK52" s="2" t="s">
        <v>144</v>
      </c>
      <c r="CL52" s="2" t="s">
        <v>132</v>
      </c>
      <c r="CM52" s="4">
        <v>4</v>
      </c>
      <c r="CN52" s="8">
        <v>231.38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830</v>
      </c>
      <c r="CV52" s="2" t="s">
        <v>1147</v>
      </c>
      <c r="CW52" s="2" t="s">
        <v>144</v>
      </c>
      <c r="CX52" s="2" t="s">
        <v>132</v>
      </c>
      <c r="CY52" s="4">
        <v>17</v>
      </c>
      <c r="CZ52" s="8">
        <v>1008.61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1089</v>
      </c>
      <c r="DH52" s="2" t="s">
        <v>1124</v>
      </c>
      <c r="DI52" s="2" t="s">
        <v>144</v>
      </c>
      <c r="DJ52" s="2" t="s">
        <v>132</v>
      </c>
      <c r="DK52" s="4">
        <v>4</v>
      </c>
      <c r="DL52" s="8">
        <v>266.8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1148</v>
      </c>
      <c r="DT52" s="2" t="s">
        <v>1149</v>
      </c>
      <c r="DU52" s="2" t="s">
        <v>144</v>
      </c>
      <c r="DV52" s="2" t="s">
        <v>132</v>
      </c>
      <c r="DW52" s="4">
        <v>7</v>
      </c>
      <c r="DX52" s="8">
        <v>440.16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830</v>
      </c>
      <c r="EF52" s="2" t="s">
        <v>1150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837</v>
      </c>
      <c r="ER52" s="2" t="s">
        <v>1125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202</v>
      </c>
      <c r="FD52" s="2" t="s">
        <v>485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168</v>
      </c>
      <c r="FO52" s="2" t="s">
        <v>1151</v>
      </c>
      <c r="FP52" s="2" t="s">
        <v>1127</v>
      </c>
      <c r="FQ52" s="2" t="s">
        <v>144</v>
      </c>
      <c r="FR52" s="2" t="s">
        <v>132</v>
      </c>
      <c r="FS52" s="4">
        <v>5</v>
      </c>
      <c r="FT52" s="8">
        <v>240.1</v>
      </c>
      <c r="FU52" s="4"/>
      <c r="FV52" s="8"/>
      <c r="FW52" s="7"/>
      <c r="FX52" s="7"/>
      <c r="FY52" s="2" t="s">
        <v>141</v>
      </c>
      <c r="FZ52" s="2" t="s">
        <v>129</v>
      </c>
      <c r="GA52" s="2" t="s">
        <v>300</v>
      </c>
      <c r="GB52" s="2" t="s">
        <v>757</v>
      </c>
      <c r="GC52" s="2" t="s">
        <v>144</v>
      </c>
      <c r="GD52" s="2" t="s">
        <v>132</v>
      </c>
      <c r="GE52" s="4">
        <v>4</v>
      </c>
      <c r="GF52" s="8">
        <v>399.96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830</v>
      </c>
      <c r="GN52" s="2" t="s">
        <v>1152</v>
      </c>
      <c r="GO52" s="2" t="s">
        <v>144</v>
      </c>
      <c r="GP52" s="2" t="s">
        <v>132</v>
      </c>
      <c r="GQ52" s="4">
        <v>13</v>
      </c>
      <c r="GR52" s="8">
        <v>624.26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303</v>
      </c>
      <c r="GZ52" s="2" t="s">
        <v>1153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162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845</v>
      </c>
      <c r="HX52" s="2" t="s">
        <v>1154</v>
      </c>
      <c r="HY52" s="2" t="s">
        <v>144</v>
      </c>
      <c r="HZ52" s="2" t="s">
        <v>132</v>
      </c>
      <c r="IA52" s="4">
        <v>2</v>
      </c>
      <c r="IB52" s="8">
        <v>103.72</v>
      </c>
      <c r="IC52" s="4"/>
      <c r="ID52" s="8"/>
      <c r="IE52" s="7"/>
      <c r="IF52" s="7"/>
      <c r="IG52" s="2" t="s">
        <v>141</v>
      </c>
      <c r="IH52" s="2" t="s">
        <v>129</v>
      </c>
      <c r="II52" s="2" t="s">
        <v>847</v>
      </c>
      <c r="IJ52" s="2" t="s">
        <v>1070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212</v>
      </c>
      <c r="IT52" s="2" t="s">
        <v>129</v>
      </c>
      <c r="IU52" s="2" t="s">
        <v>132</v>
      </c>
      <c r="IV52" s="2" t="s">
        <v>132</v>
      </c>
      <c r="IW52" s="2" t="s">
        <v>144</v>
      </c>
      <c r="IX52" s="2" t="s">
        <v>132</v>
      </c>
      <c r="IY52" s="4">
        <v>2</v>
      </c>
      <c r="IZ52" s="8">
        <v>100.86</v>
      </c>
      <c r="JA52" s="4"/>
      <c r="JB52" s="8"/>
      <c r="JC52" s="7"/>
      <c r="JD52" s="7"/>
      <c r="JE52" s="2" t="s">
        <v>141</v>
      </c>
      <c r="JF52" s="2" t="s">
        <v>129</v>
      </c>
      <c r="JG52" s="2" t="s">
        <v>850</v>
      </c>
      <c r="JH52" s="2" t="s">
        <v>196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214</v>
      </c>
      <c r="JR52" s="2" t="s">
        <v>129</v>
      </c>
      <c r="JS52" s="2" t="s">
        <v>1155</v>
      </c>
      <c r="JT52" s="2" t="s">
        <v>1156</v>
      </c>
      <c r="JU52" s="2" t="s">
        <v>144</v>
      </c>
      <c r="JV52" s="2" t="s">
        <v>132</v>
      </c>
      <c r="JW52" s="4">
        <v>1</v>
      </c>
      <c r="JX52" s="8">
        <v>48.03</v>
      </c>
      <c r="JY52" s="4"/>
      <c r="JZ52" s="8"/>
      <c r="KA52" s="7"/>
      <c r="KB52" s="7"/>
      <c r="KC52" s="2" t="s">
        <v>141</v>
      </c>
      <c r="KD52" s="2" t="s">
        <v>129</v>
      </c>
      <c r="KE52" s="2" t="s">
        <v>857</v>
      </c>
      <c r="KF52" s="2" t="s">
        <v>1157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167</v>
      </c>
      <c r="KP52" s="2" t="s">
        <v>168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141</v>
      </c>
      <c r="LB52" s="2" t="s">
        <v>129</v>
      </c>
      <c r="LC52" s="2" t="s">
        <v>169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162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168</v>
      </c>
      <c r="MM52" s="2" t="s">
        <v>855</v>
      </c>
      <c r="MN52" s="2" t="s">
        <v>1158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167</v>
      </c>
      <c r="MX52" s="2" t="s">
        <v>129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167</v>
      </c>
      <c r="NJ52" s="2" t="s">
        <v>129</v>
      </c>
      <c r="NK52" s="2" t="s">
        <v>132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167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167</v>
      </c>
      <c r="OT52" s="2" t="s">
        <v>168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168</v>
      </c>
      <c r="PS52" s="2" t="s">
        <v>218</v>
      </c>
      <c r="PT52" s="2" t="s">
        <v>815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168</v>
      </c>
      <c r="QQ52" s="2" t="s">
        <v>1159</v>
      </c>
      <c r="QR52" s="2" t="s">
        <v>1160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545</v>
      </c>
      <c r="RB52" s="2" t="s">
        <v>129</v>
      </c>
      <c r="RC52" s="2" t="s">
        <v>132</v>
      </c>
      <c r="RD52" s="2" t="s">
        <v>132</v>
      </c>
      <c r="RE52" s="2" t="s">
        <v>144</v>
      </c>
      <c r="RF52" s="2" t="s">
        <v>179</v>
      </c>
      <c r="RG52" s="4"/>
      <c r="RH52" s="8"/>
      <c r="RI52" s="4"/>
      <c r="RJ52" s="8"/>
      <c r="RK52" s="7"/>
      <c r="RL52" s="7"/>
      <c r="RM52" s="2" t="s">
        <v>141</v>
      </c>
      <c r="RN52" s="2" t="s">
        <v>168</v>
      </c>
      <c r="RO52" s="2" t="s">
        <v>1161</v>
      </c>
      <c r="RP52" s="2" t="s">
        <v>298</v>
      </c>
      <c r="RQ52" s="2" t="s">
        <v>144</v>
      </c>
      <c r="RR52" s="2" t="s">
        <v>132</v>
      </c>
    </row>
    <row r="53">
      <c r="A53" s="2" t="s">
        <v>1162</v>
      </c>
      <c r="B53" s="2" t="s">
        <v>121</v>
      </c>
      <c r="C53" s="2" t="s">
        <v>122</v>
      </c>
      <c r="D53" s="2" t="s">
        <v>988</v>
      </c>
      <c r="E53" s="2" t="s">
        <v>989</v>
      </c>
      <c r="F53" s="2" t="s">
        <v>1140</v>
      </c>
      <c r="G53" s="2" t="s">
        <v>1140</v>
      </c>
      <c r="H53" s="2" t="s">
        <v>1140</v>
      </c>
      <c r="I53" s="2" t="s">
        <v>1141</v>
      </c>
      <c r="J53" s="2" t="s">
        <v>127</v>
      </c>
      <c r="K53" s="2" t="s">
        <v>1163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319</v>
      </c>
      <c r="Q53" s="2" t="s">
        <v>131</v>
      </c>
      <c r="R53" s="2" t="s">
        <v>132</v>
      </c>
      <c r="S53" s="2" t="s">
        <v>1164</v>
      </c>
      <c r="T53" s="2" t="s">
        <v>132</v>
      </c>
      <c r="U53" s="2" t="s">
        <v>285</v>
      </c>
      <c r="V53" s="2" t="s">
        <v>866</v>
      </c>
      <c r="W53" s="2" t="s">
        <v>187</v>
      </c>
      <c r="X53" s="2" t="s">
        <v>132</v>
      </c>
      <c r="Y53" s="2" t="s">
        <v>1165</v>
      </c>
      <c r="Z53" s="4">
        <v>33</v>
      </c>
      <c r="AA53" s="4">
        <f>=ROUNDDOWN(8.25,0)</f>
      </c>
      <c r="AB53" s="5">
        <v>4</v>
      </c>
      <c r="AC53" s="2" t="s">
        <v>910</v>
      </c>
      <c r="AD53" s="4">
        <v>100</v>
      </c>
      <c r="AE53" s="4">
        <v>100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47</v>
      </c>
      <c r="AQ53" s="8">
        <v>2741.07</v>
      </c>
      <c r="AR53" s="4"/>
      <c r="AS53" s="8"/>
      <c r="AT53" s="7"/>
      <c r="AU53" s="7"/>
      <c r="AV53" s="4">
        <v>47</v>
      </c>
      <c r="AW53" s="8">
        <v>2741.07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0.2957</v>
      </c>
      <c r="BJ53" s="4">
        <v>47</v>
      </c>
      <c r="BK53" s="8">
        <v>2741.07</v>
      </c>
      <c r="BL53" s="2" t="s">
        <v>1166</v>
      </c>
      <c r="BM53" s="7">
        <v>1</v>
      </c>
      <c r="BN53" s="7">
        <v>1</v>
      </c>
      <c r="BO53" s="4">
        <v>4</v>
      </c>
      <c r="BP53" s="8">
        <v>168.3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1167</v>
      </c>
      <c r="BX53" s="2" t="s">
        <v>617</v>
      </c>
      <c r="BY53" s="2" t="s">
        <v>144</v>
      </c>
      <c r="BZ53" s="2" t="s">
        <v>132</v>
      </c>
      <c r="CA53" s="4">
        <v>16</v>
      </c>
      <c r="CB53" s="8">
        <v>900.8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132</v>
      </c>
      <c r="CJ53" s="2" t="s">
        <v>406</v>
      </c>
      <c r="CK53" s="2" t="s">
        <v>144</v>
      </c>
      <c r="CL53" s="2" t="s">
        <v>132</v>
      </c>
      <c r="CM53" s="4">
        <v>6</v>
      </c>
      <c r="CN53" s="8">
        <v>372.13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1165</v>
      </c>
      <c r="CV53" s="2" t="s">
        <v>882</v>
      </c>
      <c r="CW53" s="2" t="s">
        <v>144</v>
      </c>
      <c r="CX53" s="2" t="s">
        <v>132</v>
      </c>
      <c r="CY53" s="4">
        <v>10</v>
      </c>
      <c r="CZ53" s="8">
        <v>593.3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557</v>
      </c>
      <c r="DH53" s="2" t="s">
        <v>1168</v>
      </c>
      <c r="DI53" s="2" t="s">
        <v>144</v>
      </c>
      <c r="DJ53" s="2" t="s">
        <v>132</v>
      </c>
      <c r="DK53" s="4">
        <v>5</v>
      </c>
      <c r="DL53" s="8">
        <v>333.5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886</v>
      </c>
      <c r="DT53" s="2" t="s">
        <v>1169</v>
      </c>
      <c r="DU53" s="2" t="s">
        <v>144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129</v>
      </c>
      <c r="EE53" s="2" t="s">
        <v>1170</v>
      </c>
      <c r="EF53" s="2" t="s">
        <v>1057</v>
      </c>
      <c r="EG53" s="2" t="s">
        <v>144</v>
      </c>
      <c r="EH53" s="2" t="s">
        <v>132</v>
      </c>
      <c r="EI53" s="4">
        <v>2</v>
      </c>
      <c r="EJ53" s="8">
        <v>112.86</v>
      </c>
      <c r="EK53" s="4"/>
      <c r="EL53" s="8"/>
      <c r="EM53" s="7"/>
      <c r="EN53" s="7"/>
      <c r="EO53" s="2" t="s">
        <v>141</v>
      </c>
      <c r="EP53" s="2" t="s">
        <v>129</v>
      </c>
      <c r="EQ53" s="2" t="s">
        <v>1171</v>
      </c>
      <c r="ER53" s="2" t="s">
        <v>1172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202</v>
      </c>
      <c r="FD53" s="2" t="s">
        <v>1173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168</v>
      </c>
      <c r="FO53" s="2" t="s">
        <v>621</v>
      </c>
      <c r="FP53" s="2" t="s">
        <v>1174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129</v>
      </c>
      <c r="GA53" s="2" t="s">
        <v>158</v>
      </c>
      <c r="GB53" s="2" t="s">
        <v>132</v>
      </c>
      <c r="GC53" s="2" t="s">
        <v>144</v>
      </c>
      <c r="GD53" s="2" t="s">
        <v>132</v>
      </c>
      <c r="GE53" s="4">
        <v>1</v>
      </c>
      <c r="GF53" s="8">
        <v>99.99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1038</v>
      </c>
      <c r="GN53" s="2" t="s">
        <v>1170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161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162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>
        <v>1</v>
      </c>
      <c r="HP53" s="8">
        <v>59.33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925</v>
      </c>
      <c r="HX53" s="2" t="s">
        <v>1175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141</v>
      </c>
      <c r="IH53" s="2" t="s">
        <v>129</v>
      </c>
      <c r="II53" s="2" t="s">
        <v>333</v>
      </c>
      <c r="IJ53" s="2" t="s">
        <v>1176</v>
      </c>
      <c r="IK53" s="2" t="s">
        <v>144</v>
      </c>
      <c r="IL53" s="2" t="s">
        <v>132</v>
      </c>
      <c r="IM53" s="4"/>
      <c r="IN53" s="8"/>
      <c r="IO53" s="4"/>
      <c r="IP53" s="8"/>
      <c r="IQ53" s="7"/>
      <c r="IR53" s="7"/>
      <c r="IS53" s="2" t="s">
        <v>212</v>
      </c>
      <c r="IT53" s="2" t="s">
        <v>129</v>
      </c>
      <c r="IU53" s="2" t="s">
        <v>132</v>
      </c>
      <c r="IV53" s="2" t="s">
        <v>132</v>
      </c>
      <c r="IW53" s="2" t="s">
        <v>144</v>
      </c>
      <c r="IX53" s="2" t="s">
        <v>132</v>
      </c>
      <c r="IY53" s="4">
        <v>2</v>
      </c>
      <c r="IZ53" s="8">
        <v>100.86</v>
      </c>
      <c r="JA53" s="4"/>
      <c r="JB53" s="8"/>
      <c r="JC53" s="7"/>
      <c r="JD53" s="7"/>
      <c r="JE53" s="2" t="s">
        <v>141</v>
      </c>
      <c r="JF53" s="2" t="s">
        <v>129</v>
      </c>
      <c r="JG53" s="2" t="s">
        <v>213</v>
      </c>
      <c r="JH53" s="2" t="s">
        <v>343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384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167</v>
      </c>
      <c r="KD53" s="2" t="s">
        <v>129</v>
      </c>
      <c r="KE53" s="2" t="s">
        <v>132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167</v>
      </c>
      <c r="KP53" s="2" t="s">
        <v>168</v>
      </c>
      <c r="KQ53" s="2" t="s">
        <v>132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141</v>
      </c>
      <c r="LB53" s="2" t="s">
        <v>129</v>
      </c>
      <c r="LC53" s="2" t="s">
        <v>169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162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168</v>
      </c>
      <c r="MM53" s="2" t="s">
        <v>1171</v>
      </c>
      <c r="MN53" s="2" t="s">
        <v>1177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167</v>
      </c>
      <c r="MX53" s="2" t="s">
        <v>129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174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167</v>
      </c>
      <c r="OT53" s="2" t="s">
        <v>168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168</v>
      </c>
      <c r="PS53" s="2" t="s">
        <v>572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162</v>
      </c>
      <c r="QP53" s="2" t="s">
        <v>168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167</v>
      </c>
      <c r="RB53" s="2" t="s">
        <v>129</v>
      </c>
      <c r="RC53" s="2" t="s">
        <v>132</v>
      </c>
      <c r="RD53" s="2" t="s">
        <v>132</v>
      </c>
      <c r="RE53" s="2" t="s">
        <v>144</v>
      </c>
      <c r="RF53" s="2" t="s">
        <v>179</v>
      </c>
      <c r="RG53" s="4"/>
      <c r="RH53" s="8"/>
      <c r="RI53" s="4"/>
      <c r="RJ53" s="8"/>
      <c r="RK53" s="7"/>
      <c r="RL53" s="7"/>
      <c r="RM53" s="2" t="s">
        <v>141</v>
      </c>
      <c r="RN53" s="2" t="s">
        <v>168</v>
      </c>
      <c r="RO53" s="2" t="s">
        <v>220</v>
      </c>
      <c r="RP53" s="2" t="s">
        <v>613</v>
      </c>
      <c r="RQ53" s="2" t="s">
        <v>144</v>
      </c>
      <c r="RR53" s="2" t="s">
        <v>132</v>
      </c>
    </row>
    <row r="54">
      <c r="A54" s="2" t="s">
        <v>1178</v>
      </c>
      <c r="B54" s="2" t="s">
        <v>121</v>
      </c>
      <c r="C54" s="2" t="s">
        <v>122</v>
      </c>
      <c r="D54" s="2" t="s">
        <v>988</v>
      </c>
      <c r="E54" s="2" t="s">
        <v>989</v>
      </c>
      <c r="F54" s="2" t="s">
        <v>1140</v>
      </c>
      <c r="G54" s="2" t="s">
        <v>1140</v>
      </c>
      <c r="H54" s="2" t="s">
        <v>1140</v>
      </c>
      <c r="I54" s="2" t="s">
        <v>1141</v>
      </c>
      <c r="J54" s="2" t="s">
        <v>127</v>
      </c>
      <c r="K54" s="2" t="s">
        <v>1179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319</v>
      </c>
      <c r="Q54" s="2" t="s">
        <v>131</v>
      </c>
      <c r="R54" s="2" t="s">
        <v>132</v>
      </c>
      <c r="S54" s="2" t="s">
        <v>1180</v>
      </c>
      <c r="T54" s="2" t="s">
        <v>132</v>
      </c>
      <c r="U54" s="2" t="s">
        <v>285</v>
      </c>
      <c r="V54" s="2" t="s">
        <v>866</v>
      </c>
      <c r="W54" s="2" t="s">
        <v>187</v>
      </c>
      <c r="X54" s="2" t="s">
        <v>132</v>
      </c>
      <c r="Y54" s="2" t="s">
        <v>825</v>
      </c>
      <c r="Z54" s="4">
        <v>119</v>
      </c>
      <c r="AA54" s="4">
        <f>=ROUNDDOWN(39.6666666666667,0)</f>
      </c>
      <c r="AB54" s="5">
        <v>3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46</v>
      </c>
      <c r="AQ54" s="8">
        <v>2381.14</v>
      </c>
      <c r="AR54" s="4"/>
      <c r="AS54" s="8"/>
      <c r="AT54" s="7"/>
      <c r="AU54" s="7"/>
      <c r="AV54" s="4">
        <v>46</v>
      </c>
      <c r="AW54" s="8">
        <v>2381.14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0.2569</v>
      </c>
      <c r="BJ54" s="4">
        <v>46</v>
      </c>
      <c r="BK54" s="8">
        <v>2381.14</v>
      </c>
      <c r="BL54" s="2" t="s">
        <v>1181</v>
      </c>
      <c r="BM54" s="7">
        <v>1</v>
      </c>
      <c r="BN54" s="7">
        <v>1</v>
      </c>
      <c r="BO54" s="4">
        <v>14</v>
      </c>
      <c r="BP54" s="8">
        <v>567.16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1182</v>
      </c>
      <c r="BX54" s="2" t="s">
        <v>1183</v>
      </c>
      <c r="BY54" s="2" t="s">
        <v>144</v>
      </c>
      <c r="BZ54" s="2" t="s">
        <v>132</v>
      </c>
      <c r="CA54" s="4">
        <v>4</v>
      </c>
      <c r="CB54" s="8">
        <v>178.72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132</v>
      </c>
      <c r="CJ54" s="2" t="s">
        <v>829</v>
      </c>
      <c r="CK54" s="2" t="s">
        <v>144</v>
      </c>
      <c r="CL54" s="2" t="s">
        <v>132</v>
      </c>
      <c r="CM54" s="4">
        <v>8</v>
      </c>
      <c r="CN54" s="8">
        <v>441.52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830</v>
      </c>
      <c r="CV54" s="2" t="s">
        <v>1184</v>
      </c>
      <c r="CW54" s="2" t="s">
        <v>144</v>
      </c>
      <c r="CX54" s="2" t="s">
        <v>132</v>
      </c>
      <c r="CY54" s="4">
        <v>7</v>
      </c>
      <c r="CZ54" s="8">
        <v>415.31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1089</v>
      </c>
      <c r="DH54" s="2" t="s">
        <v>1011</v>
      </c>
      <c r="DI54" s="2" t="s">
        <v>144</v>
      </c>
      <c r="DJ54" s="2" t="s">
        <v>132</v>
      </c>
      <c r="DK54" s="4">
        <v>4</v>
      </c>
      <c r="DL54" s="8">
        <v>266.8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834</v>
      </c>
      <c r="DT54" s="2" t="s">
        <v>1185</v>
      </c>
      <c r="DU54" s="2" t="s">
        <v>144</v>
      </c>
      <c r="DV54" s="2" t="s">
        <v>132</v>
      </c>
      <c r="DW54" s="4">
        <v>2</v>
      </c>
      <c r="DX54" s="8">
        <v>125.76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830</v>
      </c>
      <c r="EF54" s="2" t="s">
        <v>1186</v>
      </c>
      <c r="EG54" s="2" t="s">
        <v>144</v>
      </c>
      <c r="EH54" s="2" t="s">
        <v>132</v>
      </c>
      <c r="EI54" s="4">
        <v>5</v>
      </c>
      <c r="EJ54" s="8">
        <v>282.15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830</v>
      </c>
      <c r="ER54" s="2" t="s">
        <v>1187</v>
      </c>
      <c r="ES54" s="2" t="s">
        <v>144</v>
      </c>
      <c r="ET54" s="2" t="s">
        <v>132</v>
      </c>
      <c r="EU54" s="4">
        <v>2</v>
      </c>
      <c r="EV54" s="8">
        <v>103.72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202</v>
      </c>
      <c r="FD54" s="2" t="s">
        <v>1188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168</v>
      </c>
      <c r="FO54" s="2" t="s">
        <v>840</v>
      </c>
      <c r="FP54" s="2" t="s">
        <v>1189</v>
      </c>
      <c r="FQ54" s="2" t="s">
        <v>144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300</v>
      </c>
      <c r="GB54" s="2" t="s">
        <v>1190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830</v>
      </c>
      <c r="GN54" s="2" t="s">
        <v>1191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214</v>
      </c>
      <c r="GX54" s="2" t="s">
        <v>129</v>
      </c>
      <c r="GY54" s="2" t="s">
        <v>303</v>
      </c>
      <c r="GZ54" s="2" t="s">
        <v>417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162</v>
      </c>
      <c r="HJ54" s="2" t="s">
        <v>129</v>
      </c>
      <c r="HK54" s="2" t="s">
        <v>132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845</v>
      </c>
      <c r="HX54" s="2" t="s">
        <v>1192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141</v>
      </c>
      <c r="IH54" s="2" t="s">
        <v>129</v>
      </c>
      <c r="II54" s="2" t="s">
        <v>1063</v>
      </c>
      <c r="IJ54" s="2" t="s">
        <v>1193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212</v>
      </c>
      <c r="IT54" s="2" t="s">
        <v>129</v>
      </c>
      <c r="IU54" s="2" t="s">
        <v>132</v>
      </c>
      <c r="IV54" s="2" t="s">
        <v>132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1194</v>
      </c>
      <c r="JH54" s="2" t="s">
        <v>196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1155</v>
      </c>
      <c r="JT54" s="2" t="s">
        <v>1195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167</v>
      </c>
      <c r="KD54" s="2" t="s">
        <v>129</v>
      </c>
      <c r="KE54" s="2" t="s">
        <v>830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167</v>
      </c>
      <c r="KP54" s="2" t="s">
        <v>168</v>
      </c>
      <c r="KQ54" s="2" t="s">
        <v>132</v>
      </c>
      <c r="KR54" s="2" t="s">
        <v>132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141</v>
      </c>
      <c r="LB54" s="2" t="s">
        <v>129</v>
      </c>
      <c r="LC54" s="2" t="s">
        <v>169</v>
      </c>
      <c r="LD54" s="2" t="s">
        <v>132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129</v>
      </c>
      <c r="LO54" s="2" t="s">
        <v>1134</v>
      </c>
      <c r="LP54" s="2" t="s">
        <v>1196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171</v>
      </c>
      <c r="MM54" s="2" t="s">
        <v>855</v>
      </c>
      <c r="MN54" s="2" t="s">
        <v>1197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167</v>
      </c>
      <c r="MX54" s="2" t="s">
        <v>129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167</v>
      </c>
      <c r="NJ54" s="2" t="s">
        <v>129</v>
      </c>
      <c r="NK54" s="2" t="s">
        <v>132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167</v>
      </c>
      <c r="OH54" s="2" t="s">
        <v>129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167</v>
      </c>
      <c r="OT54" s="2" t="s">
        <v>168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168</v>
      </c>
      <c r="PS54" s="2" t="s">
        <v>218</v>
      </c>
      <c r="PT54" s="2" t="s">
        <v>1079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168</v>
      </c>
      <c r="QQ54" s="2" t="s">
        <v>1159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545</v>
      </c>
      <c r="RB54" s="2" t="s">
        <v>129</v>
      </c>
      <c r="RC54" s="2" t="s">
        <v>132</v>
      </c>
      <c r="RD54" s="2" t="s">
        <v>132</v>
      </c>
      <c r="RE54" s="2" t="s">
        <v>144</v>
      </c>
      <c r="RF54" s="2" t="s">
        <v>179</v>
      </c>
      <c r="RG54" s="4"/>
      <c r="RH54" s="8"/>
      <c r="RI54" s="4"/>
      <c r="RJ54" s="8"/>
      <c r="RK54" s="7"/>
      <c r="RL54" s="7"/>
      <c r="RM54" s="2" t="s">
        <v>141</v>
      </c>
      <c r="RN54" s="2" t="s">
        <v>168</v>
      </c>
      <c r="RO54" s="2" t="s">
        <v>1198</v>
      </c>
      <c r="RP54" s="2" t="s">
        <v>1199</v>
      </c>
      <c r="RQ54" s="2" t="s">
        <v>144</v>
      </c>
      <c r="RR54" s="2" t="s">
        <v>132</v>
      </c>
    </row>
    <row r="55">
      <c r="A55" s="2" t="s">
        <v>1200</v>
      </c>
      <c r="B55" s="2" t="s">
        <v>121</v>
      </c>
      <c r="C55" s="2" t="s">
        <v>122</v>
      </c>
      <c r="D55" s="2" t="s">
        <v>988</v>
      </c>
      <c r="E55" s="2" t="s">
        <v>989</v>
      </c>
      <c r="F55" s="2" t="s">
        <v>1201</v>
      </c>
      <c r="G55" s="2" t="s">
        <v>1201</v>
      </c>
      <c r="H55" s="2" t="s">
        <v>1201</v>
      </c>
      <c r="I55" s="2" t="s">
        <v>1202</v>
      </c>
      <c r="J55" s="2" t="s">
        <v>127</v>
      </c>
      <c r="K55" s="2" t="s">
        <v>1203</v>
      </c>
      <c r="L55" s="3">
        <v>57.82</v>
      </c>
      <c r="M55" s="3">
        <v>60.71</v>
      </c>
      <c r="N55" s="3">
        <v>127.49</v>
      </c>
      <c r="O55" s="2" t="s">
        <v>129</v>
      </c>
      <c r="P55" s="2" t="s">
        <v>255</v>
      </c>
      <c r="Q55" s="2" t="s">
        <v>131</v>
      </c>
      <c r="R55" s="2" t="s">
        <v>132</v>
      </c>
      <c r="S55" s="2" t="s">
        <v>1204</v>
      </c>
      <c r="T55" s="2" t="s">
        <v>132</v>
      </c>
      <c r="U55" s="2" t="s">
        <v>285</v>
      </c>
      <c r="V55" s="2" t="s">
        <v>1120</v>
      </c>
      <c r="W55" s="2" t="s">
        <v>187</v>
      </c>
      <c r="X55" s="2" t="s">
        <v>132</v>
      </c>
      <c r="Y55" s="2" t="s">
        <v>620</v>
      </c>
      <c r="Z55" s="4">
        <v>213</v>
      </c>
      <c r="AA55" s="4">
        <f>=ROUNDDOWN(30.4285714285714,0)</f>
      </c>
      <c r="AB55" s="5">
        <v>7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108</v>
      </c>
      <c r="AQ55" s="8">
        <v>8109.66</v>
      </c>
      <c r="AR55" s="4"/>
      <c r="AS55" s="8"/>
      <c r="AT55" s="7"/>
      <c r="AU55" s="7"/>
      <c r="AV55" s="4">
        <v>108</v>
      </c>
      <c r="AW55" s="8">
        <v>8109.66</v>
      </c>
      <c r="AX55" s="4"/>
      <c r="AY55" s="8"/>
      <c r="AZ55" s="7"/>
      <c r="BA55" s="7"/>
      <c r="BB55" s="7">
        <v>1</v>
      </c>
      <c r="BC55" s="4">
        <v>108</v>
      </c>
      <c r="BD55" s="8">
        <v>8109.66</v>
      </c>
      <c r="BE55" s="4"/>
      <c r="BF55" s="8"/>
      <c r="BG55" s="7"/>
      <c r="BH55" s="7"/>
      <c r="BI55" s="7">
        <v>1</v>
      </c>
      <c r="BJ55" s="4">
        <v>108</v>
      </c>
      <c r="BK55" s="8">
        <v>8109.66</v>
      </c>
      <c r="BL55" s="2" t="s">
        <v>1205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190</v>
      </c>
      <c r="BX55" s="2" t="s">
        <v>1206</v>
      </c>
      <c r="BY55" s="2" t="s">
        <v>144</v>
      </c>
      <c r="BZ55" s="2" t="s">
        <v>132</v>
      </c>
      <c r="CA55" s="4">
        <v>15</v>
      </c>
      <c r="CB55" s="8">
        <v>1167.9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132</v>
      </c>
      <c r="CJ55" s="2" t="s">
        <v>406</v>
      </c>
      <c r="CK55" s="2" t="s">
        <v>144</v>
      </c>
      <c r="CL55" s="2" t="s">
        <v>132</v>
      </c>
      <c r="CM55" s="4">
        <v>10</v>
      </c>
      <c r="CN55" s="8">
        <v>777.13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1107</v>
      </c>
      <c r="CV55" s="2" t="s">
        <v>1207</v>
      </c>
      <c r="CW55" s="2" t="s">
        <v>144</v>
      </c>
      <c r="CX55" s="2" t="s">
        <v>132</v>
      </c>
      <c r="CY55" s="4">
        <v>47</v>
      </c>
      <c r="CZ55" s="8">
        <v>3476.12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1208</v>
      </c>
      <c r="DH55" s="2" t="s">
        <v>192</v>
      </c>
      <c r="DI55" s="2" t="s">
        <v>144</v>
      </c>
      <c r="DJ55" s="2" t="s">
        <v>132</v>
      </c>
      <c r="DK55" s="4">
        <v>1</v>
      </c>
      <c r="DL55" s="8">
        <v>91.64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196</v>
      </c>
      <c r="DT55" s="2" t="s">
        <v>1209</v>
      </c>
      <c r="DU55" s="2" t="s">
        <v>144</v>
      </c>
      <c r="DV55" s="2" t="s">
        <v>132</v>
      </c>
      <c r="DW55" s="4">
        <v>8</v>
      </c>
      <c r="DX55" s="8">
        <v>637.12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408</v>
      </c>
      <c r="EF55" s="2" t="s">
        <v>1210</v>
      </c>
      <c r="EG55" s="2" t="s">
        <v>144</v>
      </c>
      <c r="EH55" s="2" t="s">
        <v>132</v>
      </c>
      <c r="EI55" s="4">
        <v>14</v>
      </c>
      <c r="EJ55" s="8">
        <v>1020.74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919</v>
      </c>
      <c r="ER55" s="2" t="s">
        <v>1211</v>
      </c>
      <c r="ES55" s="2" t="s">
        <v>144</v>
      </c>
      <c r="ET55" s="2" t="s">
        <v>132</v>
      </c>
      <c r="EU55" s="4">
        <v>2</v>
      </c>
      <c r="EV55" s="8">
        <v>131.12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202</v>
      </c>
      <c r="FD55" s="2" t="s">
        <v>1212</v>
      </c>
      <c r="FE55" s="2" t="s">
        <v>144</v>
      </c>
      <c r="FF55" s="2" t="s">
        <v>132</v>
      </c>
      <c r="FG55" s="4">
        <v>4</v>
      </c>
      <c r="FH55" s="8">
        <v>299.96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204</v>
      </c>
      <c r="FP55" s="2" t="s">
        <v>1213</v>
      </c>
      <c r="FQ55" s="2" t="s">
        <v>144</v>
      </c>
      <c r="FR55" s="2" t="s">
        <v>132</v>
      </c>
      <c r="FS55" s="4">
        <v>1</v>
      </c>
      <c r="FT55" s="8">
        <v>60.71</v>
      </c>
      <c r="FU55" s="4"/>
      <c r="FV55" s="8"/>
      <c r="FW55" s="7"/>
      <c r="FX55" s="7"/>
      <c r="FY55" s="2" t="s">
        <v>141</v>
      </c>
      <c r="FZ55" s="2" t="s">
        <v>129</v>
      </c>
      <c r="GA55" s="2" t="s">
        <v>300</v>
      </c>
      <c r="GB55" s="2" t="s">
        <v>1128</v>
      </c>
      <c r="GC55" s="2" t="s">
        <v>144</v>
      </c>
      <c r="GD55" s="2" t="s">
        <v>132</v>
      </c>
      <c r="GE55" s="4">
        <v>1</v>
      </c>
      <c r="GF55" s="8">
        <v>119.99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1214</v>
      </c>
      <c r="GN55" s="2" t="s">
        <v>1215</v>
      </c>
      <c r="GO55" s="2" t="s">
        <v>144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161</v>
      </c>
      <c r="GZ55" s="2" t="s">
        <v>132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162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>
        <v>1</v>
      </c>
      <c r="HP55" s="8">
        <v>73.96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415</v>
      </c>
      <c r="HX55" s="2" t="s">
        <v>1075</v>
      </c>
      <c r="HY55" s="2" t="s">
        <v>144</v>
      </c>
      <c r="HZ55" s="2" t="s">
        <v>132</v>
      </c>
      <c r="IA55" s="4">
        <v>1</v>
      </c>
      <c r="IB55" s="8">
        <v>65.56</v>
      </c>
      <c r="IC55" s="4"/>
      <c r="ID55" s="8"/>
      <c r="IE55" s="7"/>
      <c r="IF55" s="7"/>
      <c r="IG55" s="2" t="s">
        <v>141</v>
      </c>
      <c r="IH55" s="2" t="s">
        <v>129</v>
      </c>
      <c r="II55" s="2" t="s">
        <v>210</v>
      </c>
      <c r="IJ55" s="2" t="s">
        <v>300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212</v>
      </c>
      <c r="IT55" s="2" t="s">
        <v>129</v>
      </c>
      <c r="IU55" s="2" t="s">
        <v>132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269</v>
      </c>
      <c r="JH55" s="2" t="s">
        <v>351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384</v>
      </c>
      <c r="JT55" s="2" t="s">
        <v>1216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167</v>
      </c>
      <c r="KD55" s="2" t="s">
        <v>129</v>
      </c>
      <c r="KE55" s="2" t="s">
        <v>132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141</v>
      </c>
      <c r="LB55" s="2" t="s">
        <v>129</v>
      </c>
      <c r="LC55" s="2" t="s">
        <v>169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162</v>
      </c>
      <c r="LN55" s="2" t="s">
        <v>129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171</v>
      </c>
      <c r="MM55" s="2" t="s">
        <v>386</v>
      </c>
      <c r="MN55" s="2" t="s">
        <v>1217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167</v>
      </c>
      <c r="MX55" s="2" t="s">
        <v>129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167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174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167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167</v>
      </c>
      <c r="OT55" s="2" t="s">
        <v>168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217</v>
      </c>
      <c r="PF55" s="2" t="s">
        <v>129</v>
      </c>
      <c r="PG55" s="2" t="s">
        <v>132</v>
      </c>
      <c r="PH55" s="2" t="s">
        <v>132</v>
      </c>
      <c r="PI55" s="2" t="s">
        <v>144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168</v>
      </c>
      <c r="PS55" s="2" t="s">
        <v>218</v>
      </c>
      <c r="PT55" s="2" t="s">
        <v>1218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162</v>
      </c>
      <c r="QP55" s="2" t="s">
        <v>168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167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179</v>
      </c>
      <c r="RG55" s="4"/>
      <c r="RH55" s="8"/>
      <c r="RI55" s="4"/>
      <c r="RJ55" s="8"/>
      <c r="RK55" s="7"/>
      <c r="RL55" s="7"/>
      <c r="RM55" s="2" t="s">
        <v>141</v>
      </c>
      <c r="RN55" s="2" t="s">
        <v>168</v>
      </c>
      <c r="RO55" s="2" t="s">
        <v>220</v>
      </c>
      <c r="RP55" s="2" t="s">
        <v>931</v>
      </c>
      <c r="RQ55" s="2" t="s">
        <v>144</v>
      </c>
      <c r="RR55" s="2" t="s">
        <v>132</v>
      </c>
    </row>
    <row r="56">
      <c r="A56" s="2" t="s">
        <v>1219</v>
      </c>
      <c r="B56" s="2" t="s">
        <v>121</v>
      </c>
      <c r="C56" s="2" t="s">
        <v>122</v>
      </c>
      <c r="D56" s="2" t="s">
        <v>988</v>
      </c>
      <c r="E56" s="2" t="s">
        <v>989</v>
      </c>
      <c r="F56" s="2" t="s">
        <v>1220</v>
      </c>
      <c r="G56" s="2" t="s">
        <v>1220</v>
      </c>
      <c r="H56" s="2" t="s">
        <v>1220</v>
      </c>
      <c r="I56" s="2" t="s">
        <v>1221</v>
      </c>
      <c r="J56" s="2" t="s">
        <v>127</v>
      </c>
      <c r="K56" s="2" t="s">
        <v>1222</v>
      </c>
      <c r="L56" s="3">
        <v>61.71</v>
      </c>
      <c r="M56" s="3">
        <v>64.8</v>
      </c>
      <c r="N56" s="3">
        <v>127.49</v>
      </c>
      <c r="O56" s="2" t="s">
        <v>129</v>
      </c>
      <c r="P56" s="2" t="s">
        <v>255</v>
      </c>
      <c r="Q56" s="2" t="s">
        <v>131</v>
      </c>
      <c r="R56" s="2" t="s">
        <v>132</v>
      </c>
      <c r="S56" s="2" t="s">
        <v>1223</v>
      </c>
      <c r="T56" s="2" t="s">
        <v>132</v>
      </c>
      <c r="U56" s="2" t="s">
        <v>134</v>
      </c>
      <c r="V56" s="2" t="s">
        <v>866</v>
      </c>
      <c r="W56" s="2" t="s">
        <v>136</v>
      </c>
      <c r="X56" s="2" t="s">
        <v>937</v>
      </c>
      <c r="Y56" s="2" t="s">
        <v>1032</v>
      </c>
      <c r="Z56" s="4">
        <v>143</v>
      </c>
      <c r="AA56" s="4">
        <f>=ROUNDDOWN(23.8333333333333,0)</f>
      </c>
      <c r="AB56" s="5">
        <v>6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86</v>
      </c>
      <c r="AQ56" s="8">
        <v>6284.29</v>
      </c>
      <c r="AR56" s="4"/>
      <c r="AS56" s="8"/>
      <c r="AT56" s="7"/>
      <c r="AU56" s="7"/>
      <c r="AV56" s="4">
        <v>86</v>
      </c>
      <c r="AW56" s="8">
        <v>6284.29</v>
      </c>
      <c r="AX56" s="4"/>
      <c r="AY56" s="8"/>
      <c r="AZ56" s="7"/>
      <c r="BA56" s="7"/>
      <c r="BB56" s="7">
        <v>1</v>
      </c>
      <c r="BC56" s="4">
        <v>86</v>
      </c>
      <c r="BD56" s="8">
        <v>6284.29</v>
      </c>
      <c r="BE56" s="4"/>
      <c r="BF56" s="8"/>
      <c r="BG56" s="7"/>
      <c r="BH56" s="7"/>
      <c r="BI56" s="7">
        <v>1</v>
      </c>
      <c r="BJ56" s="4">
        <v>86</v>
      </c>
      <c r="BK56" s="8">
        <v>6284.29</v>
      </c>
      <c r="BL56" s="2" t="s">
        <v>1224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1225</v>
      </c>
      <c r="BX56" s="2" t="s">
        <v>1226</v>
      </c>
      <c r="BY56" s="2" t="s">
        <v>144</v>
      </c>
      <c r="BZ56" s="2" t="s">
        <v>132</v>
      </c>
      <c r="CA56" s="4">
        <v>3</v>
      </c>
      <c r="CB56" s="8">
        <v>236.58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132</v>
      </c>
      <c r="CJ56" s="2" t="s">
        <v>660</v>
      </c>
      <c r="CK56" s="2" t="s">
        <v>144</v>
      </c>
      <c r="CL56" s="2" t="s">
        <v>132</v>
      </c>
      <c r="CM56" s="4">
        <v>22</v>
      </c>
      <c r="CN56" s="8">
        <v>1567.42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1032</v>
      </c>
      <c r="CV56" s="2" t="s">
        <v>1227</v>
      </c>
      <c r="CW56" s="2" t="s">
        <v>144</v>
      </c>
      <c r="CX56" s="2" t="s">
        <v>132</v>
      </c>
      <c r="CY56" s="4">
        <v>31</v>
      </c>
      <c r="CZ56" s="8">
        <v>2343.6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1228</v>
      </c>
      <c r="DH56" s="2" t="s">
        <v>146</v>
      </c>
      <c r="DI56" s="2" t="s">
        <v>144</v>
      </c>
      <c r="DJ56" s="2" t="s">
        <v>132</v>
      </c>
      <c r="DK56" s="4">
        <v>3</v>
      </c>
      <c r="DL56" s="8">
        <v>241.92</v>
      </c>
      <c r="DM56" s="4"/>
      <c r="DN56" s="8"/>
      <c r="DO56" s="7"/>
      <c r="DP56" s="7"/>
      <c r="DQ56" s="2" t="s">
        <v>141</v>
      </c>
      <c r="DR56" s="2" t="s">
        <v>129</v>
      </c>
      <c r="DS56" s="2" t="s">
        <v>261</v>
      </c>
      <c r="DT56" s="2" t="s">
        <v>1229</v>
      </c>
      <c r="DU56" s="2" t="s">
        <v>144</v>
      </c>
      <c r="DV56" s="2" t="s">
        <v>132</v>
      </c>
      <c r="DW56" s="4">
        <v>1</v>
      </c>
      <c r="DX56" s="8">
        <v>79.2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810</v>
      </c>
      <c r="EF56" s="2" t="s">
        <v>1230</v>
      </c>
      <c r="EG56" s="2" t="s">
        <v>144</v>
      </c>
      <c r="EH56" s="2" t="s">
        <v>132</v>
      </c>
      <c r="EI56" s="4"/>
      <c r="EJ56" s="8"/>
      <c r="EK56" s="4"/>
      <c r="EL56" s="8"/>
      <c r="EM56" s="7"/>
      <c r="EN56" s="7"/>
      <c r="EO56" s="2" t="s">
        <v>141</v>
      </c>
      <c r="EP56" s="2" t="s">
        <v>129</v>
      </c>
      <c r="EQ56" s="2" t="s">
        <v>1231</v>
      </c>
      <c r="ER56" s="2" t="s">
        <v>1232</v>
      </c>
      <c r="ES56" s="2" t="s">
        <v>144</v>
      </c>
      <c r="ET56" s="2" t="s">
        <v>132</v>
      </c>
      <c r="EU56" s="4">
        <v>2</v>
      </c>
      <c r="EV56" s="8">
        <v>139.96</v>
      </c>
      <c r="EW56" s="4"/>
      <c r="EX56" s="8"/>
      <c r="EY56" s="7"/>
      <c r="EZ56" s="7"/>
      <c r="FA56" s="2" t="s">
        <v>141</v>
      </c>
      <c r="FB56" s="2" t="s">
        <v>129</v>
      </c>
      <c r="FC56" s="2" t="s">
        <v>202</v>
      </c>
      <c r="FD56" s="2" t="s">
        <v>265</v>
      </c>
      <c r="FE56" s="2" t="s">
        <v>144</v>
      </c>
      <c r="FF56" s="2" t="s">
        <v>132</v>
      </c>
      <c r="FG56" s="4">
        <v>8</v>
      </c>
      <c r="FH56" s="8">
        <v>604.8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204</v>
      </c>
      <c r="FP56" s="2" t="s">
        <v>500</v>
      </c>
      <c r="FQ56" s="2" t="s">
        <v>144</v>
      </c>
      <c r="FR56" s="2" t="s">
        <v>132</v>
      </c>
      <c r="FS56" s="4">
        <v>8</v>
      </c>
      <c r="FT56" s="8">
        <v>518.4</v>
      </c>
      <c r="FU56" s="4"/>
      <c r="FV56" s="8"/>
      <c r="FW56" s="7"/>
      <c r="FX56" s="7"/>
      <c r="FY56" s="2" t="s">
        <v>141</v>
      </c>
      <c r="FZ56" s="2" t="s">
        <v>129</v>
      </c>
      <c r="GA56" s="2" t="s">
        <v>300</v>
      </c>
      <c r="GB56" s="2" t="s">
        <v>1233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1234</v>
      </c>
      <c r="GN56" s="2" t="s">
        <v>1235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161</v>
      </c>
      <c r="GZ56" s="2" t="s">
        <v>132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162</v>
      </c>
      <c r="HJ56" s="2" t="s">
        <v>129</v>
      </c>
      <c r="HK56" s="2" t="s">
        <v>132</v>
      </c>
      <c r="HL56" s="2" t="s">
        <v>132</v>
      </c>
      <c r="HM56" s="2" t="s">
        <v>144</v>
      </c>
      <c r="HN56" s="2" t="s">
        <v>132</v>
      </c>
      <c r="HO56" s="4">
        <v>3</v>
      </c>
      <c r="HP56" s="8">
        <v>226.8</v>
      </c>
      <c r="HQ56" s="4"/>
      <c r="HR56" s="8"/>
      <c r="HS56" s="7"/>
      <c r="HT56" s="7"/>
      <c r="HU56" s="2" t="s">
        <v>141</v>
      </c>
      <c r="HV56" s="2" t="s">
        <v>129</v>
      </c>
      <c r="HW56" s="2" t="s">
        <v>244</v>
      </c>
      <c r="HX56" s="2" t="s">
        <v>612</v>
      </c>
      <c r="HY56" s="2" t="s">
        <v>144</v>
      </c>
      <c r="HZ56" s="2" t="s">
        <v>132</v>
      </c>
      <c r="IA56" s="4">
        <v>3</v>
      </c>
      <c r="IB56" s="8">
        <v>209.94</v>
      </c>
      <c r="IC56" s="4"/>
      <c r="ID56" s="8"/>
      <c r="IE56" s="7"/>
      <c r="IF56" s="7"/>
      <c r="IG56" s="2" t="s">
        <v>141</v>
      </c>
      <c r="IH56" s="2" t="s">
        <v>129</v>
      </c>
      <c r="II56" s="2" t="s">
        <v>333</v>
      </c>
      <c r="IJ56" s="2" t="s">
        <v>1236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212</v>
      </c>
      <c r="IT56" s="2" t="s">
        <v>129</v>
      </c>
      <c r="IU56" s="2" t="s">
        <v>132</v>
      </c>
      <c r="IV56" s="2" t="s">
        <v>132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272</v>
      </c>
      <c r="JH56" s="2" t="s">
        <v>1237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1004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167</v>
      </c>
      <c r="KD56" s="2" t="s">
        <v>129</v>
      </c>
      <c r="KE56" s="2" t="s">
        <v>132</v>
      </c>
      <c r="KF56" s="2" t="s">
        <v>132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167</v>
      </c>
      <c r="KP56" s="2" t="s">
        <v>168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141</v>
      </c>
      <c r="LB56" s="2" t="s">
        <v>129</v>
      </c>
      <c r="LC56" s="2" t="s">
        <v>169</v>
      </c>
      <c r="LD56" s="2" t="s">
        <v>742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162</v>
      </c>
      <c r="LN56" s="2" t="s">
        <v>129</v>
      </c>
      <c r="LO56" s="2" t="s">
        <v>132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141</v>
      </c>
      <c r="ML56" s="2" t="s">
        <v>171</v>
      </c>
      <c r="MM56" s="2" t="s">
        <v>172</v>
      </c>
      <c r="MN56" s="2" t="s">
        <v>567</v>
      </c>
      <c r="MO56" s="2" t="s">
        <v>144</v>
      </c>
      <c r="MP56" s="2" t="s">
        <v>132</v>
      </c>
      <c r="MQ56" s="4"/>
      <c r="MR56" s="8"/>
      <c r="MS56" s="4"/>
      <c r="MT56" s="8"/>
      <c r="MU56" s="7"/>
      <c r="MV56" s="7"/>
      <c r="MW56" s="2" t="s">
        <v>167</v>
      </c>
      <c r="MX56" s="2" t="s">
        <v>129</v>
      </c>
      <c r="MY56" s="2" t="s">
        <v>132</v>
      </c>
      <c r="MZ56" s="2" t="s">
        <v>132</v>
      </c>
      <c r="NA56" s="2" t="s">
        <v>144</v>
      </c>
      <c r="NB56" s="2" t="s">
        <v>132</v>
      </c>
      <c r="NC56" s="4"/>
      <c r="ND56" s="8"/>
      <c r="NE56" s="4"/>
      <c r="NF56" s="8"/>
      <c r="NG56" s="7"/>
      <c r="NH56" s="7"/>
      <c r="NI56" s="2" t="s">
        <v>167</v>
      </c>
      <c r="NJ56" s="2" t="s">
        <v>129</v>
      </c>
      <c r="NK56" s="2" t="s">
        <v>132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174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167</v>
      </c>
      <c r="OH56" s="2" t="s">
        <v>129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167</v>
      </c>
      <c r="OT56" s="2" t="s">
        <v>168</v>
      </c>
      <c r="OU56" s="2" t="s">
        <v>132</v>
      </c>
      <c r="OV56" s="2" t="s">
        <v>132</v>
      </c>
      <c r="OW56" s="2" t="s">
        <v>144</v>
      </c>
      <c r="OX56" s="2" t="s">
        <v>132</v>
      </c>
      <c r="OY56" s="4"/>
      <c r="OZ56" s="8"/>
      <c r="PA56" s="4"/>
      <c r="PB56" s="8"/>
      <c r="PC56" s="7"/>
      <c r="PD56" s="7"/>
      <c r="PE56" s="2" t="s">
        <v>217</v>
      </c>
      <c r="PF56" s="2" t="s">
        <v>129</v>
      </c>
      <c r="PG56" s="2" t="s">
        <v>1238</v>
      </c>
      <c r="PH56" s="2" t="s">
        <v>132</v>
      </c>
      <c r="PI56" s="2" t="s">
        <v>144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168</v>
      </c>
      <c r="PS56" s="2" t="s">
        <v>572</v>
      </c>
      <c r="PT56" s="2" t="s">
        <v>173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162</v>
      </c>
      <c r="QP56" s="2" t="s">
        <v>168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167</v>
      </c>
      <c r="RB56" s="2" t="s">
        <v>129</v>
      </c>
      <c r="RC56" s="2" t="s">
        <v>132</v>
      </c>
      <c r="RD56" s="2" t="s">
        <v>132</v>
      </c>
      <c r="RE56" s="2" t="s">
        <v>144</v>
      </c>
      <c r="RF56" s="2" t="s">
        <v>179</v>
      </c>
      <c r="RG56" s="4"/>
      <c r="RH56" s="8"/>
      <c r="RI56" s="4"/>
      <c r="RJ56" s="8"/>
      <c r="RK56" s="7"/>
      <c r="RL56" s="7"/>
      <c r="RM56" s="2" t="s">
        <v>141</v>
      </c>
      <c r="RN56" s="2" t="s">
        <v>168</v>
      </c>
      <c r="RO56" s="2" t="s">
        <v>1239</v>
      </c>
      <c r="RP56" s="2" t="s">
        <v>152</v>
      </c>
      <c r="RQ56" s="2" t="s">
        <v>144</v>
      </c>
      <c r="RR56" s="2" t="s">
        <v>132</v>
      </c>
    </row>
    <row r="57">
      <c r="A57" s="2" t="s">
        <v>1240</v>
      </c>
      <c r="B57" s="2" t="s">
        <v>121</v>
      </c>
      <c r="C57" s="2" t="s">
        <v>122</v>
      </c>
      <c r="D57" s="2" t="s">
        <v>988</v>
      </c>
      <c r="E57" s="2" t="s">
        <v>989</v>
      </c>
      <c r="F57" s="2" t="s">
        <v>1241</v>
      </c>
      <c r="G57" s="2" t="s">
        <v>1241</v>
      </c>
      <c r="H57" s="2" t="s">
        <v>1241</v>
      </c>
      <c r="I57" s="2" t="s">
        <v>1242</v>
      </c>
      <c r="J57" s="2" t="s">
        <v>127</v>
      </c>
      <c r="K57" s="2" t="s">
        <v>283</v>
      </c>
      <c r="L57" s="3">
        <v>64</v>
      </c>
      <c r="M57" s="3">
        <v>67.2</v>
      </c>
      <c r="N57" s="3">
        <v>248</v>
      </c>
      <c r="O57" s="2" t="s">
        <v>697</v>
      </c>
      <c r="P57" s="2" t="s">
        <v>1243</v>
      </c>
      <c r="Q57" s="2" t="s">
        <v>131</v>
      </c>
      <c r="R57" s="2" t="s">
        <v>18</v>
      </c>
      <c r="S57" s="2" t="s">
        <v>132</v>
      </c>
      <c r="T57" s="2" t="s">
        <v>132</v>
      </c>
      <c r="U57" s="2" t="s">
        <v>429</v>
      </c>
      <c r="V57" s="2" t="s">
        <v>866</v>
      </c>
      <c r="W57" s="2" t="s">
        <v>187</v>
      </c>
      <c r="X57" s="2" t="s">
        <v>136</v>
      </c>
      <c r="Y57" s="2" t="s">
        <v>693</v>
      </c>
      <c r="Z57" s="4"/>
      <c r="AA57" s="4">
        <f>=ROUNDDOWN({0},0)</f>
      </c>
      <c r="AB57" s="5">
        <v>4.8</v>
      </c>
      <c r="AC57" s="2" t="s">
        <v>132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62</v>
      </c>
      <c r="AQ57" s="8">
        <v>5408.77</v>
      </c>
      <c r="AR57" s="4"/>
      <c r="AS57" s="8"/>
      <c r="AT57" s="7"/>
      <c r="AU57" s="7"/>
      <c r="AV57" s="4">
        <v>62</v>
      </c>
      <c r="AW57" s="8">
        <v>5408.77</v>
      </c>
      <c r="AX57" s="4"/>
      <c r="AY57" s="8"/>
      <c r="AZ57" s="7"/>
      <c r="BA57" s="7"/>
      <c r="BB57" s="7">
        <v>1</v>
      </c>
      <c r="BC57" s="4">
        <v>62</v>
      </c>
      <c r="BD57" s="8">
        <v>5408.77</v>
      </c>
      <c r="BE57" s="4"/>
      <c r="BF57" s="8"/>
      <c r="BG57" s="7"/>
      <c r="BH57" s="7"/>
      <c r="BI57" s="7">
        <v>1</v>
      </c>
      <c r="BJ57" s="4">
        <v>62</v>
      </c>
      <c r="BK57" s="8">
        <v>5408.77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132</v>
      </c>
      <c r="BV57" s="2" t="s">
        <v>132</v>
      </c>
      <c r="BW57" s="2" t="s">
        <v>132</v>
      </c>
      <c r="BX57" s="2" t="s">
        <v>132</v>
      </c>
      <c r="BY57" s="2" t="s">
        <v>132</v>
      </c>
      <c r="BZ57" s="2" t="s">
        <v>132</v>
      </c>
      <c r="CA57" s="4"/>
      <c r="CB57" s="8"/>
      <c r="CC57" s="4"/>
      <c r="CD57" s="8"/>
      <c r="CE57" s="7"/>
      <c r="CF57" s="7"/>
      <c r="CG57" s="2" t="s">
        <v>132</v>
      </c>
      <c r="CH57" s="2" t="s">
        <v>132</v>
      </c>
      <c r="CI57" s="2" t="s">
        <v>132</v>
      </c>
      <c r="CJ57" s="2" t="s">
        <v>132</v>
      </c>
      <c r="CK57" s="2" t="s">
        <v>132</v>
      </c>
      <c r="CL57" s="2" t="s">
        <v>132</v>
      </c>
      <c r="CM57" s="4">
        <v>62</v>
      </c>
      <c r="CN57" s="8">
        <v>5408.77</v>
      </c>
      <c r="CO57" s="4"/>
      <c r="CP57" s="8"/>
      <c r="CQ57" s="7"/>
      <c r="CR57" s="7"/>
      <c r="CS57" s="2" t="s">
        <v>141</v>
      </c>
      <c r="CT57" s="2" t="s">
        <v>168</v>
      </c>
      <c r="CU57" s="2" t="s">
        <v>693</v>
      </c>
      <c r="CV57" s="2" t="s">
        <v>1244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132</v>
      </c>
      <c r="DF57" s="2" t="s">
        <v>132</v>
      </c>
      <c r="DG57" s="2" t="s">
        <v>132</v>
      </c>
      <c r="DH57" s="2" t="s">
        <v>132</v>
      </c>
      <c r="DI57" s="2" t="s">
        <v>132</v>
      </c>
      <c r="DJ57" s="2" t="s">
        <v>132</v>
      </c>
      <c r="DK57" s="4"/>
      <c r="DL57" s="8"/>
      <c r="DM57" s="4"/>
      <c r="DN57" s="8"/>
      <c r="DO57" s="7"/>
      <c r="DP57" s="7"/>
      <c r="DQ57" s="2" t="s">
        <v>132</v>
      </c>
      <c r="DR57" s="2" t="s">
        <v>132</v>
      </c>
      <c r="DS57" s="2" t="s">
        <v>132</v>
      </c>
      <c r="DT57" s="2" t="s">
        <v>132</v>
      </c>
      <c r="DU57" s="2" t="s">
        <v>132</v>
      </c>
      <c r="DV57" s="2" t="s">
        <v>132</v>
      </c>
      <c r="DW57" s="4"/>
      <c r="DX57" s="8"/>
      <c r="DY57" s="4"/>
      <c r="DZ57" s="8"/>
      <c r="EA57" s="7"/>
      <c r="EB57" s="7"/>
      <c r="EC57" s="2" t="s">
        <v>132</v>
      </c>
      <c r="ED57" s="2" t="s">
        <v>132</v>
      </c>
      <c r="EE57" s="2" t="s">
        <v>132</v>
      </c>
      <c r="EF57" s="2" t="s">
        <v>132</v>
      </c>
      <c r="EG57" s="2" t="s">
        <v>132</v>
      </c>
      <c r="EH57" s="2" t="s">
        <v>132</v>
      </c>
      <c r="EI57" s="4"/>
      <c r="EJ57" s="8"/>
      <c r="EK57" s="4"/>
      <c r="EL57" s="8"/>
      <c r="EM57" s="7"/>
      <c r="EN57" s="7"/>
      <c r="EO57" s="2" t="s">
        <v>132</v>
      </c>
      <c r="EP57" s="2" t="s">
        <v>132</v>
      </c>
      <c r="EQ57" s="2" t="s">
        <v>132</v>
      </c>
      <c r="ER57" s="2" t="s">
        <v>132</v>
      </c>
      <c r="ES57" s="2" t="s">
        <v>132</v>
      </c>
      <c r="ET57" s="2" t="s">
        <v>132</v>
      </c>
      <c r="EU57" s="4"/>
      <c r="EV57" s="8"/>
      <c r="EW57" s="4"/>
      <c r="EX57" s="8"/>
      <c r="EY57" s="7"/>
      <c r="EZ57" s="7"/>
      <c r="FA57" s="2" t="s">
        <v>132</v>
      </c>
      <c r="FB57" s="2" t="s">
        <v>132</v>
      </c>
      <c r="FC57" s="2" t="s">
        <v>132</v>
      </c>
      <c r="FD57" s="2" t="s">
        <v>132</v>
      </c>
      <c r="FE57" s="2" t="s">
        <v>132</v>
      </c>
      <c r="FF57" s="2" t="s">
        <v>132</v>
      </c>
      <c r="FG57" s="4"/>
      <c r="FH57" s="8"/>
      <c r="FI57" s="4"/>
      <c r="FJ57" s="8"/>
      <c r="FK57" s="7"/>
      <c r="FL57" s="7"/>
      <c r="FM57" s="2" t="s">
        <v>132</v>
      </c>
      <c r="FN57" s="2" t="s">
        <v>132</v>
      </c>
      <c r="FO57" s="2" t="s">
        <v>132</v>
      </c>
      <c r="FP57" s="2" t="s">
        <v>132</v>
      </c>
      <c r="FQ57" s="2" t="s">
        <v>132</v>
      </c>
      <c r="FR57" s="2" t="s">
        <v>132</v>
      </c>
      <c r="FS57" s="4"/>
      <c r="FT57" s="8"/>
      <c r="FU57" s="4"/>
      <c r="FV57" s="8"/>
      <c r="FW57" s="7"/>
      <c r="FX57" s="7"/>
      <c r="FY57" s="2" t="s">
        <v>132</v>
      </c>
      <c r="FZ57" s="2" t="s">
        <v>132</v>
      </c>
      <c r="GA57" s="2" t="s">
        <v>132</v>
      </c>
      <c r="GB57" s="2" t="s">
        <v>132</v>
      </c>
      <c r="GC57" s="2" t="s">
        <v>132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168</v>
      </c>
      <c r="GM57" s="2" t="s">
        <v>1245</v>
      </c>
      <c r="GN57" s="2" t="s">
        <v>132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132</v>
      </c>
      <c r="HV57" s="2" t="s">
        <v>132</v>
      </c>
      <c r="HW57" s="2" t="s">
        <v>132</v>
      </c>
      <c r="HX57" s="2" t="s">
        <v>132</v>
      </c>
      <c r="HY57" s="2" t="s">
        <v>132</v>
      </c>
      <c r="HZ57" s="2" t="s">
        <v>132</v>
      </c>
      <c r="IA57" s="4"/>
      <c r="IB57" s="8"/>
      <c r="IC57" s="4"/>
      <c r="ID57" s="8"/>
      <c r="IE57" s="7"/>
      <c r="IF57" s="7"/>
      <c r="IG57" s="2" t="s">
        <v>132</v>
      </c>
      <c r="IH57" s="2" t="s">
        <v>132</v>
      </c>
      <c r="II57" s="2" t="s">
        <v>132</v>
      </c>
      <c r="IJ57" s="2" t="s">
        <v>132</v>
      </c>
      <c r="IK57" s="2" t="s">
        <v>132</v>
      </c>
      <c r="IL57" s="2" t="s">
        <v>132</v>
      </c>
      <c r="IM57" s="4"/>
      <c r="IN57" s="8"/>
      <c r="IO57" s="4"/>
      <c r="IP57" s="8"/>
      <c r="IQ57" s="7"/>
      <c r="IR57" s="7"/>
      <c r="IS57" s="2" t="s">
        <v>132</v>
      </c>
      <c r="IT57" s="2" t="s">
        <v>132</v>
      </c>
      <c r="IU57" s="2" t="s">
        <v>132</v>
      </c>
      <c r="IV57" s="2" t="s">
        <v>132</v>
      </c>
      <c r="IW57" s="2" t="s">
        <v>132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168</v>
      </c>
      <c r="JS57" s="2" t="s">
        <v>462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1246</v>
      </c>
      <c r="B58" s="2" t="s">
        <v>121</v>
      </c>
      <c r="C58" s="2" t="s">
        <v>122</v>
      </c>
      <c r="D58" s="2" t="s">
        <v>988</v>
      </c>
      <c r="E58" s="2" t="s">
        <v>989</v>
      </c>
      <c r="F58" s="2" t="s">
        <v>1247</v>
      </c>
      <c r="G58" s="2" t="s">
        <v>1247</v>
      </c>
      <c r="H58" s="2" t="s">
        <v>1247</v>
      </c>
      <c r="I58" s="2" t="s">
        <v>1248</v>
      </c>
      <c r="J58" s="2" t="s">
        <v>127</v>
      </c>
      <c r="K58" s="2" t="s">
        <v>1249</v>
      </c>
      <c r="L58" s="3">
        <v>64.52</v>
      </c>
      <c r="M58" s="3">
        <v>67.75</v>
      </c>
      <c r="N58" s="3">
        <v>124.94</v>
      </c>
      <c r="O58" s="2" t="s">
        <v>129</v>
      </c>
      <c r="P58" s="2" t="s">
        <v>319</v>
      </c>
      <c r="Q58" s="2" t="s">
        <v>131</v>
      </c>
      <c r="R58" s="2" t="s">
        <v>132</v>
      </c>
      <c r="S58" s="2" t="s">
        <v>1250</v>
      </c>
      <c r="T58" s="2" t="s">
        <v>132</v>
      </c>
      <c r="U58" s="2" t="s">
        <v>285</v>
      </c>
      <c r="V58" s="2" t="s">
        <v>866</v>
      </c>
      <c r="W58" s="2" t="s">
        <v>937</v>
      </c>
      <c r="X58" s="2" t="s">
        <v>1251</v>
      </c>
      <c r="Y58" s="2" t="s">
        <v>1011</v>
      </c>
      <c r="Z58" s="4">
        <v>79</v>
      </c>
      <c r="AA58" s="4">
        <f>=ROUNDDOWN(13.1666666666667,0)</f>
      </c>
      <c r="AB58" s="5">
        <v>6</v>
      </c>
      <c r="AC58" s="2" t="s">
        <v>910</v>
      </c>
      <c r="AD58" s="4">
        <v>100</v>
      </c>
      <c r="AE58" s="4">
        <v>100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65</v>
      </c>
      <c r="AQ58" s="8">
        <v>4895.2</v>
      </c>
      <c r="AR58" s="4"/>
      <c r="AS58" s="8"/>
      <c r="AT58" s="7"/>
      <c r="AU58" s="7"/>
      <c r="AV58" s="4">
        <v>65</v>
      </c>
      <c r="AW58" s="8">
        <v>4895.2</v>
      </c>
      <c r="AX58" s="4"/>
      <c r="AY58" s="8"/>
      <c r="AZ58" s="7"/>
      <c r="BA58" s="7"/>
      <c r="BB58" s="7">
        <v>1</v>
      </c>
      <c r="BC58" s="4">
        <v>65</v>
      </c>
      <c r="BD58" s="8">
        <v>4895.2</v>
      </c>
      <c r="BE58" s="4"/>
      <c r="BF58" s="8"/>
      <c r="BG58" s="7"/>
      <c r="BH58" s="7"/>
      <c r="BI58" s="7">
        <v>1</v>
      </c>
      <c r="BJ58" s="4">
        <v>65</v>
      </c>
      <c r="BK58" s="8">
        <v>4895.2</v>
      </c>
      <c r="BL58" s="2" t="s">
        <v>1252</v>
      </c>
      <c r="BM58" s="7">
        <v>1</v>
      </c>
      <c r="BN58" s="7">
        <v>1</v>
      </c>
      <c r="BO58" s="4">
        <v>11</v>
      </c>
      <c r="BP58" s="8">
        <v>654.68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1013</v>
      </c>
      <c r="BX58" s="2" t="s">
        <v>1253</v>
      </c>
      <c r="BY58" s="2" t="s">
        <v>144</v>
      </c>
      <c r="BZ58" s="2" t="s">
        <v>132</v>
      </c>
      <c r="CA58" s="4">
        <v>28</v>
      </c>
      <c r="CB58" s="8">
        <v>2210.32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132</v>
      </c>
      <c r="CJ58" s="2" t="s">
        <v>894</v>
      </c>
      <c r="CK58" s="2" t="s">
        <v>144</v>
      </c>
      <c r="CL58" s="2" t="s">
        <v>132</v>
      </c>
      <c r="CM58" s="4">
        <v>5</v>
      </c>
      <c r="CN58" s="8">
        <v>374.93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1016</v>
      </c>
      <c r="CV58" s="2" t="s">
        <v>1254</v>
      </c>
      <c r="CW58" s="2" t="s">
        <v>144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168</v>
      </c>
      <c r="DG58" s="2" t="s">
        <v>1018</v>
      </c>
      <c r="DH58" s="2" t="s">
        <v>1255</v>
      </c>
      <c r="DI58" s="2" t="s">
        <v>144</v>
      </c>
      <c r="DJ58" s="2" t="s">
        <v>132</v>
      </c>
      <c r="DK58" s="4">
        <v>3</v>
      </c>
      <c r="DL58" s="8">
        <v>258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886</v>
      </c>
      <c r="DT58" s="2" t="s">
        <v>1169</v>
      </c>
      <c r="DU58" s="2" t="s">
        <v>144</v>
      </c>
      <c r="DV58" s="2" t="s">
        <v>132</v>
      </c>
      <c r="DW58" s="4">
        <v>2</v>
      </c>
      <c r="DX58" s="8">
        <v>179.52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1124</v>
      </c>
      <c r="EF58" s="2" t="s">
        <v>1109</v>
      </c>
      <c r="EG58" s="2" t="s">
        <v>144</v>
      </c>
      <c r="EH58" s="2" t="s">
        <v>132</v>
      </c>
      <c r="EI58" s="4">
        <v>5</v>
      </c>
      <c r="EJ58" s="8">
        <v>390</v>
      </c>
      <c r="EK58" s="4"/>
      <c r="EL58" s="8"/>
      <c r="EM58" s="7"/>
      <c r="EN58" s="7"/>
      <c r="EO58" s="2" t="s">
        <v>141</v>
      </c>
      <c r="EP58" s="2" t="s">
        <v>129</v>
      </c>
      <c r="EQ58" s="2" t="s">
        <v>1023</v>
      </c>
      <c r="ER58" s="2" t="s">
        <v>1253</v>
      </c>
      <c r="ES58" s="2" t="s">
        <v>144</v>
      </c>
      <c r="ET58" s="2" t="s">
        <v>132</v>
      </c>
      <c r="EU58" s="4">
        <v>1</v>
      </c>
      <c r="EV58" s="8">
        <v>73.16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202</v>
      </c>
      <c r="FD58" s="2" t="s">
        <v>1256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168</v>
      </c>
      <c r="FO58" s="2" t="s">
        <v>1026</v>
      </c>
      <c r="FP58" s="2" t="s">
        <v>1023</v>
      </c>
      <c r="FQ58" s="2" t="s">
        <v>144</v>
      </c>
      <c r="FR58" s="2" t="s">
        <v>132</v>
      </c>
      <c r="FS58" s="4">
        <v>9</v>
      </c>
      <c r="FT58" s="8">
        <v>609.66</v>
      </c>
      <c r="FU58" s="4"/>
      <c r="FV58" s="8"/>
      <c r="FW58" s="7"/>
      <c r="FX58" s="7"/>
      <c r="FY58" s="2" t="s">
        <v>141</v>
      </c>
      <c r="FZ58" s="2" t="s">
        <v>129</v>
      </c>
      <c r="GA58" s="2" t="s">
        <v>300</v>
      </c>
      <c r="GB58" s="2" t="s">
        <v>842</v>
      </c>
      <c r="GC58" s="2" t="s">
        <v>144</v>
      </c>
      <c r="GD58" s="2" t="s">
        <v>132</v>
      </c>
      <c r="GE58" s="4">
        <v>1</v>
      </c>
      <c r="GF58" s="8">
        <v>144.93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1016</v>
      </c>
      <c r="GN58" s="2" t="s">
        <v>1257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141</v>
      </c>
      <c r="GX58" s="2" t="s">
        <v>129</v>
      </c>
      <c r="GY58" s="2" t="s">
        <v>161</v>
      </c>
      <c r="GZ58" s="2" t="s">
        <v>132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162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1028</v>
      </c>
      <c r="HX58" s="2" t="s">
        <v>1258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141</v>
      </c>
      <c r="IH58" s="2" t="s">
        <v>129</v>
      </c>
      <c r="II58" s="2" t="s">
        <v>1063</v>
      </c>
      <c r="IJ58" s="2" t="s">
        <v>568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212</v>
      </c>
      <c r="IT58" s="2" t="s">
        <v>129</v>
      </c>
      <c r="IU58" s="2" t="s">
        <v>132</v>
      </c>
      <c r="IV58" s="2" t="s">
        <v>132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1259</v>
      </c>
      <c r="JH58" s="2" t="s">
        <v>1260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214</v>
      </c>
      <c r="JR58" s="2" t="s">
        <v>129</v>
      </c>
      <c r="JS58" s="2" t="s">
        <v>1031</v>
      </c>
      <c r="JT58" s="2" t="s">
        <v>1261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167</v>
      </c>
      <c r="KD58" s="2" t="s">
        <v>129</v>
      </c>
      <c r="KE58" s="2" t="s">
        <v>1033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141</v>
      </c>
      <c r="LB58" s="2" t="s">
        <v>129</v>
      </c>
      <c r="LC58" s="2" t="s">
        <v>169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162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171</v>
      </c>
      <c r="MM58" s="2" t="s">
        <v>1262</v>
      </c>
      <c r="MN58" s="2" t="s">
        <v>1263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167</v>
      </c>
      <c r="MX58" s="2" t="s">
        <v>129</v>
      </c>
      <c r="MY58" s="2" t="s">
        <v>132</v>
      </c>
      <c r="MZ58" s="2" t="s">
        <v>132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167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167</v>
      </c>
      <c r="OT58" s="2" t="s">
        <v>168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141</v>
      </c>
      <c r="PF58" s="2" t="s">
        <v>129</v>
      </c>
      <c r="PG58" s="2" t="s">
        <v>175</v>
      </c>
      <c r="PH58" s="2" t="s">
        <v>1264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168</v>
      </c>
      <c r="PS58" s="2" t="s">
        <v>218</v>
      </c>
      <c r="PT58" s="2" t="s">
        <v>1234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141</v>
      </c>
      <c r="QP58" s="2" t="s">
        <v>168</v>
      </c>
      <c r="QQ58" s="2" t="s">
        <v>1038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167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179</v>
      </c>
      <c r="RG58" s="4"/>
      <c r="RH58" s="8"/>
      <c r="RI58" s="4"/>
      <c r="RJ58" s="8"/>
      <c r="RK58" s="7"/>
      <c r="RL58" s="7"/>
      <c r="RM58" s="2" t="s">
        <v>141</v>
      </c>
      <c r="RN58" s="2" t="s">
        <v>168</v>
      </c>
      <c r="RO58" s="2" t="s">
        <v>220</v>
      </c>
      <c r="RP58" s="2" t="s">
        <v>561</v>
      </c>
      <c r="RQ58" s="2" t="s">
        <v>144</v>
      </c>
      <c r="RR58" s="2" t="s">
        <v>132</v>
      </c>
    </row>
    <row r="59">
      <c r="A59" s="2" t="s">
        <v>1265</v>
      </c>
      <c r="B59" s="2" t="s">
        <v>121</v>
      </c>
      <c r="C59" s="2" t="s">
        <v>122</v>
      </c>
      <c r="D59" s="2" t="s">
        <v>988</v>
      </c>
      <c r="E59" s="2" t="s">
        <v>989</v>
      </c>
      <c r="F59" s="2" t="s">
        <v>1266</v>
      </c>
      <c r="G59" s="2" t="s">
        <v>1266</v>
      </c>
      <c r="H59" s="2" t="s">
        <v>1266</v>
      </c>
      <c r="I59" s="2" t="s">
        <v>991</v>
      </c>
      <c r="J59" s="2" t="s">
        <v>127</v>
      </c>
      <c r="K59" s="2" t="s">
        <v>1267</v>
      </c>
      <c r="L59" s="3">
        <v>43.01</v>
      </c>
      <c r="M59" s="3">
        <v>45.16</v>
      </c>
      <c r="N59" s="3">
        <v>84.99</v>
      </c>
      <c r="O59" s="2" t="s">
        <v>129</v>
      </c>
      <c r="P59" s="2" t="s">
        <v>319</v>
      </c>
      <c r="Q59" s="2" t="s">
        <v>131</v>
      </c>
      <c r="R59" s="2" t="s">
        <v>132</v>
      </c>
      <c r="S59" s="2" t="s">
        <v>1268</v>
      </c>
      <c r="T59" s="2" t="s">
        <v>132</v>
      </c>
      <c r="U59" s="2" t="s">
        <v>134</v>
      </c>
      <c r="V59" s="2" t="s">
        <v>866</v>
      </c>
      <c r="W59" s="2" t="s">
        <v>937</v>
      </c>
      <c r="X59" s="2" t="s">
        <v>937</v>
      </c>
      <c r="Y59" s="2" t="s">
        <v>895</v>
      </c>
      <c r="Z59" s="4">
        <v>191</v>
      </c>
      <c r="AA59" s="4">
        <f>=ROUNDDOWN(27.2857142857143,0)</f>
      </c>
      <c r="AB59" s="5">
        <v>7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83</v>
      </c>
      <c r="AQ59" s="8">
        <v>4328.92</v>
      </c>
      <c r="AR59" s="4"/>
      <c r="AS59" s="8"/>
      <c r="AT59" s="7"/>
      <c r="AU59" s="7"/>
      <c r="AV59" s="4">
        <v>83</v>
      </c>
      <c r="AW59" s="8">
        <v>4328.92</v>
      </c>
      <c r="AX59" s="4"/>
      <c r="AY59" s="8"/>
      <c r="AZ59" s="7"/>
      <c r="BA59" s="7"/>
      <c r="BB59" s="7">
        <v>1</v>
      </c>
      <c r="BC59" s="4">
        <v>83</v>
      </c>
      <c r="BD59" s="8">
        <v>4328.92</v>
      </c>
      <c r="BE59" s="4"/>
      <c r="BF59" s="8"/>
      <c r="BG59" s="7"/>
      <c r="BH59" s="7"/>
      <c r="BI59" s="7">
        <v>1</v>
      </c>
      <c r="BJ59" s="4">
        <v>83</v>
      </c>
      <c r="BK59" s="8">
        <v>4328.92</v>
      </c>
      <c r="BL59" s="2" t="s">
        <v>1269</v>
      </c>
      <c r="BM59" s="7">
        <v>1</v>
      </c>
      <c r="BN59" s="7">
        <v>1</v>
      </c>
      <c r="BO59" s="4">
        <v>1</v>
      </c>
      <c r="BP59" s="8">
        <v>45.38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1270</v>
      </c>
      <c r="BX59" s="2" t="s">
        <v>1271</v>
      </c>
      <c r="BY59" s="2" t="s">
        <v>144</v>
      </c>
      <c r="BZ59" s="2" t="s">
        <v>132</v>
      </c>
      <c r="CA59" s="4">
        <v>60</v>
      </c>
      <c r="CB59" s="8">
        <v>3074.4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132</v>
      </c>
      <c r="CJ59" s="2" t="s">
        <v>1272</v>
      </c>
      <c r="CK59" s="2" t="s">
        <v>144</v>
      </c>
      <c r="CL59" s="2" t="s">
        <v>132</v>
      </c>
      <c r="CM59" s="4">
        <v>3</v>
      </c>
      <c r="CN59" s="8">
        <v>174.14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895</v>
      </c>
      <c r="CV59" s="2" t="s">
        <v>1273</v>
      </c>
      <c r="CW59" s="2" t="s">
        <v>144</v>
      </c>
      <c r="CX59" s="2" t="s">
        <v>132</v>
      </c>
      <c r="CY59" s="4">
        <v>11</v>
      </c>
      <c r="CZ59" s="8">
        <v>613.69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884</v>
      </c>
      <c r="DH59" s="2" t="s">
        <v>1274</v>
      </c>
      <c r="DI59" s="2" t="s">
        <v>144</v>
      </c>
      <c r="DJ59" s="2" t="s">
        <v>132</v>
      </c>
      <c r="DK59" s="4">
        <v>3</v>
      </c>
      <c r="DL59" s="8">
        <v>171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886</v>
      </c>
      <c r="DT59" s="2" t="s">
        <v>293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1275</v>
      </c>
      <c r="EF59" s="2" t="s">
        <v>1276</v>
      </c>
      <c r="EG59" s="2" t="s">
        <v>144</v>
      </c>
      <c r="EH59" s="2" t="s">
        <v>132</v>
      </c>
      <c r="EI59" s="4">
        <v>2</v>
      </c>
      <c r="EJ59" s="8">
        <v>104</v>
      </c>
      <c r="EK59" s="4"/>
      <c r="EL59" s="8"/>
      <c r="EM59" s="7"/>
      <c r="EN59" s="7"/>
      <c r="EO59" s="2" t="s">
        <v>141</v>
      </c>
      <c r="EP59" s="2" t="s">
        <v>129</v>
      </c>
      <c r="EQ59" s="2" t="s">
        <v>1277</v>
      </c>
      <c r="ER59" s="2" t="s">
        <v>1278</v>
      </c>
      <c r="ES59" s="2" t="s">
        <v>144</v>
      </c>
      <c r="ET59" s="2" t="s">
        <v>132</v>
      </c>
      <c r="EU59" s="4">
        <v>2</v>
      </c>
      <c r="EV59" s="8">
        <v>97.54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202</v>
      </c>
      <c r="FD59" s="2" t="s">
        <v>644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168</v>
      </c>
      <c r="FO59" s="2" t="s">
        <v>893</v>
      </c>
      <c r="FP59" s="2" t="s">
        <v>1066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378</v>
      </c>
      <c r="GB59" s="2" t="s">
        <v>1128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1275</v>
      </c>
      <c r="GN59" s="2" t="s">
        <v>1279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161</v>
      </c>
      <c r="GZ59" s="2" t="s">
        <v>132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162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1039</v>
      </c>
      <c r="HX59" s="2" t="s">
        <v>1280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141</v>
      </c>
      <c r="IH59" s="2" t="s">
        <v>129</v>
      </c>
      <c r="II59" s="2" t="s">
        <v>210</v>
      </c>
      <c r="IJ59" s="2" t="s">
        <v>722</v>
      </c>
      <c r="IK59" s="2" t="s">
        <v>144</v>
      </c>
      <c r="IL59" s="2" t="s">
        <v>132</v>
      </c>
      <c r="IM59" s="4">
        <v>1</v>
      </c>
      <c r="IN59" s="8">
        <v>48.77</v>
      </c>
      <c r="IO59" s="4"/>
      <c r="IP59" s="8"/>
      <c r="IQ59" s="7"/>
      <c r="IR59" s="7"/>
      <c r="IS59" s="2" t="s">
        <v>141</v>
      </c>
      <c r="IT59" s="2" t="s">
        <v>129</v>
      </c>
      <c r="IU59" s="2" t="s">
        <v>669</v>
      </c>
      <c r="IV59" s="2" t="s">
        <v>1281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213</v>
      </c>
      <c r="JH59" s="2" t="s">
        <v>377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1282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167</v>
      </c>
      <c r="KD59" s="2" t="s">
        <v>129</v>
      </c>
      <c r="KE59" s="2" t="s">
        <v>132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167</v>
      </c>
      <c r="KP59" s="2" t="s">
        <v>168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141</v>
      </c>
      <c r="LB59" s="2" t="s">
        <v>129</v>
      </c>
      <c r="LC59" s="2" t="s">
        <v>169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162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171</v>
      </c>
      <c r="MM59" s="2" t="s">
        <v>1283</v>
      </c>
      <c r="MN59" s="2" t="s">
        <v>1049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167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167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174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167</v>
      </c>
      <c r="OH59" s="2" t="s">
        <v>129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167</v>
      </c>
      <c r="OT59" s="2" t="s">
        <v>168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168</v>
      </c>
      <c r="PS59" s="2" t="s">
        <v>808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162</v>
      </c>
      <c r="QP59" s="2" t="s">
        <v>168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167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179</v>
      </c>
      <c r="RG59" s="4"/>
      <c r="RH59" s="8"/>
      <c r="RI59" s="4"/>
      <c r="RJ59" s="8"/>
      <c r="RK59" s="7"/>
      <c r="RL59" s="7"/>
      <c r="RM59" s="2" t="s">
        <v>141</v>
      </c>
      <c r="RN59" s="2" t="s">
        <v>168</v>
      </c>
      <c r="RO59" s="2" t="s">
        <v>220</v>
      </c>
      <c r="RP59" s="2" t="s">
        <v>1284</v>
      </c>
      <c r="RQ59" s="2" t="s">
        <v>144</v>
      </c>
      <c r="RR59" s="2" t="s">
        <v>132</v>
      </c>
    </row>
    <row r="60">
      <c r="A60" s="2" t="s">
        <v>1285</v>
      </c>
      <c r="B60" s="2" t="s">
        <v>121</v>
      </c>
      <c r="C60" s="2" t="s">
        <v>122</v>
      </c>
      <c r="D60" s="2" t="s">
        <v>988</v>
      </c>
      <c r="E60" s="2" t="s">
        <v>989</v>
      </c>
      <c r="F60" s="2" t="s">
        <v>1286</v>
      </c>
      <c r="G60" s="2" t="s">
        <v>1286</v>
      </c>
      <c r="H60" s="2" t="s">
        <v>1286</v>
      </c>
      <c r="I60" s="2" t="s">
        <v>1287</v>
      </c>
      <c r="J60" s="2" t="s">
        <v>127</v>
      </c>
      <c r="K60" s="2" t="s">
        <v>1222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319</v>
      </c>
      <c r="Q60" s="2" t="s">
        <v>131</v>
      </c>
      <c r="R60" s="2" t="s">
        <v>132</v>
      </c>
      <c r="S60" s="2" t="s">
        <v>1288</v>
      </c>
      <c r="T60" s="2" t="s">
        <v>132</v>
      </c>
      <c r="U60" s="2" t="s">
        <v>429</v>
      </c>
      <c r="V60" s="2" t="s">
        <v>866</v>
      </c>
      <c r="W60" s="2" t="s">
        <v>136</v>
      </c>
      <c r="X60" s="2" t="s">
        <v>937</v>
      </c>
      <c r="Y60" s="2" t="s">
        <v>1032</v>
      </c>
      <c r="Z60" s="4">
        <v>166</v>
      </c>
      <c r="AA60" s="4">
        <f>=ROUNDDOWN(41.5,0)</f>
      </c>
      <c r="AB60" s="5">
        <v>4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81</v>
      </c>
      <c r="AQ60" s="8">
        <v>3767.04</v>
      </c>
      <c r="AR60" s="4"/>
      <c r="AS60" s="8"/>
      <c r="AT60" s="7"/>
      <c r="AU60" s="7"/>
      <c r="AV60" s="4">
        <v>81</v>
      </c>
      <c r="AW60" s="8">
        <v>3767.04</v>
      </c>
      <c r="AX60" s="4"/>
      <c r="AY60" s="8"/>
      <c r="AZ60" s="7"/>
      <c r="BA60" s="7"/>
      <c r="BB60" s="7">
        <v>1</v>
      </c>
      <c r="BC60" s="4">
        <v>81</v>
      </c>
      <c r="BD60" s="8">
        <v>3767.04</v>
      </c>
      <c r="BE60" s="4"/>
      <c r="BF60" s="8"/>
      <c r="BG60" s="7"/>
      <c r="BH60" s="7"/>
      <c r="BI60" s="7">
        <v>1</v>
      </c>
      <c r="BJ60" s="4">
        <v>81</v>
      </c>
      <c r="BK60" s="8">
        <v>3767.04</v>
      </c>
      <c r="BL60" s="2" t="s">
        <v>1289</v>
      </c>
      <c r="BM60" s="7">
        <v>1</v>
      </c>
      <c r="BN60" s="7">
        <v>1</v>
      </c>
      <c r="BO60" s="4">
        <v>2</v>
      </c>
      <c r="BP60" s="8">
        <v>73.13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1225</v>
      </c>
      <c r="BX60" s="2" t="s">
        <v>1226</v>
      </c>
      <c r="BY60" s="2" t="s">
        <v>144</v>
      </c>
      <c r="BZ60" s="2" t="s">
        <v>132</v>
      </c>
      <c r="CA60" s="4">
        <v>5</v>
      </c>
      <c r="CB60" s="8">
        <v>271.05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132</v>
      </c>
      <c r="CJ60" s="2" t="s">
        <v>507</v>
      </c>
      <c r="CK60" s="2" t="s">
        <v>144</v>
      </c>
      <c r="CL60" s="2" t="s">
        <v>132</v>
      </c>
      <c r="CM60" s="4">
        <v>19</v>
      </c>
      <c r="CN60" s="8">
        <v>876.3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1032</v>
      </c>
      <c r="CV60" s="2" t="s">
        <v>1227</v>
      </c>
      <c r="CW60" s="2" t="s">
        <v>144</v>
      </c>
      <c r="CX60" s="2" t="s">
        <v>132</v>
      </c>
      <c r="CY60" s="4">
        <v>9</v>
      </c>
      <c r="CZ60" s="8">
        <v>425.16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1290</v>
      </c>
      <c r="DH60" s="2" t="s">
        <v>233</v>
      </c>
      <c r="DI60" s="2" t="s">
        <v>144</v>
      </c>
      <c r="DJ60" s="2" t="s">
        <v>132</v>
      </c>
      <c r="DK60" s="4">
        <v>13</v>
      </c>
      <c r="DL60" s="8">
        <v>643.37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149</v>
      </c>
      <c r="DT60" s="2" t="s">
        <v>717</v>
      </c>
      <c r="DU60" s="2" t="s">
        <v>144</v>
      </c>
      <c r="DV60" s="2" t="s">
        <v>132</v>
      </c>
      <c r="DW60" s="4">
        <v>3</v>
      </c>
      <c r="DX60" s="8">
        <v>163.32</v>
      </c>
      <c r="DY60" s="4"/>
      <c r="DZ60" s="8"/>
      <c r="EA60" s="7"/>
      <c r="EB60" s="7"/>
      <c r="EC60" s="2" t="s">
        <v>141</v>
      </c>
      <c r="ED60" s="2" t="s">
        <v>129</v>
      </c>
      <c r="EE60" s="2" t="s">
        <v>810</v>
      </c>
      <c r="EF60" s="2" t="s">
        <v>323</v>
      </c>
      <c r="EG60" s="2" t="s">
        <v>144</v>
      </c>
      <c r="EH60" s="2" t="s">
        <v>132</v>
      </c>
      <c r="EI60" s="4">
        <v>6</v>
      </c>
      <c r="EJ60" s="8">
        <v>282.84</v>
      </c>
      <c r="EK60" s="4"/>
      <c r="EL60" s="8"/>
      <c r="EM60" s="7"/>
      <c r="EN60" s="7"/>
      <c r="EO60" s="2" t="s">
        <v>141</v>
      </c>
      <c r="EP60" s="2" t="s">
        <v>129</v>
      </c>
      <c r="EQ60" s="2" t="s">
        <v>1231</v>
      </c>
      <c r="ER60" s="2" t="s">
        <v>1291</v>
      </c>
      <c r="ES60" s="2" t="s">
        <v>144</v>
      </c>
      <c r="ET60" s="2" t="s">
        <v>132</v>
      </c>
      <c r="EU60" s="4">
        <v>18</v>
      </c>
      <c r="EV60" s="8">
        <v>749.72</v>
      </c>
      <c r="EW60" s="4"/>
      <c r="EX60" s="8"/>
      <c r="EY60" s="7"/>
      <c r="EZ60" s="7"/>
      <c r="FA60" s="2" t="s">
        <v>141</v>
      </c>
      <c r="FB60" s="2" t="s">
        <v>129</v>
      </c>
      <c r="FC60" s="2" t="s">
        <v>202</v>
      </c>
      <c r="FD60" s="2" t="s">
        <v>412</v>
      </c>
      <c r="FE60" s="2" t="s">
        <v>144</v>
      </c>
      <c r="FF60" s="2" t="s">
        <v>132</v>
      </c>
      <c r="FG60" s="4">
        <v>3</v>
      </c>
      <c r="FH60" s="8">
        <v>155.91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719</v>
      </c>
      <c r="FP60" s="2" t="s">
        <v>346</v>
      </c>
      <c r="FQ60" s="2" t="s">
        <v>144</v>
      </c>
      <c r="FR60" s="2" t="s">
        <v>132</v>
      </c>
      <c r="FS60" s="4">
        <v>3</v>
      </c>
      <c r="FT60" s="8">
        <v>126.24</v>
      </c>
      <c r="FU60" s="4"/>
      <c r="FV60" s="8"/>
      <c r="FW60" s="7"/>
      <c r="FX60" s="7"/>
      <c r="FY60" s="2" t="s">
        <v>141</v>
      </c>
      <c r="FZ60" s="2" t="s">
        <v>129</v>
      </c>
      <c r="GA60" s="2" t="s">
        <v>300</v>
      </c>
      <c r="GB60" s="2" t="s">
        <v>1233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1234</v>
      </c>
      <c r="GN60" s="2" t="s">
        <v>767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214</v>
      </c>
      <c r="GX60" s="2" t="s">
        <v>129</v>
      </c>
      <c r="GY60" s="2" t="s">
        <v>161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647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1292</v>
      </c>
      <c r="HX60" s="2" t="s">
        <v>1293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141</v>
      </c>
      <c r="IH60" s="2" t="s">
        <v>129</v>
      </c>
      <c r="II60" s="2" t="s">
        <v>458</v>
      </c>
      <c r="IJ60" s="2" t="s">
        <v>435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212</v>
      </c>
      <c r="IT60" s="2" t="s">
        <v>129</v>
      </c>
      <c r="IU60" s="2" t="s">
        <v>132</v>
      </c>
      <c r="IV60" s="2" t="s">
        <v>132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272</v>
      </c>
      <c r="JH60" s="2" t="s">
        <v>508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963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167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212</v>
      </c>
      <c r="KP60" s="2" t="s">
        <v>168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141</v>
      </c>
      <c r="LB60" s="2" t="s">
        <v>129</v>
      </c>
      <c r="LC60" s="2" t="s">
        <v>169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162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171</v>
      </c>
      <c r="MM60" s="2" t="s">
        <v>172</v>
      </c>
      <c r="MN60" s="2" t="s">
        <v>1294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167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167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174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167</v>
      </c>
      <c r="OT60" s="2" t="s">
        <v>168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168</v>
      </c>
      <c r="PS60" s="2" t="s">
        <v>572</v>
      </c>
      <c r="PT60" s="2" t="s">
        <v>431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162</v>
      </c>
      <c r="QP60" s="2" t="s">
        <v>168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167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179</v>
      </c>
      <c r="RG60" s="4"/>
      <c r="RH60" s="8"/>
      <c r="RI60" s="4"/>
      <c r="RJ60" s="8"/>
      <c r="RK60" s="7"/>
      <c r="RL60" s="7"/>
      <c r="RM60" s="2" t="s">
        <v>141</v>
      </c>
      <c r="RN60" s="2" t="s">
        <v>168</v>
      </c>
      <c r="RO60" s="2" t="s">
        <v>1239</v>
      </c>
      <c r="RP60" s="2" t="s">
        <v>1295</v>
      </c>
      <c r="RQ60" s="2" t="s">
        <v>144</v>
      </c>
      <c r="RR60" s="2" t="s">
        <v>132</v>
      </c>
    </row>
    <row r="61">
      <c r="A61" s="2" t="s">
        <v>1296</v>
      </c>
      <c r="B61" s="2" t="s">
        <v>121</v>
      </c>
      <c r="C61" s="2" t="s">
        <v>122</v>
      </c>
      <c r="D61" s="2" t="s">
        <v>988</v>
      </c>
      <c r="E61" s="2" t="s">
        <v>989</v>
      </c>
      <c r="F61" s="2" t="s">
        <v>1297</v>
      </c>
      <c r="G61" s="2" t="s">
        <v>1297</v>
      </c>
      <c r="H61" s="2" t="s">
        <v>1297</v>
      </c>
      <c r="I61" s="2" t="s">
        <v>1298</v>
      </c>
      <c r="J61" s="2" t="s">
        <v>127</v>
      </c>
      <c r="K61" s="2" t="s">
        <v>283</v>
      </c>
      <c r="L61" s="3">
        <v>58.51</v>
      </c>
      <c r="M61" s="3">
        <v>61.44</v>
      </c>
      <c r="N61" s="3">
        <v>226.5</v>
      </c>
      <c r="O61" s="2" t="s">
        <v>697</v>
      </c>
      <c r="P61" s="2" t="s">
        <v>1243</v>
      </c>
      <c r="Q61" s="2" t="s">
        <v>131</v>
      </c>
      <c r="R61" s="2" t="s">
        <v>18</v>
      </c>
      <c r="S61" s="2" t="s">
        <v>132</v>
      </c>
      <c r="T61" s="2" t="s">
        <v>132</v>
      </c>
      <c r="U61" s="2" t="s">
        <v>429</v>
      </c>
      <c r="V61" s="2" t="s">
        <v>866</v>
      </c>
      <c r="W61" s="2" t="s">
        <v>136</v>
      </c>
      <c r="X61" s="2" t="s">
        <v>132</v>
      </c>
      <c r="Y61" s="2" t="s">
        <v>693</v>
      </c>
      <c r="Z61" s="4">
        <v>9</v>
      </c>
      <c r="AA61" s="4">
        <f>=ROUNDDOWN(12.8571428571429,0)</f>
      </c>
      <c r="AB61" s="5">
        <v>0.7</v>
      </c>
      <c r="AC61" s="2" t="s">
        <v>132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36</v>
      </c>
      <c r="AQ61" s="8">
        <v>2843.79</v>
      </c>
      <c r="AR61" s="4"/>
      <c r="AS61" s="8"/>
      <c r="AT61" s="7"/>
      <c r="AU61" s="7"/>
      <c r="AV61" s="4">
        <v>36</v>
      </c>
      <c r="AW61" s="8">
        <v>2843.79</v>
      </c>
      <c r="AX61" s="4"/>
      <c r="AY61" s="8"/>
      <c r="AZ61" s="7"/>
      <c r="BA61" s="7"/>
      <c r="BB61" s="7">
        <v>1</v>
      </c>
      <c r="BC61" s="4">
        <v>36</v>
      </c>
      <c r="BD61" s="8">
        <v>2843.79</v>
      </c>
      <c r="BE61" s="4"/>
      <c r="BF61" s="8"/>
      <c r="BG61" s="7"/>
      <c r="BH61" s="7"/>
      <c r="BI61" s="7">
        <v>1</v>
      </c>
      <c r="BJ61" s="4">
        <v>36</v>
      </c>
      <c r="BK61" s="8">
        <v>2843.79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>
        <v>36</v>
      </c>
      <c r="CN61" s="8">
        <v>2843.79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693</v>
      </c>
      <c r="CV61" s="2" t="s">
        <v>438</v>
      </c>
      <c r="CW61" s="2" t="s">
        <v>144</v>
      </c>
      <c r="CX61" s="2" t="s">
        <v>132</v>
      </c>
      <c r="CY61" s="4"/>
      <c r="CZ61" s="8"/>
      <c r="DA61" s="4"/>
      <c r="DB61" s="8"/>
      <c r="DC61" s="7"/>
      <c r="DD61" s="7"/>
      <c r="DE61" s="2" t="s">
        <v>132</v>
      </c>
      <c r="DF61" s="2" t="s">
        <v>132</v>
      </c>
      <c r="DG61" s="2" t="s">
        <v>132</v>
      </c>
      <c r="DH61" s="2" t="s">
        <v>132</v>
      </c>
      <c r="DI61" s="2" t="s">
        <v>132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754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132</v>
      </c>
      <c r="IH61" s="2" t="s">
        <v>132</v>
      </c>
      <c r="II61" s="2" t="s">
        <v>132</v>
      </c>
      <c r="IJ61" s="2" t="s">
        <v>132</v>
      </c>
      <c r="IK61" s="2" t="s">
        <v>132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462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132</v>
      </c>
      <c r="RN61" s="2" t="s">
        <v>132</v>
      </c>
      <c r="RO61" s="2" t="s">
        <v>132</v>
      </c>
      <c r="RP61" s="2" t="s">
        <v>132</v>
      </c>
      <c r="RQ61" s="2" t="s">
        <v>132</v>
      </c>
      <c r="RR61" s="2" t="s">
        <v>132</v>
      </c>
    </row>
    <row r="62">
      <c r="A62" s="2" t="s">
        <v>1299</v>
      </c>
      <c r="B62" s="2" t="s">
        <v>121</v>
      </c>
      <c r="C62" s="2" t="s">
        <v>122</v>
      </c>
      <c r="D62" s="2" t="s">
        <v>988</v>
      </c>
      <c r="E62" s="2" t="s">
        <v>989</v>
      </c>
      <c r="F62" s="2" t="s">
        <v>1300</v>
      </c>
      <c r="G62" s="2" t="s">
        <v>1300</v>
      </c>
      <c r="H62" s="2" t="s">
        <v>1300</v>
      </c>
      <c r="I62" s="2" t="s">
        <v>1301</v>
      </c>
      <c r="J62" s="2" t="s">
        <v>127</v>
      </c>
      <c r="K62" s="2" t="s">
        <v>366</v>
      </c>
      <c r="L62" s="3">
        <v>60.29</v>
      </c>
      <c r="M62" s="3">
        <v>63.3</v>
      </c>
      <c r="N62" s="3">
        <v>233.5</v>
      </c>
      <c r="O62" s="2" t="s">
        <v>697</v>
      </c>
      <c r="P62" s="2" t="s">
        <v>1243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134</v>
      </c>
      <c r="V62" s="2" t="s">
        <v>783</v>
      </c>
      <c r="W62" s="2" t="s">
        <v>187</v>
      </c>
      <c r="X62" s="2" t="s">
        <v>398</v>
      </c>
      <c r="Y62" s="2" t="s">
        <v>693</v>
      </c>
      <c r="Z62" s="4"/>
      <c r="AA62" s="4">
        <f>=ROUNDDOWN({0},0)</f>
      </c>
      <c r="AB62" s="5">
        <v>3.1</v>
      </c>
      <c r="AC62" s="2" t="s">
        <v>132</v>
      </c>
      <c r="AD62" s="4"/>
      <c r="AE62" s="4"/>
      <c r="AF62" s="6"/>
      <c r="AG62" s="6"/>
      <c r="AH62" s="7">
        <v>0.7802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30</v>
      </c>
      <c r="AQ62" s="8">
        <v>2403.15</v>
      </c>
      <c r="AR62" s="4"/>
      <c r="AS62" s="8"/>
      <c r="AT62" s="7"/>
      <c r="AU62" s="7"/>
      <c r="AV62" s="4">
        <v>30</v>
      </c>
      <c r="AW62" s="8">
        <v>2403.15</v>
      </c>
      <c r="AX62" s="4"/>
      <c r="AY62" s="8"/>
      <c r="AZ62" s="7"/>
      <c r="BA62" s="7"/>
      <c r="BB62" s="7">
        <v>1</v>
      </c>
      <c r="BC62" s="4">
        <v>30</v>
      </c>
      <c r="BD62" s="8">
        <v>2403.15</v>
      </c>
      <c r="BE62" s="4"/>
      <c r="BF62" s="8"/>
      <c r="BG62" s="7"/>
      <c r="BH62" s="7"/>
      <c r="BI62" s="7">
        <v>1</v>
      </c>
      <c r="BJ62" s="4">
        <v>30</v>
      </c>
      <c r="BK62" s="8">
        <v>2403.15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30</v>
      </c>
      <c r="CN62" s="8">
        <v>2403.15</v>
      </c>
      <c r="CO62" s="4"/>
      <c r="CP62" s="8"/>
      <c r="CQ62" s="7"/>
      <c r="CR62" s="7"/>
      <c r="CS62" s="2" t="s">
        <v>141</v>
      </c>
      <c r="CT62" s="2" t="s">
        <v>168</v>
      </c>
      <c r="CU62" s="2" t="s">
        <v>693</v>
      </c>
      <c r="CV62" s="2" t="s">
        <v>1302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168</v>
      </c>
      <c r="GM62" s="2" t="s">
        <v>754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168</v>
      </c>
      <c r="JS62" s="2" t="s">
        <v>177</v>
      </c>
      <c r="JT62" s="2" t="s">
        <v>1303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1304</v>
      </c>
      <c r="B63" s="2" t="s">
        <v>121</v>
      </c>
      <c r="C63" s="2" t="s">
        <v>122</v>
      </c>
      <c r="D63" s="2" t="s">
        <v>988</v>
      </c>
      <c r="E63" s="2" t="s">
        <v>989</v>
      </c>
      <c r="F63" s="2" t="s">
        <v>1305</v>
      </c>
      <c r="G63" s="2" t="s">
        <v>1305</v>
      </c>
      <c r="H63" s="2" t="s">
        <v>1305</v>
      </c>
      <c r="I63" s="2" t="s">
        <v>1306</v>
      </c>
      <c r="J63" s="2" t="s">
        <v>127</v>
      </c>
      <c r="K63" s="2" t="s">
        <v>1307</v>
      </c>
      <c r="L63" s="3">
        <v>63.9</v>
      </c>
      <c r="M63" s="3">
        <v>67.1</v>
      </c>
      <c r="N63" s="3">
        <v>127.49</v>
      </c>
      <c r="O63" s="2" t="s">
        <v>656</v>
      </c>
      <c r="P63" s="2" t="s">
        <v>540</v>
      </c>
      <c r="Q63" s="2" t="s">
        <v>131</v>
      </c>
      <c r="R63" s="2" t="s">
        <v>132</v>
      </c>
      <c r="S63" s="2" t="s">
        <v>1308</v>
      </c>
      <c r="T63" s="2" t="s">
        <v>132</v>
      </c>
      <c r="U63" s="2" t="s">
        <v>285</v>
      </c>
      <c r="V63" s="2" t="s">
        <v>866</v>
      </c>
      <c r="W63" s="2" t="s">
        <v>136</v>
      </c>
      <c r="X63" s="2" t="s">
        <v>136</v>
      </c>
      <c r="Y63" s="2" t="s">
        <v>1309</v>
      </c>
      <c r="Z63" s="4"/>
      <c r="AA63" s="4">
        <f>=ROUNDDOWN({0},0)</f>
      </c>
      <c r="AB63" s="5">
        <v>3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32</v>
      </c>
      <c r="AQ63" s="8">
        <v>2266.27</v>
      </c>
      <c r="AR63" s="4"/>
      <c r="AS63" s="8"/>
      <c r="AT63" s="7"/>
      <c r="AU63" s="7"/>
      <c r="AV63" s="4">
        <v>32</v>
      </c>
      <c r="AW63" s="8">
        <v>2266.27</v>
      </c>
      <c r="AX63" s="4"/>
      <c r="AY63" s="8"/>
      <c r="AZ63" s="7"/>
      <c r="BA63" s="7"/>
      <c r="BB63" s="7">
        <v>1</v>
      </c>
      <c r="BC63" s="4">
        <v>32</v>
      </c>
      <c r="BD63" s="8">
        <v>2266.27</v>
      </c>
      <c r="BE63" s="4"/>
      <c r="BF63" s="8"/>
      <c r="BG63" s="7"/>
      <c r="BH63" s="7"/>
      <c r="BI63" s="7">
        <v>1</v>
      </c>
      <c r="BJ63" s="4">
        <v>32</v>
      </c>
      <c r="BK63" s="8">
        <v>2266.27</v>
      </c>
      <c r="BL63" s="2" t="s">
        <v>1310</v>
      </c>
      <c r="BM63" s="7">
        <v>1</v>
      </c>
      <c r="BN63" s="7">
        <v>1</v>
      </c>
      <c r="BO63" s="4">
        <v>2</v>
      </c>
      <c r="BP63" s="8">
        <v>125.88</v>
      </c>
      <c r="BQ63" s="4"/>
      <c r="BR63" s="8"/>
      <c r="BS63" s="7"/>
      <c r="BT63" s="7"/>
      <c r="BU63" s="2" t="s">
        <v>141</v>
      </c>
      <c r="BV63" s="2" t="s">
        <v>168</v>
      </c>
      <c r="BW63" s="2" t="s">
        <v>900</v>
      </c>
      <c r="BX63" s="2" t="s">
        <v>1311</v>
      </c>
      <c r="BY63" s="2" t="s">
        <v>144</v>
      </c>
      <c r="BZ63" s="2" t="s">
        <v>132</v>
      </c>
      <c r="CA63" s="4">
        <v>9</v>
      </c>
      <c r="CB63" s="8">
        <v>710.46</v>
      </c>
      <c r="CC63" s="4"/>
      <c r="CD63" s="8"/>
      <c r="CE63" s="7"/>
      <c r="CF63" s="7"/>
      <c r="CG63" s="2" t="s">
        <v>141</v>
      </c>
      <c r="CH63" s="2" t="s">
        <v>168</v>
      </c>
      <c r="CI63" s="2" t="s">
        <v>132</v>
      </c>
      <c r="CJ63" s="2" t="s">
        <v>406</v>
      </c>
      <c r="CK63" s="2" t="s">
        <v>144</v>
      </c>
      <c r="CL63" s="2" t="s">
        <v>132</v>
      </c>
      <c r="CM63" s="4">
        <v>7</v>
      </c>
      <c r="CN63" s="8">
        <v>462.95</v>
      </c>
      <c r="CO63" s="4"/>
      <c r="CP63" s="8"/>
      <c r="CQ63" s="7"/>
      <c r="CR63" s="7"/>
      <c r="CS63" s="2" t="s">
        <v>141</v>
      </c>
      <c r="CT63" s="2" t="s">
        <v>168</v>
      </c>
      <c r="CU63" s="2" t="s">
        <v>1309</v>
      </c>
      <c r="CV63" s="2" t="s">
        <v>1312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168</v>
      </c>
      <c r="DG63" s="2" t="s">
        <v>884</v>
      </c>
      <c r="DH63" s="2" t="s">
        <v>1313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141</v>
      </c>
      <c r="DR63" s="2" t="s">
        <v>168</v>
      </c>
      <c r="DS63" s="2" t="s">
        <v>886</v>
      </c>
      <c r="DT63" s="2" t="s">
        <v>409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141</v>
      </c>
      <c r="ED63" s="2" t="s">
        <v>168</v>
      </c>
      <c r="EE63" s="2" t="s">
        <v>1314</v>
      </c>
      <c r="EF63" s="2" t="s">
        <v>1315</v>
      </c>
      <c r="EG63" s="2" t="s">
        <v>144</v>
      </c>
      <c r="EH63" s="2" t="s">
        <v>132</v>
      </c>
      <c r="EI63" s="4">
        <v>1</v>
      </c>
      <c r="EJ63" s="8">
        <v>71.74</v>
      </c>
      <c r="EK63" s="4"/>
      <c r="EL63" s="8"/>
      <c r="EM63" s="7"/>
      <c r="EN63" s="7"/>
      <c r="EO63" s="2" t="s">
        <v>141</v>
      </c>
      <c r="EP63" s="2" t="s">
        <v>168</v>
      </c>
      <c r="EQ63" s="2" t="s">
        <v>1038</v>
      </c>
      <c r="ER63" s="2" t="s">
        <v>1316</v>
      </c>
      <c r="ES63" s="2" t="s">
        <v>144</v>
      </c>
      <c r="ET63" s="2" t="s">
        <v>132</v>
      </c>
      <c r="EU63" s="4">
        <v>3</v>
      </c>
      <c r="EV63" s="8">
        <v>217.38</v>
      </c>
      <c r="EW63" s="4"/>
      <c r="EX63" s="8"/>
      <c r="EY63" s="7"/>
      <c r="EZ63" s="7"/>
      <c r="FA63" s="2" t="s">
        <v>141</v>
      </c>
      <c r="FB63" s="2" t="s">
        <v>168</v>
      </c>
      <c r="FC63" s="2" t="s">
        <v>1317</v>
      </c>
      <c r="FD63" s="2" t="s">
        <v>1318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168</v>
      </c>
      <c r="FO63" s="2" t="s">
        <v>893</v>
      </c>
      <c r="FP63" s="2" t="s">
        <v>196</v>
      </c>
      <c r="FQ63" s="2" t="s">
        <v>144</v>
      </c>
      <c r="FR63" s="2" t="s">
        <v>132</v>
      </c>
      <c r="FS63" s="4">
        <v>5</v>
      </c>
      <c r="FT63" s="8">
        <v>335.5</v>
      </c>
      <c r="FU63" s="4"/>
      <c r="FV63" s="8"/>
      <c r="FW63" s="7"/>
      <c r="FX63" s="7"/>
      <c r="FY63" s="2" t="s">
        <v>141</v>
      </c>
      <c r="FZ63" s="2" t="s">
        <v>168</v>
      </c>
      <c r="GA63" s="2" t="s">
        <v>378</v>
      </c>
      <c r="GB63" s="2" t="s">
        <v>1319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168</v>
      </c>
      <c r="GM63" s="2" t="s">
        <v>1314</v>
      </c>
      <c r="GN63" s="2" t="s">
        <v>1020</v>
      </c>
      <c r="GO63" s="2" t="s">
        <v>144</v>
      </c>
      <c r="GP63" s="2" t="s">
        <v>132</v>
      </c>
      <c r="GQ63" s="4">
        <v>4</v>
      </c>
      <c r="GR63" s="8">
        <v>268.4</v>
      </c>
      <c r="GS63" s="4"/>
      <c r="GT63" s="8"/>
      <c r="GU63" s="7"/>
      <c r="GV63" s="7"/>
      <c r="GW63" s="2" t="s">
        <v>141</v>
      </c>
      <c r="GX63" s="2" t="s">
        <v>168</v>
      </c>
      <c r="GY63" s="2" t="s">
        <v>303</v>
      </c>
      <c r="GZ63" s="2" t="s">
        <v>1320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168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>
        <v>1</v>
      </c>
      <c r="HP63" s="8">
        <v>73.96</v>
      </c>
      <c r="HQ63" s="4"/>
      <c r="HR63" s="8"/>
      <c r="HS63" s="7"/>
      <c r="HT63" s="7"/>
      <c r="HU63" s="2" t="s">
        <v>141</v>
      </c>
      <c r="HV63" s="2" t="s">
        <v>168</v>
      </c>
      <c r="HW63" s="2" t="s">
        <v>925</v>
      </c>
      <c r="HX63" s="2" t="s">
        <v>926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141</v>
      </c>
      <c r="IH63" s="2" t="s">
        <v>168</v>
      </c>
      <c r="II63" s="2" t="s">
        <v>333</v>
      </c>
      <c r="IJ63" s="2" t="s">
        <v>412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212</v>
      </c>
      <c r="IT63" s="2" t="s">
        <v>168</v>
      </c>
      <c r="IU63" s="2" t="s">
        <v>132</v>
      </c>
      <c r="IV63" s="2" t="s">
        <v>132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168</v>
      </c>
      <c r="JG63" s="2" t="s">
        <v>272</v>
      </c>
      <c r="JH63" s="2" t="s">
        <v>1321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168</v>
      </c>
      <c r="JS63" s="2" t="s">
        <v>384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167</v>
      </c>
      <c r="KD63" s="2" t="s">
        <v>168</v>
      </c>
      <c r="KE63" s="2" t="s">
        <v>132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141</v>
      </c>
      <c r="LB63" s="2" t="s">
        <v>168</v>
      </c>
      <c r="LC63" s="2" t="s">
        <v>169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162</v>
      </c>
      <c r="LN63" s="2" t="s">
        <v>168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168</v>
      </c>
      <c r="MM63" s="2" t="s">
        <v>1038</v>
      </c>
      <c r="MN63" s="2" t="s">
        <v>886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167</v>
      </c>
      <c r="MX63" s="2" t="s">
        <v>168</v>
      </c>
      <c r="MY63" s="2" t="s">
        <v>132</v>
      </c>
      <c r="MZ63" s="2" t="s">
        <v>132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168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174</v>
      </c>
      <c r="NV63" s="2" t="s">
        <v>168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174</v>
      </c>
      <c r="OH63" s="2" t="s">
        <v>168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167</v>
      </c>
      <c r="OT63" s="2" t="s">
        <v>168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168</v>
      </c>
      <c r="PS63" s="2" t="s">
        <v>572</v>
      </c>
      <c r="PT63" s="2" t="s">
        <v>1322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162</v>
      </c>
      <c r="QP63" s="2" t="s">
        <v>168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167</v>
      </c>
      <c r="RB63" s="2" t="s">
        <v>168</v>
      </c>
      <c r="RC63" s="2" t="s">
        <v>132</v>
      </c>
      <c r="RD63" s="2" t="s">
        <v>132</v>
      </c>
      <c r="RE63" s="2" t="s">
        <v>144</v>
      </c>
      <c r="RF63" s="2" t="s">
        <v>132</v>
      </c>
      <c r="RG63" s="4"/>
      <c r="RH63" s="8"/>
      <c r="RI63" s="4"/>
      <c r="RJ63" s="8"/>
      <c r="RK63" s="7"/>
      <c r="RL63" s="7"/>
      <c r="RM63" s="2" t="s">
        <v>141</v>
      </c>
      <c r="RN63" s="2" t="s">
        <v>168</v>
      </c>
      <c r="RO63" s="2" t="s">
        <v>220</v>
      </c>
      <c r="RP63" s="2" t="s">
        <v>1295</v>
      </c>
      <c r="RQ63" s="2" t="s">
        <v>144</v>
      </c>
      <c r="RR63" s="2" t="s">
        <v>132</v>
      </c>
    </row>
    <row r="64">
      <c r="A64" s="2" t="s">
        <v>1323</v>
      </c>
      <c r="B64" s="2" t="s">
        <v>121</v>
      </c>
      <c r="C64" s="2" t="s">
        <v>122</v>
      </c>
      <c r="D64" s="2" t="s">
        <v>988</v>
      </c>
      <c r="E64" s="2" t="s">
        <v>989</v>
      </c>
      <c r="F64" s="2" t="s">
        <v>1324</v>
      </c>
      <c r="G64" s="2" t="s">
        <v>1324</v>
      </c>
      <c r="H64" s="2" t="s">
        <v>1324</v>
      </c>
      <c r="I64" s="2" t="s">
        <v>1325</v>
      </c>
      <c r="J64" s="2" t="s">
        <v>127</v>
      </c>
      <c r="K64" s="2" t="s">
        <v>366</v>
      </c>
      <c r="L64" s="3">
        <v>50.03</v>
      </c>
      <c r="M64" s="3">
        <v>52.53</v>
      </c>
      <c r="N64" s="3">
        <v>101.99</v>
      </c>
      <c r="O64" s="2" t="s">
        <v>129</v>
      </c>
      <c r="P64" s="2" t="s">
        <v>640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134</v>
      </c>
      <c r="V64" s="2" t="s">
        <v>866</v>
      </c>
      <c r="W64" s="2" t="s">
        <v>136</v>
      </c>
      <c r="X64" s="2" t="s">
        <v>132</v>
      </c>
      <c r="Y64" s="2" t="s">
        <v>1326</v>
      </c>
      <c r="Z64" s="4">
        <v>58</v>
      </c>
      <c r="AA64" s="4">
        <f>=ROUNDDOWN(29,0)</f>
      </c>
      <c r="AB64" s="5">
        <v>2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37</v>
      </c>
      <c r="AQ64" s="8">
        <v>2084.74</v>
      </c>
      <c r="AR64" s="4"/>
      <c r="AS64" s="8"/>
      <c r="AT64" s="7"/>
      <c r="AU64" s="7"/>
      <c r="AV64" s="4">
        <v>37</v>
      </c>
      <c r="AW64" s="8">
        <v>2084.74</v>
      </c>
      <c r="AX64" s="4"/>
      <c r="AY64" s="8"/>
      <c r="AZ64" s="7"/>
      <c r="BA64" s="7"/>
      <c r="BB64" s="7">
        <v>1</v>
      </c>
      <c r="BC64" s="4">
        <v>37</v>
      </c>
      <c r="BD64" s="8">
        <v>2084.74</v>
      </c>
      <c r="BE64" s="4"/>
      <c r="BF64" s="8"/>
      <c r="BG64" s="7"/>
      <c r="BH64" s="7"/>
      <c r="BI64" s="7">
        <v>1</v>
      </c>
      <c r="BJ64" s="4">
        <v>37</v>
      </c>
      <c r="BK64" s="8">
        <v>2084.74</v>
      </c>
      <c r="BL64" s="2" t="s">
        <v>1327</v>
      </c>
      <c r="BM64" s="7">
        <v>1</v>
      </c>
      <c r="BN64" s="7">
        <v>1</v>
      </c>
      <c r="BO64" s="4">
        <v>6</v>
      </c>
      <c r="BP64" s="8">
        <v>284.99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1328</v>
      </c>
      <c r="BX64" s="2" t="s">
        <v>1329</v>
      </c>
      <c r="BY64" s="2" t="s">
        <v>144</v>
      </c>
      <c r="BZ64" s="2" t="s">
        <v>132</v>
      </c>
      <c r="CA64" s="4">
        <v>11</v>
      </c>
      <c r="CB64" s="8">
        <v>617.65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132</v>
      </c>
      <c r="CJ64" s="2" t="s">
        <v>1330</v>
      </c>
      <c r="CK64" s="2" t="s">
        <v>144</v>
      </c>
      <c r="CL64" s="2" t="s">
        <v>132</v>
      </c>
      <c r="CM64" s="4">
        <v>4</v>
      </c>
      <c r="CN64" s="8">
        <v>227.71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1331</v>
      </c>
      <c r="CV64" s="2" t="s">
        <v>1056</v>
      </c>
      <c r="CW64" s="2" t="s">
        <v>144</v>
      </c>
      <c r="CX64" s="2" t="s">
        <v>132</v>
      </c>
      <c r="CY64" s="4">
        <v>6</v>
      </c>
      <c r="CZ64" s="8">
        <v>389.34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557</v>
      </c>
      <c r="DH64" s="2" t="s">
        <v>1332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129</v>
      </c>
      <c r="DS64" s="2" t="s">
        <v>886</v>
      </c>
      <c r="DT64" s="2" t="s">
        <v>1217</v>
      </c>
      <c r="DU64" s="2" t="s">
        <v>144</v>
      </c>
      <c r="DV64" s="2" t="s">
        <v>132</v>
      </c>
      <c r="DW64" s="4">
        <v>1</v>
      </c>
      <c r="DX64" s="8">
        <v>66</v>
      </c>
      <c r="DY64" s="4"/>
      <c r="DZ64" s="8"/>
      <c r="EA64" s="7"/>
      <c r="EB64" s="7"/>
      <c r="EC64" s="2" t="s">
        <v>141</v>
      </c>
      <c r="ED64" s="2" t="s">
        <v>129</v>
      </c>
      <c r="EE64" s="2" t="s">
        <v>1328</v>
      </c>
      <c r="EF64" s="2" t="s">
        <v>1101</v>
      </c>
      <c r="EG64" s="2" t="s">
        <v>144</v>
      </c>
      <c r="EH64" s="2" t="s">
        <v>132</v>
      </c>
      <c r="EI64" s="4">
        <v>4</v>
      </c>
      <c r="EJ64" s="8">
        <v>228</v>
      </c>
      <c r="EK64" s="4"/>
      <c r="EL64" s="8"/>
      <c r="EM64" s="7"/>
      <c r="EN64" s="7"/>
      <c r="EO64" s="2" t="s">
        <v>141</v>
      </c>
      <c r="EP64" s="2" t="s">
        <v>129</v>
      </c>
      <c r="EQ64" s="2" t="s">
        <v>919</v>
      </c>
      <c r="ER64" s="2" t="s">
        <v>1333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1317</v>
      </c>
      <c r="FD64" s="2" t="s">
        <v>563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168</v>
      </c>
      <c r="FO64" s="2" t="s">
        <v>621</v>
      </c>
      <c r="FP64" s="2" t="s">
        <v>199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214</v>
      </c>
      <c r="FZ64" s="2" t="s">
        <v>129</v>
      </c>
      <c r="GA64" s="2" t="s">
        <v>378</v>
      </c>
      <c r="GB64" s="2" t="s">
        <v>132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1328</v>
      </c>
      <c r="GN64" s="2" t="s">
        <v>1334</v>
      </c>
      <c r="GO64" s="2" t="s">
        <v>144</v>
      </c>
      <c r="GP64" s="2" t="s">
        <v>132</v>
      </c>
      <c r="GQ64" s="4">
        <v>3</v>
      </c>
      <c r="GR64" s="8">
        <v>157.59</v>
      </c>
      <c r="GS64" s="4"/>
      <c r="GT64" s="8"/>
      <c r="GU64" s="7"/>
      <c r="GV64" s="7"/>
      <c r="GW64" s="2" t="s">
        <v>141</v>
      </c>
      <c r="GX64" s="2" t="s">
        <v>129</v>
      </c>
      <c r="GY64" s="2" t="s">
        <v>303</v>
      </c>
      <c r="GZ64" s="2" t="s">
        <v>777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167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913</v>
      </c>
      <c r="HX64" s="2" t="s">
        <v>1335</v>
      </c>
      <c r="HY64" s="2" t="s">
        <v>144</v>
      </c>
      <c r="HZ64" s="2" t="s">
        <v>132</v>
      </c>
      <c r="IA64" s="4">
        <v>2</v>
      </c>
      <c r="IB64" s="8">
        <v>113.46</v>
      </c>
      <c r="IC64" s="4"/>
      <c r="ID64" s="8"/>
      <c r="IE64" s="7"/>
      <c r="IF64" s="7"/>
      <c r="IG64" s="2" t="s">
        <v>141</v>
      </c>
      <c r="IH64" s="2" t="s">
        <v>129</v>
      </c>
      <c r="II64" s="2" t="s">
        <v>608</v>
      </c>
      <c r="IJ64" s="2" t="s">
        <v>1336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212</v>
      </c>
      <c r="IT64" s="2" t="s">
        <v>129</v>
      </c>
      <c r="IU64" s="2" t="s">
        <v>132</v>
      </c>
      <c r="IV64" s="2" t="s">
        <v>132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272</v>
      </c>
      <c r="JH64" s="2" t="s">
        <v>1337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384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167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141</v>
      </c>
      <c r="LB64" s="2" t="s">
        <v>129</v>
      </c>
      <c r="LC64" s="2" t="s">
        <v>169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141</v>
      </c>
      <c r="ML64" s="2" t="s">
        <v>171</v>
      </c>
      <c r="MM64" s="2" t="s">
        <v>386</v>
      </c>
      <c r="MN64" s="2" t="s">
        <v>1338</v>
      </c>
      <c r="MO64" s="2" t="s">
        <v>144</v>
      </c>
      <c r="MP64" s="2" t="s">
        <v>132</v>
      </c>
      <c r="MQ64" s="4"/>
      <c r="MR64" s="8"/>
      <c r="MS64" s="4"/>
      <c r="MT64" s="8"/>
      <c r="MU64" s="7"/>
      <c r="MV64" s="7"/>
      <c r="MW64" s="2" t="s">
        <v>167</v>
      </c>
      <c r="MX64" s="2" t="s">
        <v>129</v>
      </c>
      <c r="MY64" s="2" t="s">
        <v>132</v>
      </c>
      <c r="MZ64" s="2" t="s">
        <v>132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167</v>
      </c>
      <c r="NJ64" s="2" t="s">
        <v>129</v>
      </c>
      <c r="NK64" s="2" t="s">
        <v>132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174</v>
      </c>
      <c r="NV64" s="2" t="s">
        <v>129</v>
      </c>
      <c r="NW64" s="2" t="s">
        <v>132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167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167</v>
      </c>
      <c r="OT64" s="2" t="s">
        <v>168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168</v>
      </c>
      <c r="PS64" s="2" t="s">
        <v>572</v>
      </c>
      <c r="PT64" s="2" t="s">
        <v>1339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162</v>
      </c>
      <c r="QP64" s="2" t="s">
        <v>168</v>
      </c>
      <c r="QQ64" s="2" t="s">
        <v>132</v>
      </c>
      <c r="QR64" s="2" t="s">
        <v>132</v>
      </c>
      <c r="QS64" s="2" t="s">
        <v>144</v>
      </c>
      <c r="QT64" s="2" t="s">
        <v>132</v>
      </c>
      <c r="QU64" s="4"/>
      <c r="QV64" s="8"/>
      <c r="QW64" s="4"/>
      <c r="QX64" s="8"/>
      <c r="QY64" s="7"/>
      <c r="QZ64" s="7"/>
      <c r="RA64" s="2" t="s">
        <v>167</v>
      </c>
      <c r="RB64" s="2" t="s">
        <v>129</v>
      </c>
      <c r="RC64" s="2" t="s">
        <v>132</v>
      </c>
      <c r="RD64" s="2" t="s">
        <v>132</v>
      </c>
      <c r="RE64" s="2" t="s">
        <v>144</v>
      </c>
      <c r="RF64" s="2" t="s">
        <v>179</v>
      </c>
      <c r="RG64" s="4"/>
      <c r="RH64" s="8"/>
      <c r="RI64" s="4"/>
      <c r="RJ64" s="8"/>
      <c r="RK64" s="7"/>
      <c r="RL64" s="7"/>
      <c r="RM64" s="2" t="s">
        <v>141</v>
      </c>
      <c r="RN64" s="2" t="s">
        <v>168</v>
      </c>
      <c r="RO64" s="2" t="s">
        <v>220</v>
      </c>
      <c r="RP64" s="2" t="s">
        <v>561</v>
      </c>
      <c r="RQ64" s="2" t="s">
        <v>144</v>
      </c>
      <c r="RR64" s="2" t="s">
        <v>132</v>
      </c>
    </row>
    <row r="65">
      <c r="A65" s="2" t="s">
        <v>1340</v>
      </c>
      <c r="B65" s="2" t="s">
        <v>121</v>
      </c>
      <c r="C65" s="2" t="s">
        <v>122</v>
      </c>
      <c r="D65" s="2" t="s">
        <v>988</v>
      </c>
      <c r="E65" s="2" t="s">
        <v>989</v>
      </c>
      <c r="F65" s="2" t="s">
        <v>1341</v>
      </c>
      <c r="G65" s="2" t="s">
        <v>1341</v>
      </c>
      <c r="H65" s="2" t="s">
        <v>1341</v>
      </c>
      <c r="I65" s="2" t="s">
        <v>1342</v>
      </c>
      <c r="J65" s="2" t="s">
        <v>127</v>
      </c>
      <c r="K65" s="2" t="s">
        <v>935</v>
      </c>
      <c r="L65" s="3">
        <v>45.41</v>
      </c>
      <c r="M65" s="3">
        <v>47.68</v>
      </c>
      <c r="N65" s="3">
        <v>93.49</v>
      </c>
      <c r="O65" s="2" t="s">
        <v>129</v>
      </c>
      <c r="P65" s="2" t="s">
        <v>540</v>
      </c>
      <c r="Q65" s="2" t="s">
        <v>131</v>
      </c>
      <c r="R65" s="2" t="s">
        <v>132</v>
      </c>
      <c r="S65" s="2" t="s">
        <v>1343</v>
      </c>
      <c r="T65" s="2" t="s">
        <v>132</v>
      </c>
      <c r="U65" s="2" t="s">
        <v>285</v>
      </c>
      <c r="V65" s="2" t="s">
        <v>469</v>
      </c>
      <c r="W65" s="2" t="s">
        <v>187</v>
      </c>
      <c r="X65" s="2" t="s">
        <v>132</v>
      </c>
      <c r="Y65" s="2" t="s">
        <v>1344</v>
      </c>
      <c r="Z65" s="4">
        <v>34</v>
      </c>
      <c r="AA65" s="4">
        <f>=ROUNDDOWN(11.3333333333333,0)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39</v>
      </c>
      <c r="AQ65" s="8">
        <v>1903.81</v>
      </c>
      <c r="AR65" s="4"/>
      <c r="AS65" s="8"/>
      <c r="AT65" s="7"/>
      <c r="AU65" s="7"/>
      <c r="AV65" s="4">
        <v>39</v>
      </c>
      <c r="AW65" s="8">
        <v>1903.81</v>
      </c>
      <c r="AX65" s="4"/>
      <c r="AY65" s="8"/>
      <c r="AZ65" s="7"/>
      <c r="BA65" s="7"/>
      <c r="BB65" s="7">
        <v>1</v>
      </c>
      <c r="BC65" s="4">
        <v>39</v>
      </c>
      <c r="BD65" s="8">
        <v>1903.81</v>
      </c>
      <c r="BE65" s="4"/>
      <c r="BF65" s="8"/>
      <c r="BG65" s="7"/>
      <c r="BH65" s="7"/>
      <c r="BI65" s="7">
        <v>1</v>
      </c>
      <c r="BJ65" s="4">
        <v>39</v>
      </c>
      <c r="BK65" s="8">
        <v>1903.81</v>
      </c>
      <c r="BL65" s="2" t="s">
        <v>1345</v>
      </c>
      <c r="BM65" s="7">
        <v>1</v>
      </c>
      <c r="BN65" s="7">
        <v>1</v>
      </c>
      <c r="BO65" s="4">
        <v>12</v>
      </c>
      <c r="BP65" s="8">
        <v>523.79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1346</v>
      </c>
      <c r="BX65" s="2" t="s">
        <v>1309</v>
      </c>
      <c r="BY65" s="2" t="s">
        <v>144</v>
      </c>
      <c r="BZ65" s="2" t="s">
        <v>132</v>
      </c>
      <c r="CA65" s="4"/>
      <c r="CB65" s="8"/>
      <c r="CC65" s="4"/>
      <c r="CD65" s="8"/>
      <c r="CE65" s="7"/>
      <c r="CF65" s="7"/>
      <c r="CG65" s="2" t="s">
        <v>402</v>
      </c>
      <c r="CH65" s="2" t="s">
        <v>168</v>
      </c>
      <c r="CI65" s="2" t="s">
        <v>132</v>
      </c>
      <c r="CJ65" s="2" t="s">
        <v>193</v>
      </c>
      <c r="CK65" s="2" t="s">
        <v>144</v>
      </c>
      <c r="CL65" s="2" t="s">
        <v>132</v>
      </c>
      <c r="CM65" s="4">
        <v>4</v>
      </c>
      <c r="CN65" s="8">
        <v>216.14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1344</v>
      </c>
      <c r="CV65" s="2" t="s">
        <v>1071</v>
      </c>
      <c r="CW65" s="2" t="s">
        <v>144</v>
      </c>
      <c r="CX65" s="2" t="s">
        <v>132</v>
      </c>
      <c r="CY65" s="4">
        <v>6</v>
      </c>
      <c r="CZ65" s="8">
        <v>316.8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884</v>
      </c>
      <c r="DH65" s="2" t="s">
        <v>1347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141</v>
      </c>
      <c r="DR65" s="2" t="s">
        <v>129</v>
      </c>
      <c r="DS65" s="2" t="s">
        <v>886</v>
      </c>
      <c r="DT65" s="2" t="s">
        <v>1348</v>
      </c>
      <c r="DU65" s="2" t="s">
        <v>144</v>
      </c>
      <c r="DV65" s="2" t="s">
        <v>132</v>
      </c>
      <c r="DW65" s="4">
        <v>1</v>
      </c>
      <c r="DX65" s="8">
        <v>62.42</v>
      </c>
      <c r="DY65" s="4"/>
      <c r="DZ65" s="8"/>
      <c r="EA65" s="7"/>
      <c r="EB65" s="7"/>
      <c r="EC65" s="2" t="s">
        <v>141</v>
      </c>
      <c r="ED65" s="2" t="s">
        <v>129</v>
      </c>
      <c r="EE65" s="2" t="s">
        <v>1346</v>
      </c>
      <c r="EF65" s="2" t="s">
        <v>1349</v>
      </c>
      <c r="EG65" s="2" t="s">
        <v>144</v>
      </c>
      <c r="EH65" s="2" t="s">
        <v>132</v>
      </c>
      <c r="EI65" s="4">
        <v>4</v>
      </c>
      <c r="EJ65" s="8">
        <v>204.88</v>
      </c>
      <c r="EK65" s="4"/>
      <c r="EL65" s="8"/>
      <c r="EM65" s="7"/>
      <c r="EN65" s="7"/>
      <c r="EO65" s="2" t="s">
        <v>141</v>
      </c>
      <c r="EP65" s="2" t="s">
        <v>129</v>
      </c>
      <c r="EQ65" s="2" t="s">
        <v>890</v>
      </c>
      <c r="ER65" s="2" t="s">
        <v>913</v>
      </c>
      <c r="ES65" s="2" t="s">
        <v>144</v>
      </c>
      <c r="ET65" s="2" t="s">
        <v>132</v>
      </c>
      <c r="EU65" s="4">
        <v>1</v>
      </c>
      <c r="EV65" s="8">
        <v>51.49</v>
      </c>
      <c r="EW65" s="4"/>
      <c r="EX65" s="8"/>
      <c r="EY65" s="7"/>
      <c r="EZ65" s="7"/>
      <c r="FA65" s="2" t="s">
        <v>141</v>
      </c>
      <c r="FB65" s="2" t="s">
        <v>129</v>
      </c>
      <c r="FC65" s="2" t="s">
        <v>1350</v>
      </c>
      <c r="FD65" s="2" t="s">
        <v>1351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141</v>
      </c>
      <c r="FN65" s="2" t="s">
        <v>168</v>
      </c>
      <c r="FO65" s="2" t="s">
        <v>893</v>
      </c>
      <c r="FP65" s="2" t="s">
        <v>919</v>
      </c>
      <c r="FQ65" s="2" t="s">
        <v>144</v>
      </c>
      <c r="FR65" s="2" t="s">
        <v>132</v>
      </c>
      <c r="FS65" s="4">
        <v>7</v>
      </c>
      <c r="FT65" s="8">
        <v>333.76</v>
      </c>
      <c r="FU65" s="4"/>
      <c r="FV65" s="8"/>
      <c r="FW65" s="7"/>
      <c r="FX65" s="7"/>
      <c r="FY65" s="2" t="s">
        <v>141</v>
      </c>
      <c r="FZ65" s="2" t="s">
        <v>129</v>
      </c>
      <c r="GA65" s="2" t="s">
        <v>378</v>
      </c>
      <c r="GB65" s="2" t="s">
        <v>1352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1346</v>
      </c>
      <c r="GN65" s="2" t="s">
        <v>1353</v>
      </c>
      <c r="GO65" s="2" t="s">
        <v>144</v>
      </c>
      <c r="GP65" s="2" t="s">
        <v>132</v>
      </c>
      <c r="GQ65" s="4">
        <v>3</v>
      </c>
      <c r="GR65" s="8">
        <v>143.04</v>
      </c>
      <c r="GS65" s="4"/>
      <c r="GT65" s="8"/>
      <c r="GU65" s="7"/>
      <c r="GV65" s="7"/>
      <c r="GW65" s="2" t="s">
        <v>141</v>
      </c>
      <c r="GX65" s="2" t="s">
        <v>129</v>
      </c>
      <c r="GY65" s="2" t="s">
        <v>303</v>
      </c>
      <c r="GZ65" s="2" t="s">
        <v>263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162</v>
      </c>
      <c r="HJ65" s="2" t="s">
        <v>129</v>
      </c>
      <c r="HK65" s="2" t="s">
        <v>132</v>
      </c>
      <c r="HL65" s="2" t="s">
        <v>132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896</v>
      </c>
      <c r="HX65" s="2" t="s">
        <v>209</v>
      </c>
      <c r="HY65" s="2" t="s">
        <v>144</v>
      </c>
      <c r="HZ65" s="2" t="s">
        <v>132</v>
      </c>
      <c r="IA65" s="4">
        <v>1</v>
      </c>
      <c r="IB65" s="8">
        <v>51.49</v>
      </c>
      <c r="IC65" s="4"/>
      <c r="ID65" s="8"/>
      <c r="IE65" s="7"/>
      <c r="IF65" s="7"/>
      <c r="IG65" s="2" t="s">
        <v>141</v>
      </c>
      <c r="IH65" s="2" t="s">
        <v>129</v>
      </c>
      <c r="II65" s="2" t="s">
        <v>1063</v>
      </c>
      <c r="IJ65" s="2" t="s">
        <v>1193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212</v>
      </c>
      <c r="IT65" s="2" t="s">
        <v>129</v>
      </c>
      <c r="IU65" s="2" t="s">
        <v>132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612</v>
      </c>
      <c r="JH65" s="2" t="s">
        <v>359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384</v>
      </c>
      <c r="JT65" s="2" t="s">
        <v>750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167</v>
      </c>
      <c r="KD65" s="2" t="s">
        <v>129</v>
      </c>
      <c r="KE65" s="2" t="s">
        <v>132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141</v>
      </c>
      <c r="LB65" s="2" t="s">
        <v>129</v>
      </c>
      <c r="LC65" s="2" t="s">
        <v>169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162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141</v>
      </c>
      <c r="ML65" s="2" t="s">
        <v>171</v>
      </c>
      <c r="MM65" s="2" t="s">
        <v>900</v>
      </c>
      <c r="MN65" s="2" t="s">
        <v>1311</v>
      </c>
      <c r="MO65" s="2" t="s">
        <v>144</v>
      </c>
      <c r="MP65" s="2" t="s">
        <v>132</v>
      </c>
      <c r="MQ65" s="4"/>
      <c r="MR65" s="8"/>
      <c r="MS65" s="4"/>
      <c r="MT65" s="8"/>
      <c r="MU65" s="7"/>
      <c r="MV65" s="7"/>
      <c r="MW65" s="2" t="s">
        <v>167</v>
      </c>
      <c r="MX65" s="2" t="s">
        <v>129</v>
      </c>
      <c r="MY65" s="2" t="s">
        <v>132</v>
      </c>
      <c r="MZ65" s="2" t="s">
        <v>132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167</v>
      </c>
      <c r="NJ65" s="2" t="s">
        <v>129</v>
      </c>
      <c r="NK65" s="2" t="s">
        <v>132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174</v>
      </c>
      <c r="NV65" s="2" t="s">
        <v>129</v>
      </c>
      <c r="NW65" s="2" t="s">
        <v>132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174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167</v>
      </c>
      <c r="OT65" s="2" t="s">
        <v>168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168</v>
      </c>
      <c r="PS65" s="2" t="s">
        <v>572</v>
      </c>
      <c r="PT65" s="2" t="s">
        <v>754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162</v>
      </c>
      <c r="QP65" s="2" t="s">
        <v>168</v>
      </c>
      <c r="QQ65" s="2" t="s">
        <v>132</v>
      </c>
      <c r="QR65" s="2" t="s">
        <v>132</v>
      </c>
      <c r="QS65" s="2" t="s">
        <v>144</v>
      </c>
      <c r="QT65" s="2" t="s">
        <v>132</v>
      </c>
      <c r="QU65" s="4"/>
      <c r="QV65" s="8"/>
      <c r="QW65" s="4"/>
      <c r="QX65" s="8"/>
      <c r="QY65" s="7"/>
      <c r="QZ65" s="7"/>
      <c r="RA65" s="2" t="s">
        <v>167</v>
      </c>
      <c r="RB65" s="2" t="s">
        <v>129</v>
      </c>
      <c r="RC65" s="2" t="s">
        <v>132</v>
      </c>
      <c r="RD65" s="2" t="s">
        <v>132</v>
      </c>
      <c r="RE65" s="2" t="s">
        <v>144</v>
      </c>
      <c r="RF65" s="2" t="s">
        <v>179</v>
      </c>
      <c r="RG65" s="4"/>
      <c r="RH65" s="8"/>
      <c r="RI65" s="4"/>
      <c r="RJ65" s="8"/>
      <c r="RK65" s="7"/>
      <c r="RL65" s="7"/>
      <c r="RM65" s="2" t="s">
        <v>141</v>
      </c>
      <c r="RN65" s="2" t="s">
        <v>168</v>
      </c>
      <c r="RO65" s="2" t="s">
        <v>1354</v>
      </c>
      <c r="RP65" s="2" t="s">
        <v>931</v>
      </c>
      <c r="RQ65" s="2" t="s">
        <v>144</v>
      </c>
      <c r="RR65" s="2" t="s">
        <v>132</v>
      </c>
    </row>
    <row r="66">
      <c r="A66" s="2" t="s">
        <v>1355</v>
      </c>
      <c r="B66" s="2" t="s">
        <v>121</v>
      </c>
      <c r="C66" s="2" t="s">
        <v>122</v>
      </c>
      <c r="D66" s="2" t="s">
        <v>988</v>
      </c>
      <c r="E66" s="2" t="s">
        <v>989</v>
      </c>
      <c r="F66" s="2" t="s">
        <v>1356</v>
      </c>
      <c r="G66" s="2" t="s">
        <v>1356</v>
      </c>
      <c r="H66" s="2" t="s">
        <v>1356</v>
      </c>
      <c r="I66" s="2" t="s">
        <v>1357</v>
      </c>
      <c r="J66" s="2" t="s">
        <v>127</v>
      </c>
      <c r="K66" s="2" t="s">
        <v>366</v>
      </c>
      <c r="L66" s="3">
        <v>67.66</v>
      </c>
      <c r="M66" s="3">
        <v>71.04</v>
      </c>
      <c r="N66" s="3">
        <v>262</v>
      </c>
      <c r="O66" s="2" t="s">
        <v>697</v>
      </c>
      <c r="P66" s="2" t="s">
        <v>1243</v>
      </c>
      <c r="Q66" s="2" t="s">
        <v>131</v>
      </c>
      <c r="R66" s="2" t="s">
        <v>18</v>
      </c>
      <c r="S66" s="2" t="s">
        <v>132</v>
      </c>
      <c r="T66" s="2" t="s">
        <v>132</v>
      </c>
      <c r="U66" s="2" t="s">
        <v>429</v>
      </c>
      <c r="V66" s="2" t="s">
        <v>866</v>
      </c>
      <c r="W66" s="2" t="s">
        <v>136</v>
      </c>
      <c r="X66" s="2" t="s">
        <v>470</v>
      </c>
      <c r="Y66" s="2" t="s">
        <v>693</v>
      </c>
      <c r="Z66" s="4">
        <v>32</v>
      </c>
      <c r="AA66" s="4">
        <f>=ROUNDDOWN(29.0909090909091,0)</f>
      </c>
      <c r="AB66" s="5">
        <v>1.1</v>
      </c>
      <c r="AC66" s="2" t="s">
        <v>132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27</v>
      </c>
      <c r="AQ66" s="8">
        <v>1854.91</v>
      </c>
      <c r="AR66" s="4"/>
      <c r="AS66" s="8"/>
      <c r="AT66" s="7"/>
      <c r="AU66" s="7"/>
      <c r="AV66" s="4">
        <v>27</v>
      </c>
      <c r="AW66" s="8">
        <v>1854.91</v>
      </c>
      <c r="AX66" s="4"/>
      <c r="AY66" s="8"/>
      <c r="AZ66" s="7"/>
      <c r="BA66" s="7"/>
      <c r="BB66" s="7">
        <v>1</v>
      </c>
      <c r="BC66" s="4">
        <v>27</v>
      </c>
      <c r="BD66" s="8">
        <v>1854.91</v>
      </c>
      <c r="BE66" s="4"/>
      <c r="BF66" s="8"/>
      <c r="BG66" s="7"/>
      <c r="BH66" s="7"/>
      <c r="BI66" s="7">
        <v>1</v>
      </c>
      <c r="BJ66" s="4">
        <v>27</v>
      </c>
      <c r="BK66" s="8">
        <v>1854.91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132</v>
      </c>
      <c r="BV66" s="2" t="s">
        <v>132</v>
      </c>
      <c r="BW66" s="2" t="s">
        <v>132</v>
      </c>
      <c r="BX66" s="2" t="s">
        <v>132</v>
      </c>
      <c r="BY66" s="2" t="s">
        <v>132</v>
      </c>
      <c r="BZ66" s="2" t="s">
        <v>132</v>
      </c>
      <c r="CA66" s="4"/>
      <c r="CB66" s="8"/>
      <c r="CC66" s="4"/>
      <c r="CD66" s="8"/>
      <c r="CE66" s="7"/>
      <c r="CF66" s="7"/>
      <c r="CG66" s="2" t="s">
        <v>132</v>
      </c>
      <c r="CH66" s="2" t="s">
        <v>132</v>
      </c>
      <c r="CI66" s="2" t="s">
        <v>132</v>
      </c>
      <c r="CJ66" s="2" t="s">
        <v>132</v>
      </c>
      <c r="CK66" s="2" t="s">
        <v>132</v>
      </c>
      <c r="CL66" s="2" t="s">
        <v>132</v>
      </c>
      <c r="CM66" s="4">
        <v>27</v>
      </c>
      <c r="CN66" s="8">
        <v>1854.91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693</v>
      </c>
      <c r="CV66" s="2" t="s">
        <v>722</v>
      </c>
      <c r="CW66" s="2" t="s">
        <v>144</v>
      </c>
      <c r="CX66" s="2" t="s">
        <v>132</v>
      </c>
      <c r="CY66" s="4"/>
      <c r="CZ66" s="8"/>
      <c r="DA66" s="4"/>
      <c r="DB66" s="8"/>
      <c r="DC66" s="7"/>
      <c r="DD66" s="7"/>
      <c r="DE66" s="2" t="s">
        <v>132</v>
      </c>
      <c r="DF66" s="2" t="s">
        <v>132</v>
      </c>
      <c r="DG66" s="2" t="s">
        <v>132</v>
      </c>
      <c r="DH66" s="2" t="s">
        <v>132</v>
      </c>
      <c r="DI66" s="2" t="s">
        <v>132</v>
      </c>
      <c r="DJ66" s="2" t="s">
        <v>132</v>
      </c>
      <c r="DK66" s="4"/>
      <c r="DL66" s="8"/>
      <c r="DM66" s="4"/>
      <c r="DN66" s="8"/>
      <c r="DO66" s="7"/>
      <c r="DP66" s="7"/>
      <c r="DQ66" s="2" t="s">
        <v>132</v>
      </c>
      <c r="DR66" s="2" t="s">
        <v>132</v>
      </c>
      <c r="DS66" s="2" t="s">
        <v>132</v>
      </c>
      <c r="DT66" s="2" t="s">
        <v>132</v>
      </c>
      <c r="DU66" s="2" t="s">
        <v>132</v>
      </c>
      <c r="DV66" s="2" t="s">
        <v>132</v>
      </c>
      <c r="DW66" s="4"/>
      <c r="DX66" s="8"/>
      <c r="DY66" s="4"/>
      <c r="DZ66" s="8"/>
      <c r="EA66" s="7"/>
      <c r="EB66" s="7"/>
      <c r="EC66" s="2" t="s">
        <v>132</v>
      </c>
      <c r="ED66" s="2" t="s">
        <v>132</v>
      </c>
      <c r="EE66" s="2" t="s">
        <v>132</v>
      </c>
      <c r="EF66" s="2" t="s">
        <v>132</v>
      </c>
      <c r="EG66" s="2" t="s">
        <v>132</v>
      </c>
      <c r="EH66" s="2" t="s">
        <v>132</v>
      </c>
      <c r="EI66" s="4"/>
      <c r="EJ66" s="8"/>
      <c r="EK66" s="4"/>
      <c r="EL66" s="8"/>
      <c r="EM66" s="7"/>
      <c r="EN66" s="7"/>
      <c r="EO66" s="2" t="s">
        <v>132</v>
      </c>
      <c r="EP66" s="2" t="s">
        <v>132</v>
      </c>
      <c r="EQ66" s="2" t="s">
        <v>132</v>
      </c>
      <c r="ER66" s="2" t="s">
        <v>132</v>
      </c>
      <c r="ES66" s="2" t="s">
        <v>132</v>
      </c>
      <c r="ET66" s="2" t="s">
        <v>132</v>
      </c>
      <c r="EU66" s="4"/>
      <c r="EV66" s="8"/>
      <c r="EW66" s="4"/>
      <c r="EX66" s="8"/>
      <c r="EY66" s="7"/>
      <c r="EZ66" s="7"/>
      <c r="FA66" s="2" t="s">
        <v>132</v>
      </c>
      <c r="FB66" s="2" t="s">
        <v>132</v>
      </c>
      <c r="FC66" s="2" t="s">
        <v>132</v>
      </c>
      <c r="FD66" s="2" t="s">
        <v>132</v>
      </c>
      <c r="FE66" s="2" t="s">
        <v>132</v>
      </c>
      <c r="FF66" s="2" t="s">
        <v>132</v>
      </c>
      <c r="FG66" s="4"/>
      <c r="FH66" s="8"/>
      <c r="FI66" s="4"/>
      <c r="FJ66" s="8"/>
      <c r="FK66" s="7"/>
      <c r="FL66" s="7"/>
      <c r="FM66" s="2" t="s">
        <v>132</v>
      </c>
      <c r="FN66" s="2" t="s">
        <v>132</v>
      </c>
      <c r="FO66" s="2" t="s">
        <v>132</v>
      </c>
      <c r="FP66" s="2" t="s">
        <v>132</v>
      </c>
      <c r="FQ66" s="2" t="s">
        <v>132</v>
      </c>
      <c r="FR66" s="2" t="s">
        <v>132</v>
      </c>
      <c r="FS66" s="4"/>
      <c r="FT66" s="8"/>
      <c r="FU66" s="4"/>
      <c r="FV66" s="8"/>
      <c r="FW66" s="7"/>
      <c r="FX66" s="7"/>
      <c r="FY66" s="2" t="s">
        <v>132</v>
      </c>
      <c r="FZ66" s="2" t="s">
        <v>132</v>
      </c>
      <c r="GA66" s="2" t="s">
        <v>132</v>
      </c>
      <c r="GB66" s="2" t="s">
        <v>132</v>
      </c>
      <c r="GC66" s="2" t="s">
        <v>132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129</v>
      </c>
      <c r="GM66" s="2" t="s">
        <v>1245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132</v>
      </c>
      <c r="HV66" s="2" t="s">
        <v>132</v>
      </c>
      <c r="HW66" s="2" t="s">
        <v>132</v>
      </c>
      <c r="HX66" s="2" t="s">
        <v>132</v>
      </c>
      <c r="HY66" s="2" t="s">
        <v>132</v>
      </c>
      <c r="HZ66" s="2" t="s">
        <v>132</v>
      </c>
      <c r="IA66" s="4"/>
      <c r="IB66" s="8"/>
      <c r="IC66" s="4"/>
      <c r="ID66" s="8"/>
      <c r="IE66" s="7"/>
      <c r="IF66" s="7"/>
      <c r="IG66" s="2" t="s">
        <v>132</v>
      </c>
      <c r="IH66" s="2" t="s">
        <v>132</v>
      </c>
      <c r="II66" s="2" t="s">
        <v>132</v>
      </c>
      <c r="IJ66" s="2" t="s">
        <v>132</v>
      </c>
      <c r="IK66" s="2" t="s">
        <v>132</v>
      </c>
      <c r="IL66" s="2" t="s">
        <v>132</v>
      </c>
      <c r="IM66" s="4"/>
      <c r="IN66" s="8"/>
      <c r="IO66" s="4"/>
      <c r="IP66" s="8"/>
      <c r="IQ66" s="7"/>
      <c r="IR66" s="7"/>
      <c r="IS66" s="2" t="s">
        <v>132</v>
      </c>
      <c r="IT66" s="2" t="s">
        <v>132</v>
      </c>
      <c r="IU66" s="2" t="s">
        <v>132</v>
      </c>
      <c r="IV66" s="2" t="s">
        <v>132</v>
      </c>
      <c r="IW66" s="2" t="s">
        <v>132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462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132</v>
      </c>
      <c r="RN66" s="2" t="s">
        <v>132</v>
      </c>
      <c r="RO66" s="2" t="s">
        <v>132</v>
      </c>
      <c r="RP66" s="2" t="s">
        <v>132</v>
      </c>
      <c r="RQ66" s="2" t="s">
        <v>132</v>
      </c>
      <c r="RR66" s="2" t="s">
        <v>132</v>
      </c>
    </row>
    <row r="67">
      <c r="A67" s="2" t="s">
        <v>1358</v>
      </c>
      <c r="B67" s="2" t="s">
        <v>121</v>
      </c>
      <c r="C67" s="2" t="s">
        <v>122</v>
      </c>
      <c r="D67" s="2" t="s">
        <v>988</v>
      </c>
      <c r="E67" s="2" t="s">
        <v>989</v>
      </c>
      <c r="F67" s="2" t="s">
        <v>1359</v>
      </c>
      <c r="G67" s="2" t="s">
        <v>1359</v>
      </c>
      <c r="H67" s="2" t="s">
        <v>1359</v>
      </c>
      <c r="I67" s="2" t="s">
        <v>1360</v>
      </c>
      <c r="J67" s="2" t="s">
        <v>127</v>
      </c>
      <c r="K67" s="2" t="s">
        <v>283</v>
      </c>
      <c r="L67" s="3">
        <v>24.48</v>
      </c>
      <c r="M67" s="3">
        <v>25.7</v>
      </c>
      <c r="N67" s="3">
        <v>59.49</v>
      </c>
      <c r="O67" s="2" t="s">
        <v>129</v>
      </c>
      <c r="P67" s="2" t="s">
        <v>640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429</v>
      </c>
      <c r="V67" s="2" t="s">
        <v>783</v>
      </c>
      <c r="W67" s="2" t="s">
        <v>187</v>
      </c>
      <c r="X67" s="2" t="s">
        <v>132</v>
      </c>
      <c r="Y67" s="2" t="s">
        <v>1361</v>
      </c>
      <c r="Z67" s="4">
        <v>115</v>
      </c>
      <c r="AA67" s="4">
        <f>=ROUNDDOWN(42.5925925925926,0)</f>
      </c>
      <c r="AB67" s="5">
        <v>2.7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55</v>
      </c>
      <c r="AQ67" s="8">
        <v>1658.37</v>
      </c>
      <c r="AR67" s="4"/>
      <c r="AS67" s="8"/>
      <c r="AT67" s="7"/>
      <c r="AU67" s="7"/>
      <c r="AV67" s="4">
        <v>55</v>
      </c>
      <c r="AW67" s="8">
        <v>1658.37</v>
      </c>
      <c r="AX67" s="4"/>
      <c r="AY67" s="8"/>
      <c r="AZ67" s="7"/>
      <c r="BA67" s="7"/>
      <c r="BB67" s="7">
        <v>1</v>
      </c>
      <c r="BC67" s="4">
        <v>55</v>
      </c>
      <c r="BD67" s="8">
        <v>1658.37</v>
      </c>
      <c r="BE67" s="4"/>
      <c r="BF67" s="8"/>
      <c r="BG67" s="7"/>
      <c r="BH67" s="7"/>
      <c r="BI67" s="7">
        <v>1</v>
      </c>
      <c r="BJ67" s="4">
        <v>55</v>
      </c>
      <c r="BK67" s="8">
        <v>1658.37</v>
      </c>
      <c r="BL67" s="2" t="s">
        <v>1362</v>
      </c>
      <c r="BM67" s="7">
        <v>1</v>
      </c>
      <c r="BN67" s="7">
        <v>1</v>
      </c>
      <c r="BO67" s="4">
        <v>1</v>
      </c>
      <c r="BP67" s="8">
        <v>18.28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1253</v>
      </c>
      <c r="BX67" s="2" t="s">
        <v>909</v>
      </c>
      <c r="BY67" s="2" t="s">
        <v>144</v>
      </c>
      <c r="BZ67" s="2" t="s">
        <v>132</v>
      </c>
      <c r="CA67" s="4">
        <v>6</v>
      </c>
      <c r="CB67" s="8">
        <v>204.96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132</v>
      </c>
      <c r="CJ67" s="2" t="s">
        <v>1363</v>
      </c>
      <c r="CK67" s="2" t="s">
        <v>144</v>
      </c>
      <c r="CL67" s="2" t="s">
        <v>132</v>
      </c>
      <c r="CM67" s="4">
        <v>9</v>
      </c>
      <c r="CN67" s="8">
        <v>268.11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1361</v>
      </c>
      <c r="CV67" s="2" t="s">
        <v>1167</v>
      </c>
      <c r="CW67" s="2" t="s">
        <v>144</v>
      </c>
      <c r="CX67" s="2" t="s">
        <v>132</v>
      </c>
      <c r="CY67" s="4">
        <v>11</v>
      </c>
      <c r="CZ67" s="8">
        <v>316.8</v>
      </c>
      <c r="DA67" s="4"/>
      <c r="DB67" s="8"/>
      <c r="DC67" s="7"/>
      <c r="DD67" s="7"/>
      <c r="DE67" s="2" t="s">
        <v>141</v>
      </c>
      <c r="DF67" s="2" t="s">
        <v>129</v>
      </c>
      <c r="DG67" s="2" t="s">
        <v>884</v>
      </c>
      <c r="DH67" s="2" t="s">
        <v>885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141</v>
      </c>
      <c r="DR67" s="2" t="s">
        <v>129</v>
      </c>
      <c r="DS67" s="2" t="s">
        <v>886</v>
      </c>
      <c r="DT67" s="2" t="s">
        <v>622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141</v>
      </c>
      <c r="ED67" s="2" t="s">
        <v>129</v>
      </c>
      <c r="EE67" s="2" t="s">
        <v>1364</v>
      </c>
      <c r="EF67" s="2" t="s">
        <v>1365</v>
      </c>
      <c r="EG67" s="2" t="s">
        <v>144</v>
      </c>
      <c r="EH67" s="2" t="s">
        <v>132</v>
      </c>
      <c r="EI67" s="4">
        <v>9</v>
      </c>
      <c r="EJ67" s="8">
        <v>279.36</v>
      </c>
      <c r="EK67" s="4"/>
      <c r="EL67" s="8"/>
      <c r="EM67" s="7"/>
      <c r="EN67" s="7"/>
      <c r="EO67" s="2" t="s">
        <v>141</v>
      </c>
      <c r="EP67" s="2" t="s">
        <v>129</v>
      </c>
      <c r="EQ67" s="2" t="s">
        <v>1165</v>
      </c>
      <c r="ER67" s="2" t="s">
        <v>1366</v>
      </c>
      <c r="ES67" s="2" t="s">
        <v>144</v>
      </c>
      <c r="ET67" s="2" t="s">
        <v>132</v>
      </c>
      <c r="EU67" s="4">
        <v>13</v>
      </c>
      <c r="EV67" s="8">
        <v>360.88</v>
      </c>
      <c r="EW67" s="4"/>
      <c r="EX67" s="8"/>
      <c r="EY67" s="7"/>
      <c r="EZ67" s="7"/>
      <c r="FA67" s="2" t="s">
        <v>141</v>
      </c>
      <c r="FB67" s="2" t="s">
        <v>129</v>
      </c>
      <c r="FC67" s="2" t="s">
        <v>202</v>
      </c>
      <c r="FD67" s="2" t="s">
        <v>1367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168</v>
      </c>
      <c r="FO67" s="2" t="s">
        <v>621</v>
      </c>
      <c r="FP67" s="2" t="s">
        <v>198</v>
      </c>
      <c r="FQ67" s="2" t="s">
        <v>144</v>
      </c>
      <c r="FR67" s="2" t="s">
        <v>132</v>
      </c>
      <c r="FS67" s="4"/>
      <c r="FT67" s="8"/>
      <c r="FU67" s="4"/>
      <c r="FV67" s="8"/>
      <c r="FW67" s="7"/>
      <c r="FX67" s="7"/>
      <c r="FY67" s="2" t="s">
        <v>214</v>
      </c>
      <c r="FZ67" s="2" t="s">
        <v>129</v>
      </c>
      <c r="GA67" s="2" t="s">
        <v>378</v>
      </c>
      <c r="GB67" s="2" t="s">
        <v>132</v>
      </c>
      <c r="GC67" s="2" t="s">
        <v>144</v>
      </c>
      <c r="GD67" s="2" t="s">
        <v>132</v>
      </c>
      <c r="GE67" s="4">
        <v>1</v>
      </c>
      <c r="GF67" s="8">
        <v>54.99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1368</v>
      </c>
      <c r="GN67" s="2" t="s">
        <v>1274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141</v>
      </c>
      <c r="GX67" s="2" t="s">
        <v>129</v>
      </c>
      <c r="GY67" s="2" t="s">
        <v>161</v>
      </c>
      <c r="GZ67" s="2" t="s">
        <v>132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167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>
        <v>4</v>
      </c>
      <c r="HP67" s="8">
        <v>128</v>
      </c>
      <c r="HQ67" s="4"/>
      <c r="HR67" s="8"/>
      <c r="HS67" s="7"/>
      <c r="HT67" s="7"/>
      <c r="HU67" s="2" t="s">
        <v>141</v>
      </c>
      <c r="HV67" s="2" t="s">
        <v>129</v>
      </c>
      <c r="HW67" s="2" t="s">
        <v>925</v>
      </c>
      <c r="HX67" s="2" t="s">
        <v>1369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141</v>
      </c>
      <c r="IH67" s="2" t="s">
        <v>129</v>
      </c>
      <c r="II67" s="2" t="s">
        <v>608</v>
      </c>
      <c r="IJ67" s="2" t="s">
        <v>768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212</v>
      </c>
      <c r="IT67" s="2" t="s">
        <v>129</v>
      </c>
      <c r="IU67" s="2" t="s">
        <v>132</v>
      </c>
      <c r="IV67" s="2" t="s">
        <v>132</v>
      </c>
      <c r="IW67" s="2" t="s">
        <v>144</v>
      </c>
      <c r="IX67" s="2" t="s">
        <v>132</v>
      </c>
      <c r="IY67" s="4">
        <v>1</v>
      </c>
      <c r="IZ67" s="8">
        <v>26.99</v>
      </c>
      <c r="JA67" s="4"/>
      <c r="JB67" s="8"/>
      <c r="JC67" s="7"/>
      <c r="JD67" s="7"/>
      <c r="JE67" s="2" t="s">
        <v>141</v>
      </c>
      <c r="JF67" s="2" t="s">
        <v>129</v>
      </c>
      <c r="JG67" s="2" t="s">
        <v>272</v>
      </c>
      <c r="JH67" s="2" t="s">
        <v>475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384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167</v>
      </c>
      <c r="KD67" s="2" t="s">
        <v>129</v>
      </c>
      <c r="KE67" s="2" t="s">
        <v>132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141</v>
      </c>
      <c r="LB67" s="2" t="s">
        <v>129</v>
      </c>
      <c r="LC67" s="2" t="s">
        <v>169</v>
      </c>
      <c r="LD67" s="2" t="s">
        <v>1370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162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171</v>
      </c>
      <c r="MM67" s="2" t="s">
        <v>1260</v>
      </c>
      <c r="MN67" s="2" t="s">
        <v>1371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167</v>
      </c>
      <c r="MX67" s="2" t="s">
        <v>129</v>
      </c>
      <c r="MY67" s="2" t="s">
        <v>132</v>
      </c>
      <c r="MZ67" s="2" t="s">
        <v>132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167</v>
      </c>
      <c r="NJ67" s="2" t="s">
        <v>129</v>
      </c>
      <c r="NK67" s="2" t="s">
        <v>132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174</v>
      </c>
      <c r="NV67" s="2" t="s">
        <v>129</v>
      </c>
      <c r="NW67" s="2" t="s">
        <v>132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167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167</v>
      </c>
      <c r="OT67" s="2" t="s">
        <v>168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141</v>
      </c>
      <c r="PR67" s="2" t="s">
        <v>168</v>
      </c>
      <c r="PS67" s="2" t="s">
        <v>572</v>
      </c>
      <c r="PT67" s="2" t="s">
        <v>1372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162</v>
      </c>
      <c r="QP67" s="2" t="s">
        <v>168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167</v>
      </c>
      <c r="RB67" s="2" t="s">
        <v>129</v>
      </c>
      <c r="RC67" s="2" t="s">
        <v>132</v>
      </c>
      <c r="RD67" s="2" t="s">
        <v>132</v>
      </c>
      <c r="RE67" s="2" t="s">
        <v>144</v>
      </c>
      <c r="RF67" s="2" t="s">
        <v>179</v>
      </c>
      <c r="RG67" s="4"/>
      <c r="RH67" s="8"/>
      <c r="RI67" s="4"/>
      <c r="RJ67" s="8"/>
      <c r="RK67" s="7"/>
      <c r="RL67" s="7"/>
      <c r="RM67" s="2" t="s">
        <v>141</v>
      </c>
      <c r="RN67" s="2" t="s">
        <v>168</v>
      </c>
      <c r="RO67" s="2" t="s">
        <v>220</v>
      </c>
      <c r="RP67" s="2" t="s">
        <v>1373</v>
      </c>
      <c r="RQ67" s="2" t="s">
        <v>144</v>
      </c>
      <c r="RR67" s="2" t="s">
        <v>132</v>
      </c>
    </row>
    <row r="68">
      <c r="A68" s="2" t="s">
        <v>1374</v>
      </c>
      <c r="B68" s="2" t="s">
        <v>121</v>
      </c>
      <c r="C68" s="2" t="s">
        <v>122</v>
      </c>
      <c r="D68" s="2" t="s">
        <v>988</v>
      </c>
      <c r="E68" s="2" t="s">
        <v>989</v>
      </c>
      <c r="F68" s="2" t="s">
        <v>1375</v>
      </c>
      <c r="G68" s="2" t="s">
        <v>1375</v>
      </c>
      <c r="H68" s="2" t="s">
        <v>1375</v>
      </c>
      <c r="I68" s="2" t="s">
        <v>1376</v>
      </c>
      <c r="J68" s="2" t="s">
        <v>127</v>
      </c>
      <c r="K68" s="2" t="s">
        <v>318</v>
      </c>
      <c r="L68" s="3">
        <v>68.02</v>
      </c>
      <c r="M68" s="3">
        <v>71.42</v>
      </c>
      <c r="N68" s="3">
        <v>146.99</v>
      </c>
      <c r="O68" s="2" t="s">
        <v>697</v>
      </c>
      <c r="P68" s="2" t="s">
        <v>540</v>
      </c>
      <c r="Q68" s="2" t="s">
        <v>131</v>
      </c>
      <c r="R68" s="2" t="s">
        <v>132</v>
      </c>
      <c r="S68" s="2" t="s">
        <v>1377</v>
      </c>
      <c r="T68" s="2" t="s">
        <v>132</v>
      </c>
      <c r="U68" s="2" t="s">
        <v>285</v>
      </c>
      <c r="V68" s="2" t="s">
        <v>866</v>
      </c>
      <c r="W68" s="2" t="s">
        <v>937</v>
      </c>
      <c r="X68" s="2" t="s">
        <v>1010</v>
      </c>
      <c r="Y68" s="2" t="s">
        <v>1011</v>
      </c>
      <c r="Z68" s="4">
        <v>15</v>
      </c>
      <c r="AA68" s="4">
        <f>=ROUNDDOWN(10.7142857142857,0)</f>
      </c>
      <c r="AB68" s="5">
        <v>1.4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24</v>
      </c>
      <c r="AQ68" s="8">
        <v>1631.51</v>
      </c>
      <c r="AR68" s="4"/>
      <c r="AS68" s="8"/>
      <c r="AT68" s="7"/>
      <c r="AU68" s="7"/>
      <c r="AV68" s="4">
        <v>24</v>
      </c>
      <c r="AW68" s="8">
        <v>1631.51</v>
      </c>
      <c r="AX68" s="4"/>
      <c r="AY68" s="8"/>
      <c r="AZ68" s="7"/>
      <c r="BA68" s="7"/>
      <c r="BB68" s="7">
        <v>1</v>
      </c>
      <c r="BC68" s="4">
        <v>24</v>
      </c>
      <c r="BD68" s="8">
        <v>1631.51</v>
      </c>
      <c r="BE68" s="4"/>
      <c r="BF68" s="8"/>
      <c r="BG68" s="7"/>
      <c r="BH68" s="7"/>
      <c r="BI68" s="7">
        <v>1</v>
      </c>
      <c r="BJ68" s="4">
        <v>24</v>
      </c>
      <c r="BK68" s="8">
        <v>1631.51</v>
      </c>
      <c r="BL68" s="2" t="s">
        <v>1378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141</v>
      </c>
      <c r="BV68" s="2" t="s">
        <v>129</v>
      </c>
      <c r="BW68" s="2" t="s">
        <v>1013</v>
      </c>
      <c r="BX68" s="2" t="s">
        <v>1379</v>
      </c>
      <c r="BY68" s="2" t="s">
        <v>179</v>
      </c>
      <c r="BZ68" s="2" t="s">
        <v>132</v>
      </c>
      <c r="CA68" s="4">
        <v>10</v>
      </c>
      <c r="CB68" s="8">
        <v>789.4</v>
      </c>
      <c r="CC68" s="4"/>
      <c r="CD68" s="8"/>
      <c r="CE68" s="7"/>
      <c r="CF68" s="7"/>
      <c r="CG68" s="2" t="s">
        <v>141</v>
      </c>
      <c r="CH68" s="2" t="s">
        <v>129</v>
      </c>
      <c r="CI68" s="2" t="s">
        <v>132</v>
      </c>
      <c r="CJ68" s="2" t="s">
        <v>1272</v>
      </c>
      <c r="CK68" s="2" t="s">
        <v>144</v>
      </c>
      <c r="CL68" s="2" t="s">
        <v>132</v>
      </c>
      <c r="CM68" s="4">
        <v>1</v>
      </c>
      <c r="CN68" s="8">
        <v>95.33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1016</v>
      </c>
      <c r="CV68" s="2" t="s">
        <v>1380</v>
      </c>
      <c r="CW68" s="2" t="s">
        <v>144</v>
      </c>
      <c r="CX68" s="2" t="s">
        <v>132</v>
      </c>
      <c r="CY68" s="4"/>
      <c r="CZ68" s="8"/>
      <c r="DA68" s="4"/>
      <c r="DB68" s="8"/>
      <c r="DC68" s="7"/>
      <c r="DD68" s="7"/>
      <c r="DE68" s="2" t="s">
        <v>141</v>
      </c>
      <c r="DF68" s="2" t="s">
        <v>168</v>
      </c>
      <c r="DG68" s="2" t="s">
        <v>523</v>
      </c>
      <c r="DH68" s="2" t="s">
        <v>1381</v>
      </c>
      <c r="DI68" s="2" t="s">
        <v>144</v>
      </c>
      <c r="DJ68" s="2" t="s">
        <v>132</v>
      </c>
      <c r="DK68" s="4">
        <v>1</v>
      </c>
      <c r="DL68" s="8">
        <v>86</v>
      </c>
      <c r="DM68" s="4"/>
      <c r="DN68" s="8"/>
      <c r="DO68" s="7"/>
      <c r="DP68" s="7"/>
      <c r="DQ68" s="2" t="s">
        <v>141</v>
      </c>
      <c r="DR68" s="2" t="s">
        <v>129</v>
      </c>
      <c r="DS68" s="2" t="s">
        <v>886</v>
      </c>
      <c r="DT68" s="2" t="s">
        <v>921</v>
      </c>
      <c r="DU68" s="2" t="s">
        <v>144</v>
      </c>
      <c r="DV68" s="2" t="s">
        <v>132</v>
      </c>
      <c r="DW68" s="4">
        <v>2</v>
      </c>
      <c r="DX68" s="8">
        <v>78.56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1382</v>
      </c>
      <c r="EF68" s="2" t="s">
        <v>1383</v>
      </c>
      <c r="EG68" s="2" t="s">
        <v>144</v>
      </c>
      <c r="EH68" s="2" t="s">
        <v>132</v>
      </c>
      <c r="EI68" s="4">
        <v>1</v>
      </c>
      <c r="EJ68" s="8">
        <v>78</v>
      </c>
      <c r="EK68" s="4"/>
      <c r="EL68" s="8"/>
      <c r="EM68" s="7"/>
      <c r="EN68" s="7"/>
      <c r="EO68" s="2" t="s">
        <v>141</v>
      </c>
      <c r="EP68" s="2" t="s">
        <v>129</v>
      </c>
      <c r="EQ68" s="2" t="s">
        <v>1023</v>
      </c>
      <c r="ER68" s="2" t="s">
        <v>1384</v>
      </c>
      <c r="ES68" s="2" t="s">
        <v>144</v>
      </c>
      <c r="ET68" s="2" t="s">
        <v>132</v>
      </c>
      <c r="EU68" s="4">
        <v>2</v>
      </c>
      <c r="EV68" s="8">
        <v>154.28</v>
      </c>
      <c r="EW68" s="4"/>
      <c r="EX68" s="8"/>
      <c r="EY68" s="7"/>
      <c r="EZ68" s="7"/>
      <c r="FA68" s="2" t="s">
        <v>141</v>
      </c>
      <c r="FB68" s="2" t="s">
        <v>129</v>
      </c>
      <c r="FC68" s="2" t="s">
        <v>1385</v>
      </c>
      <c r="FD68" s="2" t="s">
        <v>1381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141</v>
      </c>
      <c r="FN68" s="2" t="s">
        <v>168</v>
      </c>
      <c r="FO68" s="2" t="s">
        <v>1026</v>
      </c>
      <c r="FP68" s="2" t="s">
        <v>1386</v>
      </c>
      <c r="FQ68" s="2" t="s">
        <v>144</v>
      </c>
      <c r="FR68" s="2" t="s">
        <v>132</v>
      </c>
      <c r="FS68" s="4">
        <v>1</v>
      </c>
      <c r="FT68" s="8">
        <v>71.42</v>
      </c>
      <c r="FU68" s="4"/>
      <c r="FV68" s="8"/>
      <c r="FW68" s="7"/>
      <c r="FX68" s="7"/>
      <c r="FY68" s="2" t="s">
        <v>141</v>
      </c>
      <c r="FZ68" s="2" t="s">
        <v>129</v>
      </c>
      <c r="GA68" s="2" t="s">
        <v>378</v>
      </c>
      <c r="GB68" s="2" t="s">
        <v>1387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129</v>
      </c>
      <c r="GM68" s="2" t="s">
        <v>1016</v>
      </c>
      <c r="GN68" s="2" t="s">
        <v>1388</v>
      </c>
      <c r="GO68" s="2" t="s">
        <v>144</v>
      </c>
      <c r="GP68" s="2" t="s">
        <v>132</v>
      </c>
      <c r="GQ68" s="4">
        <v>6</v>
      </c>
      <c r="GR68" s="8">
        <v>278.52</v>
      </c>
      <c r="GS68" s="4"/>
      <c r="GT68" s="8"/>
      <c r="GU68" s="7"/>
      <c r="GV68" s="7"/>
      <c r="GW68" s="2" t="s">
        <v>141</v>
      </c>
      <c r="GX68" s="2" t="s">
        <v>129</v>
      </c>
      <c r="GY68" s="2" t="s">
        <v>303</v>
      </c>
      <c r="GZ68" s="2" t="s">
        <v>304</v>
      </c>
      <c r="HA68" s="2" t="s">
        <v>144</v>
      </c>
      <c r="HB68" s="2" t="s">
        <v>132</v>
      </c>
      <c r="HC68" s="4"/>
      <c r="HD68" s="8"/>
      <c r="HE68" s="4"/>
      <c r="HF68" s="8"/>
      <c r="HG68" s="7"/>
      <c r="HH68" s="7"/>
      <c r="HI68" s="2" t="s">
        <v>167</v>
      </c>
      <c r="HJ68" s="2" t="s">
        <v>129</v>
      </c>
      <c r="HK68" s="2" t="s">
        <v>132</v>
      </c>
      <c r="HL68" s="2" t="s">
        <v>132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141</v>
      </c>
      <c r="HV68" s="2" t="s">
        <v>129</v>
      </c>
      <c r="HW68" s="2" t="s">
        <v>1028</v>
      </c>
      <c r="HX68" s="2" t="s">
        <v>1071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141</v>
      </c>
      <c r="IH68" s="2" t="s">
        <v>129</v>
      </c>
      <c r="II68" s="2" t="s">
        <v>608</v>
      </c>
      <c r="IJ68" s="2" t="s">
        <v>1007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212</v>
      </c>
      <c r="IT68" s="2" t="s">
        <v>129</v>
      </c>
      <c r="IU68" s="2" t="s">
        <v>132</v>
      </c>
      <c r="IV68" s="2" t="s">
        <v>132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1326</v>
      </c>
      <c r="JH68" s="2" t="s">
        <v>579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141</v>
      </c>
      <c r="JR68" s="2" t="s">
        <v>129</v>
      </c>
      <c r="JS68" s="2" t="s">
        <v>1031</v>
      </c>
      <c r="JT68" s="2" t="s">
        <v>391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141</v>
      </c>
      <c r="KD68" s="2" t="s">
        <v>129</v>
      </c>
      <c r="KE68" s="2" t="s">
        <v>1033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162</v>
      </c>
      <c r="LN68" s="2" t="s">
        <v>129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141</v>
      </c>
      <c r="ML68" s="2" t="s">
        <v>171</v>
      </c>
      <c r="MM68" s="2" t="s">
        <v>1262</v>
      </c>
      <c r="MN68" s="2" t="s">
        <v>1389</v>
      </c>
      <c r="MO68" s="2" t="s">
        <v>144</v>
      </c>
      <c r="MP68" s="2" t="s">
        <v>132</v>
      </c>
      <c r="MQ68" s="4"/>
      <c r="MR68" s="8"/>
      <c r="MS68" s="4"/>
      <c r="MT68" s="8"/>
      <c r="MU68" s="7"/>
      <c r="MV68" s="7"/>
      <c r="MW68" s="2" t="s">
        <v>167</v>
      </c>
      <c r="MX68" s="2" t="s">
        <v>129</v>
      </c>
      <c r="MY68" s="2" t="s">
        <v>132</v>
      </c>
      <c r="MZ68" s="2" t="s">
        <v>132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174</v>
      </c>
      <c r="OH68" s="2" t="s">
        <v>129</v>
      </c>
      <c r="OI68" s="2" t="s">
        <v>132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167</v>
      </c>
      <c r="OT68" s="2" t="s">
        <v>168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141</v>
      </c>
      <c r="PR68" s="2" t="s">
        <v>168</v>
      </c>
      <c r="PS68" s="2" t="s">
        <v>572</v>
      </c>
      <c r="PT68" s="2" t="s">
        <v>627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141</v>
      </c>
      <c r="QP68" s="2" t="s">
        <v>168</v>
      </c>
      <c r="QQ68" s="2" t="s">
        <v>1038</v>
      </c>
      <c r="QR68" s="2" t="s">
        <v>132</v>
      </c>
      <c r="QS68" s="2" t="s">
        <v>144</v>
      </c>
      <c r="QT68" s="2" t="s">
        <v>132</v>
      </c>
      <c r="QU68" s="4"/>
      <c r="QV68" s="8"/>
      <c r="QW68" s="4"/>
      <c r="QX68" s="8"/>
      <c r="QY68" s="7"/>
      <c r="QZ68" s="7"/>
      <c r="RA68" s="2" t="s">
        <v>167</v>
      </c>
      <c r="RB68" s="2" t="s">
        <v>129</v>
      </c>
      <c r="RC68" s="2" t="s">
        <v>132</v>
      </c>
      <c r="RD68" s="2" t="s">
        <v>132</v>
      </c>
      <c r="RE68" s="2" t="s">
        <v>144</v>
      </c>
      <c r="RF68" s="2" t="s">
        <v>179</v>
      </c>
      <c r="RG68" s="4"/>
      <c r="RH68" s="8"/>
      <c r="RI68" s="4"/>
      <c r="RJ68" s="8"/>
      <c r="RK68" s="7"/>
      <c r="RL68" s="7"/>
      <c r="RM68" s="2" t="s">
        <v>141</v>
      </c>
      <c r="RN68" s="2" t="s">
        <v>168</v>
      </c>
      <c r="RO68" s="2" t="s">
        <v>1390</v>
      </c>
      <c r="RP68" s="2" t="s">
        <v>1391</v>
      </c>
      <c r="RQ68" s="2" t="s">
        <v>144</v>
      </c>
      <c r="RR68" s="2" t="s">
        <v>132</v>
      </c>
    </row>
    <row r="69">
      <c r="A69" s="2" t="s">
        <v>1392</v>
      </c>
      <c r="B69" s="2" t="s">
        <v>121</v>
      </c>
      <c r="C69" s="2" t="s">
        <v>122</v>
      </c>
      <c r="D69" s="2" t="s">
        <v>988</v>
      </c>
      <c r="E69" s="2" t="s">
        <v>989</v>
      </c>
      <c r="F69" s="2" t="s">
        <v>1393</v>
      </c>
      <c r="G69" s="2" t="s">
        <v>1393</v>
      </c>
      <c r="H69" s="2" t="s">
        <v>1393</v>
      </c>
      <c r="I69" s="2" t="s">
        <v>1394</v>
      </c>
      <c r="J69" s="2" t="s">
        <v>127</v>
      </c>
      <c r="K69" s="2" t="s">
        <v>1395</v>
      </c>
      <c r="L69" s="3">
        <v>41.69</v>
      </c>
      <c r="M69" s="3">
        <v>43.77</v>
      </c>
      <c r="N69" s="3">
        <v>89.24</v>
      </c>
      <c r="O69" s="2" t="s">
        <v>129</v>
      </c>
      <c r="P69" s="2" t="s">
        <v>640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285</v>
      </c>
      <c r="V69" s="2" t="s">
        <v>1120</v>
      </c>
      <c r="W69" s="2" t="s">
        <v>187</v>
      </c>
      <c r="X69" s="2" t="s">
        <v>132</v>
      </c>
      <c r="Y69" s="2" t="s">
        <v>1361</v>
      </c>
      <c r="Z69" s="4">
        <v>113</v>
      </c>
      <c r="AA69" s="4">
        <f>=ROUNDDOWN(37.6666666666667,0)</f>
      </c>
      <c r="AB69" s="5">
        <v>3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31</v>
      </c>
      <c r="AQ69" s="8">
        <v>1615.42</v>
      </c>
      <c r="AR69" s="4"/>
      <c r="AS69" s="8"/>
      <c r="AT69" s="7"/>
      <c r="AU69" s="7"/>
      <c r="AV69" s="4">
        <v>31</v>
      </c>
      <c r="AW69" s="8">
        <v>1615.42</v>
      </c>
      <c r="AX69" s="4"/>
      <c r="AY69" s="8"/>
      <c r="AZ69" s="7"/>
      <c r="BA69" s="7"/>
      <c r="BB69" s="7">
        <v>1</v>
      </c>
      <c r="BC69" s="4">
        <v>31</v>
      </c>
      <c r="BD69" s="8">
        <v>1615.42</v>
      </c>
      <c r="BE69" s="4"/>
      <c r="BF69" s="8"/>
      <c r="BG69" s="7"/>
      <c r="BH69" s="7"/>
      <c r="BI69" s="7">
        <v>1</v>
      </c>
      <c r="BJ69" s="4">
        <v>31</v>
      </c>
      <c r="BK69" s="8">
        <v>1615.42</v>
      </c>
      <c r="BL69" s="2" t="s">
        <v>1396</v>
      </c>
      <c r="BM69" s="7">
        <v>1</v>
      </c>
      <c r="BN69" s="7">
        <v>1</v>
      </c>
      <c r="BO69" s="4">
        <v>1</v>
      </c>
      <c r="BP69" s="8">
        <v>33.98</v>
      </c>
      <c r="BQ69" s="4"/>
      <c r="BR69" s="8"/>
      <c r="BS69" s="7"/>
      <c r="BT69" s="7"/>
      <c r="BU69" s="2" t="s">
        <v>141</v>
      </c>
      <c r="BV69" s="2" t="s">
        <v>129</v>
      </c>
      <c r="BW69" s="2" t="s">
        <v>1397</v>
      </c>
      <c r="BX69" s="2" t="s">
        <v>1329</v>
      </c>
      <c r="BY69" s="2" t="s">
        <v>144</v>
      </c>
      <c r="BZ69" s="2" t="s">
        <v>132</v>
      </c>
      <c r="CA69" s="4">
        <v>9</v>
      </c>
      <c r="CB69" s="8">
        <v>505.35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132</v>
      </c>
      <c r="CJ69" s="2" t="s">
        <v>1398</v>
      </c>
      <c r="CK69" s="2" t="s">
        <v>144</v>
      </c>
      <c r="CL69" s="2" t="s">
        <v>132</v>
      </c>
      <c r="CM69" s="4">
        <v>1</v>
      </c>
      <c r="CN69" s="8">
        <v>43.78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1361</v>
      </c>
      <c r="CV69" s="2" t="s">
        <v>1399</v>
      </c>
      <c r="CW69" s="2" t="s">
        <v>144</v>
      </c>
      <c r="CX69" s="2" t="s">
        <v>132</v>
      </c>
      <c r="CY69" s="4">
        <v>10</v>
      </c>
      <c r="CZ69" s="8">
        <v>506.6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1400</v>
      </c>
      <c r="DH69" s="2" t="s">
        <v>1401</v>
      </c>
      <c r="DI69" s="2" t="s">
        <v>144</v>
      </c>
      <c r="DJ69" s="2" t="s">
        <v>132</v>
      </c>
      <c r="DK69" s="4">
        <v>5</v>
      </c>
      <c r="DL69" s="8">
        <v>287.2</v>
      </c>
      <c r="DM69" s="4"/>
      <c r="DN69" s="8"/>
      <c r="DO69" s="7"/>
      <c r="DP69" s="7"/>
      <c r="DQ69" s="2" t="s">
        <v>141</v>
      </c>
      <c r="DR69" s="2" t="s">
        <v>129</v>
      </c>
      <c r="DS69" s="2" t="s">
        <v>886</v>
      </c>
      <c r="DT69" s="2" t="s">
        <v>207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141</v>
      </c>
      <c r="ED69" s="2" t="s">
        <v>129</v>
      </c>
      <c r="EE69" s="2" t="s">
        <v>1402</v>
      </c>
      <c r="EF69" s="2" t="s">
        <v>409</v>
      </c>
      <c r="EG69" s="2" t="s">
        <v>144</v>
      </c>
      <c r="EH69" s="2" t="s">
        <v>132</v>
      </c>
      <c r="EI69" s="4">
        <v>3</v>
      </c>
      <c r="EJ69" s="8">
        <v>147.45</v>
      </c>
      <c r="EK69" s="4"/>
      <c r="EL69" s="8"/>
      <c r="EM69" s="7"/>
      <c r="EN69" s="7"/>
      <c r="EO69" s="2" t="s">
        <v>141</v>
      </c>
      <c r="EP69" s="2" t="s">
        <v>129</v>
      </c>
      <c r="EQ69" s="2" t="s">
        <v>1165</v>
      </c>
      <c r="ER69" s="2" t="s">
        <v>1033</v>
      </c>
      <c r="ES69" s="2" t="s">
        <v>144</v>
      </c>
      <c r="ET69" s="2" t="s">
        <v>132</v>
      </c>
      <c r="EU69" s="4">
        <v>1</v>
      </c>
      <c r="EV69" s="8">
        <v>47.28</v>
      </c>
      <c r="EW69" s="4"/>
      <c r="EX69" s="8"/>
      <c r="EY69" s="7"/>
      <c r="EZ69" s="7"/>
      <c r="FA69" s="2" t="s">
        <v>141</v>
      </c>
      <c r="FB69" s="2" t="s">
        <v>129</v>
      </c>
      <c r="FC69" s="2" t="s">
        <v>202</v>
      </c>
      <c r="FD69" s="2" t="s">
        <v>483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141</v>
      </c>
      <c r="FN69" s="2" t="s">
        <v>168</v>
      </c>
      <c r="FO69" s="2" t="s">
        <v>621</v>
      </c>
      <c r="FP69" s="2" t="s">
        <v>198</v>
      </c>
      <c r="FQ69" s="2" t="s">
        <v>144</v>
      </c>
      <c r="FR69" s="2" t="s">
        <v>132</v>
      </c>
      <c r="FS69" s="4">
        <v>1</v>
      </c>
      <c r="FT69" s="8">
        <v>43.78</v>
      </c>
      <c r="FU69" s="4"/>
      <c r="FV69" s="8"/>
      <c r="FW69" s="7"/>
      <c r="FX69" s="7"/>
      <c r="FY69" s="2" t="s">
        <v>141</v>
      </c>
      <c r="FZ69" s="2" t="s">
        <v>129</v>
      </c>
      <c r="GA69" s="2" t="s">
        <v>378</v>
      </c>
      <c r="GB69" s="2" t="s">
        <v>724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1368</v>
      </c>
      <c r="GN69" s="2" t="s">
        <v>1403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141</v>
      </c>
      <c r="GX69" s="2" t="s">
        <v>129</v>
      </c>
      <c r="GY69" s="2" t="s">
        <v>303</v>
      </c>
      <c r="GZ69" s="2" t="s">
        <v>1404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162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141</v>
      </c>
      <c r="HV69" s="2" t="s">
        <v>129</v>
      </c>
      <c r="HW69" s="2" t="s">
        <v>925</v>
      </c>
      <c r="HX69" s="2" t="s">
        <v>943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141</v>
      </c>
      <c r="IH69" s="2" t="s">
        <v>129</v>
      </c>
      <c r="II69" s="2" t="s">
        <v>608</v>
      </c>
      <c r="IJ69" s="2" t="s">
        <v>138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212</v>
      </c>
      <c r="IT69" s="2" t="s">
        <v>129</v>
      </c>
      <c r="IU69" s="2" t="s">
        <v>132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272</v>
      </c>
      <c r="JH69" s="2" t="s">
        <v>475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141</v>
      </c>
      <c r="JR69" s="2" t="s">
        <v>129</v>
      </c>
      <c r="JS69" s="2" t="s">
        <v>384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141</v>
      </c>
      <c r="LB69" s="2" t="s">
        <v>129</v>
      </c>
      <c r="LC69" s="2" t="s">
        <v>814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162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141</v>
      </c>
      <c r="ML69" s="2" t="s">
        <v>171</v>
      </c>
      <c r="MM69" s="2" t="s">
        <v>1260</v>
      </c>
      <c r="MN69" s="2" t="s">
        <v>917</v>
      </c>
      <c r="MO69" s="2" t="s">
        <v>144</v>
      </c>
      <c r="MP69" s="2" t="s">
        <v>132</v>
      </c>
      <c r="MQ69" s="4"/>
      <c r="MR69" s="8"/>
      <c r="MS69" s="4"/>
      <c r="MT69" s="8"/>
      <c r="MU69" s="7"/>
      <c r="MV69" s="7"/>
      <c r="MW69" s="2" t="s">
        <v>167</v>
      </c>
      <c r="MX69" s="2" t="s">
        <v>129</v>
      </c>
      <c r="MY69" s="2" t="s">
        <v>132</v>
      </c>
      <c r="MZ69" s="2" t="s">
        <v>132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167</v>
      </c>
      <c r="NJ69" s="2" t="s">
        <v>129</v>
      </c>
      <c r="NK69" s="2" t="s">
        <v>132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174</v>
      </c>
      <c r="NV69" s="2" t="s">
        <v>129</v>
      </c>
      <c r="NW69" s="2" t="s">
        <v>132</v>
      </c>
      <c r="NX69" s="2" t="s">
        <v>132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167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167</v>
      </c>
      <c r="OT69" s="2" t="s">
        <v>168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141</v>
      </c>
      <c r="PR69" s="2" t="s">
        <v>168</v>
      </c>
      <c r="PS69" s="2" t="s">
        <v>572</v>
      </c>
      <c r="PT69" s="2" t="s">
        <v>962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162</v>
      </c>
      <c r="QP69" s="2" t="s">
        <v>168</v>
      </c>
      <c r="QQ69" s="2" t="s">
        <v>132</v>
      </c>
      <c r="QR69" s="2" t="s">
        <v>132</v>
      </c>
      <c r="QS69" s="2" t="s">
        <v>144</v>
      </c>
      <c r="QT69" s="2" t="s">
        <v>132</v>
      </c>
      <c r="QU69" s="4"/>
      <c r="QV69" s="8"/>
      <c r="QW69" s="4"/>
      <c r="QX69" s="8"/>
      <c r="QY69" s="7"/>
      <c r="QZ69" s="7"/>
      <c r="RA69" s="2" t="s">
        <v>167</v>
      </c>
      <c r="RB69" s="2" t="s">
        <v>129</v>
      </c>
      <c r="RC69" s="2" t="s">
        <v>132</v>
      </c>
      <c r="RD69" s="2" t="s">
        <v>132</v>
      </c>
      <c r="RE69" s="2" t="s">
        <v>144</v>
      </c>
      <c r="RF69" s="2" t="s">
        <v>179</v>
      </c>
      <c r="RG69" s="4"/>
      <c r="RH69" s="8"/>
      <c r="RI69" s="4"/>
      <c r="RJ69" s="8"/>
      <c r="RK69" s="7"/>
      <c r="RL69" s="7"/>
      <c r="RM69" s="2" t="s">
        <v>141</v>
      </c>
      <c r="RN69" s="2" t="s">
        <v>168</v>
      </c>
      <c r="RO69" s="2" t="s">
        <v>401</v>
      </c>
      <c r="RP69" s="2" t="s">
        <v>1405</v>
      </c>
      <c r="RQ69" s="2" t="s">
        <v>144</v>
      </c>
      <c r="RR69" s="2" t="s">
        <v>132</v>
      </c>
    </row>
    <row r="70">
      <c r="A70" s="2" t="s">
        <v>1406</v>
      </c>
      <c r="B70" s="2" t="s">
        <v>121</v>
      </c>
      <c r="C70" s="2" t="s">
        <v>122</v>
      </c>
      <c r="D70" s="2" t="s">
        <v>988</v>
      </c>
      <c r="E70" s="2" t="s">
        <v>989</v>
      </c>
      <c r="F70" s="2" t="s">
        <v>1407</v>
      </c>
      <c r="G70" s="2" t="s">
        <v>1407</v>
      </c>
      <c r="H70" s="2" t="s">
        <v>1407</v>
      </c>
      <c r="I70" s="2" t="s">
        <v>1408</v>
      </c>
      <c r="J70" s="2" t="s">
        <v>127</v>
      </c>
      <c r="K70" s="2" t="s">
        <v>1409</v>
      </c>
      <c r="L70" s="3">
        <v>49.37</v>
      </c>
      <c r="M70" s="3">
        <v>51.84</v>
      </c>
      <c r="N70" s="3">
        <v>191.5</v>
      </c>
      <c r="O70" s="2" t="s">
        <v>697</v>
      </c>
      <c r="P70" s="2" t="s">
        <v>1243</v>
      </c>
      <c r="Q70" s="2" t="s">
        <v>131</v>
      </c>
      <c r="R70" s="2" t="s">
        <v>18</v>
      </c>
      <c r="S70" s="2" t="s">
        <v>132</v>
      </c>
      <c r="T70" s="2" t="s">
        <v>132</v>
      </c>
      <c r="U70" s="2" t="s">
        <v>429</v>
      </c>
      <c r="V70" s="2" t="s">
        <v>1410</v>
      </c>
      <c r="W70" s="2" t="s">
        <v>136</v>
      </c>
      <c r="X70" s="2" t="s">
        <v>937</v>
      </c>
      <c r="Y70" s="2" t="s">
        <v>693</v>
      </c>
      <c r="Z70" s="4">
        <v>15</v>
      </c>
      <c r="AA70" s="4">
        <f>=ROUNDDOWN(7.5,0)</f>
      </c>
      <c r="AB70" s="5">
        <v>2</v>
      </c>
      <c r="AC70" s="2" t="s">
        <v>132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28</v>
      </c>
      <c r="AQ70" s="8">
        <v>1582.02</v>
      </c>
      <c r="AR70" s="4"/>
      <c r="AS70" s="8"/>
      <c r="AT70" s="7"/>
      <c r="AU70" s="7"/>
      <c r="AV70" s="4">
        <v>28</v>
      </c>
      <c r="AW70" s="8">
        <v>1582.02</v>
      </c>
      <c r="AX70" s="4"/>
      <c r="AY70" s="8"/>
      <c r="AZ70" s="7"/>
      <c r="BA70" s="7"/>
      <c r="BB70" s="7">
        <v>1</v>
      </c>
      <c r="BC70" s="4">
        <v>28</v>
      </c>
      <c r="BD70" s="8">
        <v>1582.02</v>
      </c>
      <c r="BE70" s="4"/>
      <c r="BF70" s="8"/>
      <c r="BG70" s="7"/>
      <c r="BH70" s="7"/>
      <c r="BI70" s="7">
        <v>1</v>
      </c>
      <c r="BJ70" s="4">
        <v>28</v>
      </c>
      <c r="BK70" s="8">
        <v>1582.02</v>
      </c>
      <c r="BL70" s="2" t="s">
        <v>1411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132</v>
      </c>
      <c r="BV70" s="2" t="s">
        <v>132</v>
      </c>
      <c r="BW70" s="2" t="s">
        <v>132</v>
      </c>
      <c r="BX70" s="2" t="s">
        <v>132</v>
      </c>
      <c r="BY70" s="2" t="s">
        <v>132</v>
      </c>
      <c r="BZ70" s="2" t="s">
        <v>132</v>
      </c>
      <c r="CA70" s="4"/>
      <c r="CB70" s="8"/>
      <c r="CC70" s="4"/>
      <c r="CD70" s="8"/>
      <c r="CE70" s="7"/>
      <c r="CF70" s="7"/>
      <c r="CG70" s="2" t="s">
        <v>132</v>
      </c>
      <c r="CH70" s="2" t="s">
        <v>132</v>
      </c>
      <c r="CI70" s="2" t="s">
        <v>132</v>
      </c>
      <c r="CJ70" s="2" t="s">
        <v>132</v>
      </c>
      <c r="CK70" s="2" t="s">
        <v>132</v>
      </c>
      <c r="CL70" s="2" t="s">
        <v>132</v>
      </c>
      <c r="CM70" s="4">
        <v>23</v>
      </c>
      <c r="CN70" s="8">
        <v>1414.07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693</v>
      </c>
      <c r="CV70" s="2" t="s">
        <v>740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132</v>
      </c>
      <c r="DF70" s="2" t="s">
        <v>132</v>
      </c>
      <c r="DG70" s="2" t="s">
        <v>132</v>
      </c>
      <c r="DH70" s="2" t="s">
        <v>132</v>
      </c>
      <c r="DI70" s="2" t="s">
        <v>132</v>
      </c>
      <c r="DJ70" s="2" t="s">
        <v>132</v>
      </c>
      <c r="DK70" s="4"/>
      <c r="DL70" s="8"/>
      <c r="DM70" s="4"/>
      <c r="DN70" s="8"/>
      <c r="DO70" s="7"/>
      <c r="DP70" s="7"/>
      <c r="DQ70" s="2" t="s">
        <v>132</v>
      </c>
      <c r="DR70" s="2" t="s">
        <v>132</v>
      </c>
      <c r="DS70" s="2" t="s">
        <v>132</v>
      </c>
      <c r="DT70" s="2" t="s">
        <v>132</v>
      </c>
      <c r="DU70" s="2" t="s">
        <v>132</v>
      </c>
      <c r="DV70" s="2" t="s">
        <v>132</v>
      </c>
      <c r="DW70" s="4"/>
      <c r="DX70" s="8"/>
      <c r="DY70" s="4"/>
      <c r="DZ70" s="8"/>
      <c r="EA70" s="7"/>
      <c r="EB70" s="7"/>
      <c r="EC70" s="2" t="s">
        <v>132</v>
      </c>
      <c r="ED70" s="2" t="s">
        <v>132</v>
      </c>
      <c r="EE70" s="2" t="s">
        <v>132</v>
      </c>
      <c r="EF70" s="2" t="s">
        <v>132</v>
      </c>
      <c r="EG70" s="2" t="s">
        <v>132</v>
      </c>
      <c r="EH70" s="2" t="s">
        <v>132</v>
      </c>
      <c r="EI70" s="4"/>
      <c r="EJ70" s="8"/>
      <c r="EK70" s="4"/>
      <c r="EL70" s="8"/>
      <c r="EM70" s="7"/>
      <c r="EN70" s="7"/>
      <c r="EO70" s="2" t="s">
        <v>132</v>
      </c>
      <c r="EP70" s="2" t="s">
        <v>132</v>
      </c>
      <c r="EQ70" s="2" t="s">
        <v>132</v>
      </c>
      <c r="ER70" s="2" t="s">
        <v>132</v>
      </c>
      <c r="ES70" s="2" t="s">
        <v>132</v>
      </c>
      <c r="ET70" s="2" t="s">
        <v>132</v>
      </c>
      <c r="EU70" s="4"/>
      <c r="EV70" s="8"/>
      <c r="EW70" s="4"/>
      <c r="EX70" s="8"/>
      <c r="EY70" s="7"/>
      <c r="EZ70" s="7"/>
      <c r="FA70" s="2" t="s">
        <v>132</v>
      </c>
      <c r="FB70" s="2" t="s">
        <v>132</v>
      </c>
      <c r="FC70" s="2" t="s">
        <v>132</v>
      </c>
      <c r="FD70" s="2" t="s">
        <v>132</v>
      </c>
      <c r="FE70" s="2" t="s">
        <v>132</v>
      </c>
      <c r="FF70" s="2" t="s">
        <v>132</v>
      </c>
      <c r="FG70" s="4"/>
      <c r="FH70" s="8"/>
      <c r="FI70" s="4"/>
      <c r="FJ70" s="8"/>
      <c r="FK70" s="7"/>
      <c r="FL70" s="7"/>
      <c r="FM70" s="2" t="s">
        <v>132</v>
      </c>
      <c r="FN70" s="2" t="s">
        <v>132</v>
      </c>
      <c r="FO70" s="2" t="s">
        <v>132</v>
      </c>
      <c r="FP70" s="2" t="s">
        <v>132</v>
      </c>
      <c r="FQ70" s="2" t="s">
        <v>132</v>
      </c>
      <c r="FR70" s="2" t="s">
        <v>132</v>
      </c>
      <c r="FS70" s="4"/>
      <c r="FT70" s="8"/>
      <c r="FU70" s="4"/>
      <c r="FV70" s="8"/>
      <c r="FW70" s="7"/>
      <c r="FX70" s="7"/>
      <c r="FY70" s="2" t="s">
        <v>132</v>
      </c>
      <c r="FZ70" s="2" t="s">
        <v>132</v>
      </c>
      <c r="GA70" s="2" t="s">
        <v>132</v>
      </c>
      <c r="GB70" s="2" t="s">
        <v>132</v>
      </c>
      <c r="GC70" s="2" t="s">
        <v>132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754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4"/>
      <c r="IB70" s="8"/>
      <c r="IC70" s="4"/>
      <c r="ID70" s="8"/>
      <c r="IE70" s="7"/>
      <c r="IF70" s="7"/>
      <c r="IG70" s="2" t="s">
        <v>132</v>
      </c>
      <c r="IH70" s="2" t="s">
        <v>132</v>
      </c>
      <c r="II70" s="2" t="s">
        <v>132</v>
      </c>
      <c r="IJ70" s="2" t="s">
        <v>132</v>
      </c>
      <c r="IK70" s="2" t="s">
        <v>132</v>
      </c>
      <c r="IL70" s="2" t="s">
        <v>132</v>
      </c>
      <c r="IM70" s="4"/>
      <c r="IN70" s="8"/>
      <c r="IO70" s="4"/>
      <c r="IP70" s="8"/>
      <c r="IQ70" s="7"/>
      <c r="IR70" s="7"/>
      <c r="IS70" s="2" t="s">
        <v>132</v>
      </c>
      <c r="IT70" s="2" t="s">
        <v>132</v>
      </c>
      <c r="IU70" s="2" t="s">
        <v>132</v>
      </c>
      <c r="IV70" s="2" t="s">
        <v>132</v>
      </c>
      <c r="IW70" s="2" t="s">
        <v>132</v>
      </c>
      <c r="IX70" s="2" t="s">
        <v>132</v>
      </c>
      <c r="IY70" s="4"/>
      <c r="IZ70" s="8"/>
      <c r="JA70" s="4"/>
      <c r="JB70" s="8"/>
      <c r="JC70" s="7"/>
      <c r="JD70" s="7"/>
      <c r="JE70" s="2" t="s">
        <v>132</v>
      </c>
      <c r="JF70" s="2" t="s">
        <v>132</v>
      </c>
      <c r="JG70" s="2" t="s">
        <v>132</v>
      </c>
      <c r="JH70" s="2" t="s">
        <v>132</v>
      </c>
      <c r="JI70" s="2" t="s">
        <v>132</v>
      </c>
      <c r="JJ70" s="2" t="s">
        <v>132</v>
      </c>
      <c r="JK70" s="4">
        <v>5</v>
      </c>
      <c r="JL70" s="8">
        <v>167.95</v>
      </c>
      <c r="JM70" s="4"/>
      <c r="JN70" s="8"/>
      <c r="JO70" s="7"/>
      <c r="JP70" s="7"/>
      <c r="JQ70" s="2" t="s">
        <v>141</v>
      </c>
      <c r="JR70" s="2" t="s">
        <v>129</v>
      </c>
      <c r="JS70" s="2" t="s">
        <v>462</v>
      </c>
      <c r="JT70" s="2" t="s">
        <v>1412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132</v>
      </c>
      <c r="RN70" s="2" t="s">
        <v>132</v>
      </c>
      <c r="RO70" s="2" t="s">
        <v>132</v>
      </c>
      <c r="RP70" s="2" t="s">
        <v>132</v>
      </c>
      <c r="RQ70" s="2" t="s">
        <v>132</v>
      </c>
      <c r="RR70" s="2" t="s">
        <v>132</v>
      </c>
    </row>
    <row r="71">
      <c r="A71" s="2" t="s">
        <v>1413</v>
      </c>
      <c r="B71" s="2" t="s">
        <v>121</v>
      </c>
      <c r="C71" s="2" t="s">
        <v>122</v>
      </c>
      <c r="D71" s="2" t="s">
        <v>988</v>
      </c>
      <c r="E71" s="2" t="s">
        <v>989</v>
      </c>
      <c r="F71" s="2" t="s">
        <v>1414</v>
      </c>
      <c r="G71" s="2" t="s">
        <v>1414</v>
      </c>
      <c r="H71" s="2" t="s">
        <v>1414</v>
      </c>
      <c r="I71" s="2" t="s">
        <v>1415</v>
      </c>
      <c r="J71" s="2" t="s">
        <v>127</v>
      </c>
      <c r="K71" s="2" t="s">
        <v>1416</v>
      </c>
      <c r="L71" s="3">
        <v>40.47</v>
      </c>
      <c r="M71" s="3">
        <v>42.49</v>
      </c>
      <c r="N71" s="3">
        <v>84.99</v>
      </c>
      <c r="O71" s="2" t="s">
        <v>129</v>
      </c>
      <c r="P71" s="2" t="s">
        <v>319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429</v>
      </c>
      <c r="V71" s="2" t="s">
        <v>1120</v>
      </c>
      <c r="W71" s="2" t="s">
        <v>908</v>
      </c>
      <c r="X71" s="2" t="s">
        <v>784</v>
      </c>
      <c r="Y71" s="2" t="s">
        <v>1417</v>
      </c>
      <c r="Z71" s="4">
        <v>27</v>
      </c>
      <c r="AA71" s="4">
        <f>=ROUNDDOWN(6.75,0)</f>
      </c>
      <c r="AB71" s="5">
        <v>4</v>
      </c>
      <c r="AC71" s="2" t="s">
        <v>256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28</v>
      </c>
      <c r="AQ71" s="8">
        <v>1539.22</v>
      </c>
      <c r="AR71" s="4"/>
      <c r="AS71" s="8"/>
      <c r="AT71" s="7"/>
      <c r="AU71" s="7"/>
      <c r="AV71" s="4">
        <v>28</v>
      </c>
      <c r="AW71" s="8">
        <v>1539.22</v>
      </c>
      <c r="AX71" s="4"/>
      <c r="AY71" s="8"/>
      <c r="AZ71" s="7"/>
      <c r="BA71" s="7"/>
      <c r="BB71" s="7">
        <v>1</v>
      </c>
      <c r="BC71" s="4">
        <v>28</v>
      </c>
      <c r="BD71" s="8">
        <v>1539.22</v>
      </c>
      <c r="BE71" s="4"/>
      <c r="BF71" s="8"/>
      <c r="BG71" s="7"/>
      <c r="BH71" s="7"/>
      <c r="BI71" s="7">
        <v>1</v>
      </c>
      <c r="BJ71" s="4">
        <v>28</v>
      </c>
      <c r="BK71" s="8">
        <v>1539.22</v>
      </c>
      <c r="BL71" s="2" t="s">
        <v>1418</v>
      </c>
      <c r="BM71" s="7">
        <v>1</v>
      </c>
      <c r="BN71" s="7">
        <v>1</v>
      </c>
      <c r="BO71" s="4">
        <v>2</v>
      </c>
      <c r="BP71" s="8">
        <v>76.48</v>
      </c>
      <c r="BQ71" s="4"/>
      <c r="BR71" s="8"/>
      <c r="BS71" s="7"/>
      <c r="BT71" s="7"/>
      <c r="BU71" s="2" t="s">
        <v>141</v>
      </c>
      <c r="BV71" s="2" t="s">
        <v>129</v>
      </c>
      <c r="BW71" s="2" t="s">
        <v>1419</v>
      </c>
      <c r="BX71" s="2" t="s">
        <v>1420</v>
      </c>
      <c r="BY71" s="2" t="s">
        <v>144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132</v>
      </c>
      <c r="CJ71" s="2" t="s">
        <v>533</v>
      </c>
      <c r="CK71" s="2" t="s">
        <v>144</v>
      </c>
      <c r="CL71" s="2" t="s">
        <v>132</v>
      </c>
      <c r="CM71" s="4">
        <v>11</v>
      </c>
      <c r="CN71" s="8">
        <v>584.45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1421</v>
      </c>
      <c r="CV71" s="2" t="s">
        <v>1422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167</v>
      </c>
      <c r="DF71" s="2" t="s">
        <v>129</v>
      </c>
      <c r="DG71" s="2" t="s">
        <v>132</v>
      </c>
      <c r="DH71" s="2" t="s">
        <v>132</v>
      </c>
      <c r="DI71" s="2" t="s">
        <v>144</v>
      </c>
      <c r="DJ71" s="2" t="s">
        <v>132</v>
      </c>
      <c r="DK71" s="4">
        <v>7</v>
      </c>
      <c r="DL71" s="8">
        <v>391.93</v>
      </c>
      <c r="DM71" s="4"/>
      <c r="DN71" s="8"/>
      <c r="DO71" s="7"/>
      <c r="DP71" s="7"/>
      <c r="DQ71" s="2" t="s">
        <v>141</v>
      </c>
      <c r="DR71" s="2" t="s">
        <v>129</v>
      </c>
      <c r="DS71" s="2" t="s">
        <v>1421</v>
      </c>
      <c r="DT71" s="2" t="s">
        <v>1423</v>
      </c>
      <c r="DU71" s="2" t="s">
        <v>144</v>
      </c>
      <c r="DV71" s="2" t="s">
        <v>132</v>
      </c>
      <c r="DW71" s="4">
        <v>1</v>
      </c>
      <c r="DX71" s="8">
        <v>46.74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1424</v>
      </c>
      <c r="EF71" s="2" t="s">
        <v>1425</v>
      </c>
      <c r="EG71" s="2" t="s">
        <v>144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593</v>
      </c>
      <c r="ER71" s="2" t="s">
        <v>132</v>
      </c>
      <c r="ES71" s="2" t="s">
        <v>144</v>
      </c>
      <c r="ET71" s="2" t="s">
        <v>132</v>
      </c>
      <c r="EU71" s="4"/>
      <c r="EV71" s="8"/>
      <c r="EW71" s="4"/>
      <c r="EX71" s="8"/>
      <c r="EY71" s="7"/>
      <c r="EZ71" s="7"/>
      <c r="FA71" s="2" t="s">
        <v>167</v>
      </c>
      <c r="FB71" s="2" t="s">
        <v>129</v>
      </c>
      <c r="FC71" s="2" t="s">
        <v>132</v>
      </c>
      <c r="FD71" s="2" t="s">
        <v>132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141</v>
      </c>
      <c r="FN71" s="2" t="s">
        <v>129</v>
      </c>
      <c r="FO71" s="2" t="s">
        <v>444</v>
      </c>
      <c r="FP71" s="2" t="s">
        <v>132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141</v>
      </c>
      <c r="FZ71" s="2" t="s">
        <v>129</v>
      </c>
      <c r="GA71" s="2" t="s">
        <v>593</v>
      </c>
      <c r="GB71" s="2" t="s">
        <v>132</v>
      </c>
      <c r="GC71" s="2" t="s">
        <v>144</v>
      </c>
      <c r="GD71" s="2" t="s">
        <v>132</v>
      </c>
      <c r="GE71" s="4">
        <v>2</v>
      </c>
      <c r="GF71" s="8">
        <v>213.98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1421</v>
      </c>
      <c r="GN71" s="2" t="s">
        <v>948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167</v>
      </c>
      <c r="GX71" s="2" t="s">
        <v>129</v>
      </c>
      <c r="GY71" s="2" t="s">
        <v>132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162</v>
      </c>
      <c r="HJ71" s="2" t="s">
        <v>129</v>
      </c>
      <c r="HK71" s="2" t="s">
        <v>132</v>
      </c>
      <c r="HL71" s="2" t="s">
        <v>132</v>
      </c>
      <c r="HM71" s="2" t="s">
        <v>144</v>
      </c>
      <c r="HN71" s="2" t="s">
        <v>132</v>
      </c>
      <c r="HO71" s="4">
        <v>3</v>
      </c>
      <c r="HP71" s="8">
        <v>133.86</v>
      </c>
      <c r="HQ71" s="4"/>
      <c r="HR71" s="8"/>
      <c r="HS71" s="7"/>
      <c r="HT71" s="7"/>
      <c r="HU71" s="2" t="s">
        <v>141</v>
      </c>
      <c r="HV71" s="2" t="s">
        <v>129</v>
      </c>
      <c r="HW71" s="2" t="s">
        <v>947</v>
      </c>
      <c r="HX71" s="2" t="s">
        <v>211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141</v>
      </c>
      <c r="IH71" s="2" t="s">
        <v>129</v>
      </c>
      <c r="II71" s="2" t="s">
        <v>1426</v>
      </c>
      <c r="IJ71" s="2" t="s">
        <v>132</v>
      </c>
      <c r="IK71" s="2" t="s">
        <v>144</v>
      </c>
      <c r="IL71" s="2" t="s">
        <v>132</v>
      </c>
      <c r="IM71" s="4">
        <v>2</v>
      </c>
      <c r="IN71" s="8">
        <v>91.78</v>
      </c>
      <c r="IO71" s="4"/>
      <c r="IP71" s="8"/>
      <c r="IQ71" s="7"/>
      <c r="IR71" s="7"/>
      <c r="IS71" s="2" t="s">
        <v>141</v>
      </c>
      <c r="IT71" s="2" t="s">
        <v>129</v>
      </c>
      <c r="IU71" s="2" t="s">
        <v>169</v>
      </c>
      <c r="IV71" s="2" t="s">
        <v>892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162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141</v>
      </c>
      <c r="JR71" s="2" t="s">
        <v>129</v>
      </c>
      <c r="JS71" s="2" t="s">
        <v>949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167</v>
      </c>
      <c r="KP71" s="2" t="s">
        <v>168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141</v>
      </c>
      <c r="LB71" s="2" t="s">
        <v>129</v>
      </c>
      <c r="LC71" s="2" t="s">
        <v>169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162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162</v>
      </c>
      <c r="ML71" s="2" t="s">
        <v>129</v>
      </c>
      <c r="MM71" s="2" t="s">
        <v>132</v>
      </c>
      <c r="MN71" s="2" t="s">
        <v>132</v>
      </c>
      <c r="MO71" s="2" t="s">
        <v>144</v>
      </c>
      <c r="MP71" s="2" t="s">
        <v>132</v>
      </c>
      <c r="MQ71" s="4"/>
      <c r="MR71" s="8"/>
      <c r="MS71" s="4"/>
      <c r="MT71" s="8"/>
      <c r="MU71" s="7"/>
      <c r="MV71" s="7"/>
      <c r="MW71" s="2" t="s">
        <v>167</v>
      </c>
      <c r="MX71" s="2" t="s">
        <v>129</v>
      </c>
      <c r="MY71" s="2" t="s">
        <v>132</v>
      </c>
      <c r="MZ71" s="2" t="s">
        <v>132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167</v>
      </c>
      <c r="NJ71" s="2" t="s">
        <v>129</v>
      </c>
      <c r="NK71" s="2" t="s">
        <v>132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167</v>
      </c>
      <c r="OH71" s="2" t="s">
        <v>129</v>
      </c>
      <c r="OI71" s="2" t="s">
        <v>132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167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167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167</v>
      </c>
      <c r="QD71" s="2" t="s">
        <v>129</v>
      </c>
      <c r="QE71" s="2" t="s">
        <v>132</v>
      </c>
      <c r="QF71" s="2" t="s">
        <v>132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167</v>
      </c>
      <c r="RB71" s="2" t="s">
        <v>129</v>
      </c>
      <c r="RC71" s="2" t="s">
        <v>132</v>
      </c>
      <c r="RD71" s="2" t="s">
        <v>132</v>
      </c>
      <c r="RE71" s="2" t="s">
        <v>144</v>
      </c>
      <c r="RF71" s="2" t="s">
        <v>179</v>
      </c>
      <c r="RG71" s="4"/>
      <c r="RH71" s="8"/>
      <c r="RI71" s="4"/>
      <c r="RJ71" s="8"/>
      <c r="RK71" s="7"/>
      <c r="RL71" s="7"/>
      <c r="RM71" s="2" t="s">
        <v>141</v>
      </c>
      <c r="RN71" s="2" t="s">
        <v>168</v>
      </c>
      <c r="RO71" s="2" t="s">
        <v>1427</v>
      </c>
      <c r="RP71" s="2" t="s">
        <v>132</v>
      </c>
      <c r="RQ71" s="2" t="s">
        <v>144</v>
      </c>
      <c r="RR71" s="2" t="s">
        <v>132</v>
      </c>
    </row>
    <row r="72">
      <c r="A72" s="2" t="s">
        <v>1428</v>
      </c>
      <c r="B72" s="2" t="s">
        <v>121</v>
      </c>
      <c r="C72" s="2" t="s">
        <v>122</v>
      </c>
      <c r="D72" s="2" t="s">
        <v>988</v>
      </c>
      <c r="E72" s="2" t="s">
        <v>989</v>
      </c>
      <c r="F72" s="2" t="s">
        <v>1429</v>
      </c>
      <c r="G72" s="2" t="s">
        <v>1429</v>
      </c>
      <c r="H72" s="2" t="s">
        <v>1429</v>
      </c>
      <c r="I72" s="2" t="s">
        <v>1430</v>
      </c>
      <c r="J72" s="2" t="s">
        <v>127</v>
      </c>
      <c r="K72" s="2" t="s">
        <v>1431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978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429</v>
      </c>
      <c r="V72" s="2" t="s">
        <v>907</v>
      </c>
      <c r="W72" s="2" t="s">
        <v>136</v>
      </c>
      <c r="X72" s="2" t="s">
        <v>470</v>
      </c>
      <c r="Y72" s="2" t="s">
        <v>1432</v>
      </c>
      <c r="Z72" s="4">
        <v>33</v>
      </c>
      <c r="AA72" s="4">
        <f>=ROUNDDOWN(33,0)</f>
      </c>
      <c r="AB72" s="5">
        <v>1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50</v>
      </c>
      <c r="AQ72" s="8">
        <v>388.42</v>
      </c>
      <c r="AR72" s="4"/>
      <c r="AS72" s="8"/>
      <c r="AT72" s="7"/>
      <c r="AU72" s="7"/>
      <c r="AV72" s="4">
        <v>50</v>
      </c>
      <c r="AW72" s="8">
        <v>388.42</v>
      </c>
      <c r="AX72" s="4"/>
      <c r="AY72" s="8"/>
      <c r="AZ72" s="7"/>
      <c r="BA72" s="7"/>
      <c r="BB72" s="7">
        <v>1</v>
      </c>
      <c r="BC72" s="4">
        <v>196</v>
      </c>
      <c r="BD72" s="8">
        <v>1531.84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0.2536</v>
      </c>
      <c r="BJ72" s="4">
        <v>50</v>
      </c>
      <c r="BK72" s="8">
        <v>388.42</v>
      </c>
      <c r="BL72" s="2" t="s">
        <v>1433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1434</v>
      </c>
      <c r="BX72" s="2" t="s">
        <v>132</v>
      </c>
      <c r="BY72" s="2" t="s">
        <v>144</v>
      </c>
      <c r="BZ72" s="2" t="s">
        <v>132</v>
      </c>
      <c r="CA72" s="4">
        <v>48</v>
      </c>
      <c r="CB72" s="8">
        <v>367.68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132</v>
      </c>
      <c r="CJ72" s="2" t="s">
        <v>275</v>
      </c>
      <c r="CK72" s="2" t="s">
        <v>144</v>
      </c>
      <c r="CL72" s="2" t="s">
        <v>132</v>
      </c>
      <c r="CM72" s="4">
        <v>2</v>
      </c>
      <c r="CN72" s="8">
        <v>20.74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1435</v>
      </c>
      <c r="CV72" s="2" t="s">
        <v>1436</v>
      </c>
      <c r="CW72" s="2" t="s">
        <v>144</v>
      </c>
      <c r="CX72" s="2" t="s">
        <v>132</v>
      </c>
      <c r="CY72" s="4"/>
      <c r="CZ72" s="8"/>
      <c r="DA72" s="4"/>
      <c r="DB72" s="8"/>
      <c r="DC72" s="7"/>
      <c r="DD72" s="7"/>
      <c r="DE72" s="2" t="s">
        <v>167</v>
      </c>
      <c r="DF72" s="2" t="s">
        <v>129</v>
      </c>
      <c r="DG72" s="2" t="s">
        <v>132</v>
      </c>
      <c r="DH72" s="2" t="s">
        <v>132</v>
      </c>
      <c r="DI72" s="2" t="s">
        <v>144</v>
      </c>
      <c r="DJ72" s="2" t="s">
        <v>132</v>
      </c>
      <c r="DK72" s="4"/>
      <c r="DL72" s="8"/>
      <c r="DM72" s="4"/>
      <c r="DN72" s="8"/>
      <c r="DO72" s="7"/>
      <c r="DP72" s="7"/>
      <c r="DQ72" s="2" t="s">
        <v>141</v>
      </c>
      <c r="DR72" s="2" t="s">
        <v>129</v>
      </c>
      <c r="DS72" s="2" t="s">
        <v>983</v>
      </c>
      <c r="DT72" s="2" t="s">
        <v>132</v>
      </c>
      <c r="DU72" s="2" t="s">
        <v>144</v>
      </c>
      <c r="DV72" s="2" t="s">
        <v>132</v>
      </c>
      <c r="DW72" s="4"/>
      <c r="DX72" s="8"/>
      <c r="DY72" s="4"/>
      <c r="DZ72" s="8"/>
      <c r="EA72" s="7"/>
      <c r="EB72" s="7"/>
      <c r="EC72" s="2" t="s">
        <v>141</v>
      </c>
      <c r="ED72" s="2" t="s">
        <v>129</v>
      </c>
      <c r="EE72" s="2" t="s">
        <v>1434</v>
      </c>
      <c r="EF72" s="2" t="s">
        <v>132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141</v>
      </c>
      <c r="EP72" s="2" t="s">
        <v>129</v>
      </c>
      <c r="EQ72" s="2" t="s">
        <v>985</v>
      </c>
      <c r="ER72" s="2" t="s">
        <v>1437</v>
      </c>
      <c r="ES72" s="2" t="s">
        <v>144</v>
      </c>
      <c r="ET72" s="2" t="s">
        <v>132</v>
      </c>
      <c r="EU72" s="4"/>
      <c r="EV72" s="8"/>
      <c r="EW72" s="4"/>
      <c r="EX72" s="8"/>
      <c r="EY72" s="7"/>
      <c r="EZ72" s="7"/>
      <c r="FA72" s="2" t="s">
        <v>167</v>
      </c>
      <c r="FB72" s="2" t="s">
        <v>129</v>
      </c>
      <c r="FC72" s="2" t="s">
        <v>132</v>
      </c>
      <c r="FD72" s="2" t="s">
        <v>132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141</v>
      </c>
      <c r="FN72" s="2" t="s">
        <v>129</v>
      </c>
      <c r="FO72" s="2" t="s">
        <v>444</v>
      </c>
      <c r="FP72" s="2" t="s">
        <v>132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217</v>
      </c>
      <c r="FZ72" s="2" t="s">
        <v>129</v>
      </c>
      <c r="GA72" s="2" t="s">
        <v>132</v>
      </c>
      <c r="GB72" s="2" t="s">
        <v>132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1432</v>
      </c>
      <c r="GN72" s="2" t="s">
        <v>132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167</v>
      </c>
      <c r="GX72" s="2" t="s">
        <v>129</v>
      </c>
      <c r="GY72" s="2" t="s">
        <v>132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141</v>
      </c>
      <c r="HJ72" s="2" t="s">
        <v>129</v>
      </c>
      <c r="HK72" s="2" t="s">
        <v>924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545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167</v>
      </c>
      <c r="IH72" s="2" t="s">
        <v>129</v>
      </c>
      <c r="II72" s="2" t="s">
        <v>132</v>
      </c>
      <c r="IJ72" s="2" t="s">
        <v>132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167</v>
      </c>
      <c r="IT72" s="2" t="s">
        <v>129</v>
      </c>
      <c r="IU72" s="2" t="s">
        <v>132</v>
      </c>
      <c r="IV72" s="2" t="s">
        <v>132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174</v>
      </c>
      <c r="JF72" s="2" t="s">
        <v>129</v>
      </c>
      <c r="JG72" s="2" t="s">
        <v>132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162</v>
      </c>
      <c r="JR72" s="2" t="s">
        <v>129</v>
      </c>
      <c r="JS72" s="2" t="s">
        <v>132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167</v>
      </c>
      <c r="KP72" s="2" t="s">
        <v>168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141</v>
      </c>
      <c r="LB72" s="2" t="s">
        <v>129</v>
      </c>
      <c r="LC72" s="2" t="s">
        <v>1432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162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167</v>
      </c>
      <c r="MX72" s="2" t="s">
        <v>129</v>
      </c>
      <c r="MY72" s="2" t="s">
        <v>132</v>
      </c>
      <c r="MZ72" s="2" t="s">
        <v>132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167</v>
      </c>
      <c r="NJ72" s="2" t="s">
        <v>129</v>
      </c>
      <c r="NK72" s="2" t="s">
        <v>132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174</v>
      </c>
      <c r="OH72" s="2" t="s">
        <v>129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167</v>
      </c>
      <c r="OT72" s="2" t="s">
        <v>129</v>
      </c>
      <c r="OU72" s="2" t="s">
        <v>132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167</v>
      </c>
      <c r="PF72" s="2" t="s">
        <v>129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167</v>
      </c>
      <c r="PR72" s="2" t="s">
        <v>129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167</v>
      </c>
      <c r="QD72" s="2" t="s">
        <v>129</v>
      </c>
      <c r="QE72" s="2" t="s">
        <v>132</v>
      </c>
      <c r="QF72" s="2" t="s">
        <v>132</v>
      </c>
      <c r="QG72" s="2" t="s">
        <v>144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167</v>
      </c>
      <c r="RB72" s="2" t="s">
        <v>129</v>
      </c>
      <c r="RC72" s="2" t="s">
        <v>132</v>
      </c>
      <c r="RD72" s="2" t="s">
        <v>132</v>
      </c>
      <c r="RE72" s="2" t="s">
        <v>144</v>
      </c>
      <c r="RF72" s="2" t="s">
        <v>179</v>
      </c>
      <c r="RG72" s="4"/>
      <c r="RH72" s="8"/>
      <c r="RI72" s="4"/>
      <c r="RJ72" s="8"/>
      <c r="RK72" s="7"/>
      <c r="RL72" s="7"/>
      <c r="RM72" s="2" t="s">
        <v>167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1438</v>
      </c>
      <c r="B73" s="2" t="s">
        <v>121</v>
      </c>
      <c r="C73" s="2" t="s">
        <v>122</v>
      </c>
      <c r="D73" s="2" t="s">
        <v>988</v>
      </c>
      <c r="E73" s="2" t="s">
        <v>989</v>
      </c>
      <c r="F73" s="2" t="s">
        <v>1429</v>
      </c>
      <c r="G73" s="2" t="s">
        <v>1429</v>
      </c>
      <c r="H73" s="2" t="s">
        <v>1429</v>
      </c>
      <c r="I73" s="2" t="s">
        <v>1439</v>
      </c>
      <c r="J73" s="2" t="s">
        <v>127</v>
      </c>
      <c r="K73" s="2" t="s">
        <v>1440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978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429</v>
      </c>
      <c r="V73" s="2" t="s">
        <v>907</v>
      </c>
      <c r="W73" s="2" t="s">
        <v>136</v>
      </c>
      <c r="X73" s="2" t="s">
        <v>470</v>
      </c>
      <c r="Y73" s="2" t="s">
        <v>1432</v>
      </c>
      <c r="Z73" s="4">
        <v>111</v>
      </c>
      <c r="AA73" s="4">
        <f>=ROUNDDOWN(100.909090909091,0)</f>
      </c>
      <c r="AB73" s="5">
        <v>1.1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46</v>
      </c>
      <c r="AQ73" s="8">
        <v>357.11</v>
      </c>
      <c r="AR73" s="4"/>
      <c r="AS73" s="8"/>
      <c r="AT73" s="7"/>
      <c r="AU73" s="7"/>
      <c r="AV73" s="4">
        <v>46</v>
      </c>
      <c r="AW73" s="8">
        <v>357.11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0.2331</v>
      </c>
      <c r="BJ73" s="4">
        <v>46</v>
      </c>
      <c r="BK73" s="8">
        <v>357.11</v>
      </c>
      <c r="BL73" s="2" t="s">
        <v>1433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1434</v>
      </c>
      <c r="BX73" s="2" t="s">
        <v>132</v>
      </c>
      <c r="BY73" s="2" t="s">
        <v>144</v>
      </c>
      <c r="BZ73" s="2" t="s">
        <v>132</v>
      </c>
      <c r="CA73" s="4">
        <v>43</v>
      </c>
      <c r="CB73" s="8">
        <v>329.38</v>
      </c>
      <c r="CC73" s="4"/>
      <c r="CD73" s="8"/>
      <c r="CE73" s="7"/>
      <c r="CF73" s="7"/>
      <c r="CG73" s="2" t="s">
        <v>141</v>
      </c>
      <c r="CH73" s="2" t="s">
        <v>129</v>
      </c>
      <c r="CI73" s="2" t="s">
        <v>132</v>
      </c>
      <c r="CJ73" s="2" t="s">
        <v>275</v>
      </c>
      <c r="CK73" s="2" t="s">
        <v>144</v>
      </c>
      <c r="CL73" s="2" t="s">
        <v>132</v>
      </c>
      <c r="CM73" s="4">
        <v>3</v>
      </c>
      <c r="CN73" s="8">
        <v>27.73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1435</v>
      </c>
      <c r="CV73" s="2" t="s">
        <v>1441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167</v>
      </c>
      <c r="DF73" s="2" t="s">
        <v>129</v>
      </c>
      <c r="DG73" s="2" t="s">
        <v>132</v>
      </c>
      <c r="DH73" s="2" t="s">
        <v>132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141</v>
      </c>
      <c r="DR73" s="2" t="s">
        <v>129</v>
      </c>
      <c r="DS73" s="2" t="s">
        <v>983</v>
      </c>
      <c r="DT73" s="2" t="s">
        <v>1442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1434</v>
      </c>
      <c r="EF73" s="2" t="s">
        <v>132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985</v>
      </c>
      <c r="ER73" s="2" t="s">
        <v>593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167</v>
      </c>
      <c r="FB73" s="2" t="s">
        <v>129</v>
      </c>
      <c r="FC73" s="2" t="s">
        <v>132</v>
      </c>
      <c r="FD73" s="2" t="s">
        <v>132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141</v>
      </c>
      <c r="FN73" s="2" t="s">
        <v>129</v>
      </c>
      <c r="FO73" s="2" t="s">
        <v>444</v>
      </c>
      <c r="FP73" s="2" t="s">
        <v>132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217</v>
      </c>
      <c r="FZ73" s="2" t="s">
        <v>129</v>
      </c>
      <c r="GA73" s="2" t="s">
        <v>132</v>
      </c>
      <c r="GB73" s="2" t="s">
        <v>132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1443</v>
      </c>
      <c r="GN73" s="2" t="s">
        <v>132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167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924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545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167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167</v>
      </c>
      <c r="IT73" s="2" t="s">
        <v>129</v>
      </c>
      <c r="IU73" s="2" t="s">
        <v>132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174</v>
      </c>
      <c r="JF73" s="2" t="s">
        <v>129</v>
      </c>
      <c r="JG73" s="2" t="s">
        <v>132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162</v>
      </c>
      <c r="JR73" s="2" t="s">
        <v>129</v>
      </c>
      <c r="JS73" s="2" t="s">
        <v>132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167</v>
      </c>
      <c r="KP73" s="2" t="s">
        <v>168</v>
      </c>
      <c r="KQ73" s="2" t="s">
        <v>132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141</v>
      </c>
      <c r="LB73" s="2" t="s">
        <v>129</v>
      </c>
      <c r="LC73" s="2" t="s">
        <v>1443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162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167</v>
      </c>
      <c r="MX73" s="2" t="s">
        <v>129</v>
      </c>
      <c r="MY73" s="2" t="s">
        <v>132</v>
      </c>
      <c r="MZ73" s="2" t="s">
        <v>132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167</v>
      </c>
      <c r="NJ73" s="2" t="s">
        <v>129</v>
      </c>
      <c r="NK73" s="2" t="s">
        <v>132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174</v>
      </c>
      <c r="OH73" s="2" t="s">
        <v>129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167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167</v>
      </c>
      <c r="PF73" s="2" t="s">
        <v>129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167</v>
      </c>
      <c r="PR73" s="2" t="s">
        <v>129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167</v>
      </c>
      <c r="QD73" s="2" t="s">
        <v>129</v>
      </c>
      <c r="QE73" s="2" t="s">
        <v>132</v>
      </c>
      <c r="QF73" s="2" t="s">
        <v>132</v>
      </c>
      <c r="QG73" s="2" t="s">
        <v>144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167</v>
      </c>
      <c r="RB73" s="2" t="s">
        <v>129</v>
      </c>
      <c r="RC73" s="2" t="s">
        <v>132</v>
      </c>
      <c r="RD73" s="2" t="s">
        <v>132</v>
      </c>
      <c r="RE73" s="2" t="s">
        <v>144</v>
      </c>
      <c r="RF73" s="2" t="s">
        <v>179</v>
      </c>
      <c r="RG73" s="4"/>
      <c r="RH73" s="8"/>
      <c r="RI73" s="4"/>
      <c r="RJ73" s="8"/>
      <c r="RK73" s="7"/>
      <c r="RL73" s="7"/>
      <c r="RM73" s="2" t="s">
        <v>167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1444</v>
      </c>
      <c r="B74" s="2" t="s">
        <v>121</v>
      </c>
      <c r="C74" s="2" t="s">
        <v>122</v>
      </c>
      <c r="D74" s="2" t="s">
        <v>988</v>
      </c>
      <c r="E74" s="2" t="s">
        <v>989</v>
      </c>
      <c r="F74" s="2" t="s">
        <v>1429</v>
      </c>
      <c r="G74" s="2" t="s">
        <v>1429</v>
      </c>
      <c r="H74" s="2" t="s">
        <v>1429</v>
      </c>
      <c r="I74" s="2" t="s">
        <v>1445</v>
      </c>
      <c r="J74" s="2" t="s">
        <v>127</v>
      </c>
      <c r="K74" s="2" t="s">
        <v>1446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978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429</v>
      </c>
      <c r="V74" s="2" t="s">
        <v>907</v>
      </c>
      <c r="W74" s="2" t="s">
        <v>136</v>
      </c>
      <c r="X74" s="2" t="s">
        <v>470</v>
      </c>
      <c r="Y74" s="2" t="s">
        <v>1432</v>
      </c>
      <c r="Z74" s="4">
        <v>56</v>
      </c>
      <c r="AA74" s="4">
        <f>=ROUNDDOWN(56,0)</f>
      </c>
      <c r="AB74" s="5">
        <v>1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31</v>
      </c>
      <c r="AQ74" s="8">
        <v>240.84</v>
      </c>
      <c r="AR74" s="4"/>
      <c r="AS74" s="8"/>
      <c r="AT74" s="7"/>
      <c r="AU74" s="7"/>
      <c r="AV74" s="4">
        <v>31</v>
      </c>
      <c r="AW74" s="8">
        <v>240.84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0.1572</v>
      </c>
      <c r="BJ74" s="4">
        <v>31</v>
      </c>
      <c r="BK74" s="8">
        <v>240.84</v>
      </c>
      <c r="BL74" s="2" t="s">
        <v>1433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1434</v>
      </c>
      <c r="BX74" s="2" t="s">
        <v>132</v>
      </c>
      <c r="BY74" s="2" t="s">
        <v>144</v>
      </c>
      <c r="BZ74" s="2" t="s">
        <v>132</v>
      </c>
      <c r="CA74" s="4">
        <v>27</v>
      </c>
      <c r="CB74" s="8">
        <v>206.82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132</v>
      </c>
      <c r="CJ74" s="2" t="s">
        <v>892</v>
      </c>
      <c r="CK74" s="2" t="s">
        <v>144</v>
      </c>
      <c r="CL74" s="2" t="s">
        <v>132</v>
      </c>
      <c r="CM74" s="4">
        <v>4</v>
      </c>
      <c r="CN74" s="8">
        <v>34.02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1435</v>
      </c>
      <c r="CV74" s="2" t="s">
        <v>1447</v>
      </c>
      <c r="CW74" s="2" t="s">
        <v>144</v>
      </c>
      <c r="CX74" s="2" t="s">
        <v>132</v>
      </c>
      <c r="CY74" s="4"/>
      <c r="CZ74" s="8"/>
      <c r="DA74" s="4"/>
      <c r="DB74" s="8"/>
      <c r="DC74" s="7"/>
      <c r="DD74" s="7"/>
      <c r="DE74" s="2" t="s">
        <v>167</v>
      </c>
      <c r="DF74" s="2" t="s">
        <v>129</v>
      </c>
      <c r="DG74" s="2" t="s">
        <v>132</v>
      </c>
      <c r="DH74" s="2" t="s">
        <v>132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141</v>
      </c>
      <c r="DR74" s="2" t="s">
        <v>129</v>
      </c>
      <c r="DS74" s="2" t="s">
        <v>983</v>
      </c>
      <c r="DT74" s="2" t="s">
        <v>132</v>
      </c>
      <c r="DU74" s="2" t="s">
        <v>144</v>
      </c>
      <c r="DV74" s="2" t="s">
        <v>132</v>
      </c>
      <c r="DW74" s="4"/>
      <c r="DX74" s="8"/>
      <c r="DY74" s="4"/>
      <c r="DZ74" s="8"/>
      <c r="EA74" s="7"/>
      <c r="EB74" s="7"/>
      <c r="EC74" s="2" t="s">
        <v>141</v>
      </c>
      <c r="ED74" s="2" t="s">
        <v>129</v>
      </c>
      <c r="EE74" s="2" t="s">
        <v>1434</v>
      </c>
      <c r="EF74" s="2" t="s">
        <v>132</v>
      </c>
      <c r="EG74" s="2" t="s">
        <v>144</v>
      </c>
      <c r="EH74" s="2" t="s">
        <v>132</v>
      </c>
      <c r="EI74" s="4"/>
      <c r="EJ74" s="8"/>
      <c r="EK74" s="4"/>
      <c r="EL74" s="8"/>
      <c r="EM74" s="7"/>
      <c r="EN74" s="7"/>
      <c r="EO74" s="2" t="s">
        <v>141</v>
      </c>
      <c r="EP74" s="2" t="s">
        <v>129</v>
      </c>
      <c r="EQ74" s="2" t="s">
        <v>985</v>
      </c>
      <c r="ER74" s="2" t="s">
        <v>593</v>
      </c>
      <c r="ES74" s="2" t="s">
        <v>144</v>
      </c>
      <c r="ET74" s="2" t="s">
        <v>132</v>
      </c>
      <c r="EU74" s="4"/>
      <c r="EV74" s="8"/>
      <c r="EW74" s="4"/>
      <c r="EX74" s="8"/>
      <c r="EY74" s="7"/>
      <c r="EZ74" s="7"/>
      <c r="FA74" s="2" t="s">
        <v>167</v>
      </c>
      <c r="FB74" s="2" t="s">
        <v>129</v>
      </c>
      <c r="FC74" s="2" t="s">
        <v>132</v>
      </c>
      <c r="FD74" s="2" t="s">
        <v>132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141</v>
      </c>
      <c r="FN74" s="2" t="s">
        <v>129</v>
      </c>
      <c r="FO74" s="2" t="s">
        <v>444</v>
      </c>
      <c r="FP74" s="2" t="s">
        <v>132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217</v>
      </c>
      <c r="FZ74" s="2" t="s">
        <v>129</v>
      </c>
      <c r="GA74" s="2" t="s">
        <v>132</v>
      </c>
      <c r="GB74" s="2" t="s">
        <v>132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1443</v>
      </c>
      <c r="GN74" s="2" t="s">
        <v>132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167</v>
      </c>
      <c r="GX74" s="2" t="s">
        <v>129</v>
      </c>
      <c r="GY74" s="2" t="s">
        <v>132</v>
      </c>
      <c r="GZ74" s="2" t="s">
        <v>132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141</v>
      </c>
      <c r="HJ74" s="2" t="s">
        <v>129</v>
      </c>
      <c r="HK74" s="2" t="s">
        <v>924</v>
      </c>
      <c r="HL74" s="2" t="s">
        <v>132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545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167</v>
      </c>
      <c r="IH74" s="2" t="s">
        <v>129</v>
      </c>
      <c r="II74" s="2" t="s">
        <v>132</v>
      </c>
      <c r="IJ74" s="2" t="s">
        <v>132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167</v>
      </c>
      <c r="IT74" s="2" t="s">
        <v>129</v>
      </c>
      <c r="IU74" s="2" t="s">
        <v>132</v>
      </c>
      <c r="IV74" s="2" t="s">
        <v>132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174</v>
      </c>
      <c r="JF74" s="2" t="s">
        <v>129</v>
      </c>
      <c r="JG74" s="2" t="s">
        <v>132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162</v>
      </c>
      <c r="JR74" s="2" t="s">
        <v>129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167</v>
      </c>
      <c r="KP74" s="2" t="s">
        <v>168</v>
      </c>
      <c r="KQ74" s="2" t="s">
        <v>132</v>
      </c>
      <c r="KR74" s="2" t="s">
        <v>132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141</v>
      </c>
      <c r="LB74" s="2" t="s">
        <v>129</v>
      </c>
      <c r="LC74" s="2" t="s">
        <v>1443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162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167</v>
      </c>
      <c r="MX74" s="2" t="s">
        <v>129</v>
      </c>
      <c r="MY74" s="2" t="s">
        <v>132</v>
      </c>
      <c r="MZ74" s="2" t="s">
        <v>132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167</v>
      </c>
      <c r="NJ74" s="2" t="s">
        <v>129</v>
      </c>
      <c r="NK74" s="2" t="s">
        <v>132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174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167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167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167</v>
      </c>
      <c r="PR74" s="2" t="s">
        <v>129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167</v>
      </c>
      <c r="QD74" s="2" t="s">
        <v>129</v>
      </c>
      <c r="QE74" s="2" t="s">
        <v>132</v>
      </c>
      <c r="QF74" s="2" t="s">
        <v>132</v>
      </c>
      <c r="QG74" s="2" t="s">
        <v>144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167</v>
      </c>
      <c r="RB74" s="2" t="s">
        <v>129</v>
      </c>
      <c r="RC74" s="2" t="s">
        <v>132</v>
      </c>
      <c r="RD74" s="2" t="s">
        <v>132</v>
      </c>
      <c r="RE74" s="2" t="s">
        <v>144</v>
      </c>
      <c r="RF74" s="2" t="s">
        <v>179</v>
      </c>
      <c r="RG74" s="4"/>
      <c r="RH74" s="8"/>
      <c r="RI74" s="4"/>
      <c r="RJ74" s="8"/>
      <c r="RK74" s="7"/>
      <c r="RL74" s="7"/>
      <c r="RM74" s="2" t="s">
        <v>167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1448</v>
      </c>
      <c r="B75" s="2" t="s">
        <v>121</v>
      </c>
      <c r="C75" s="2" t="s">
        <v>122</v>
      </c>
      <c r="D75" s="2" t="s">
        <v>988</v>
      </c>
      <c r="E75" s="2" t="s">
        <v>989</v>
      </c>
      <c r="F75" s="2" t="s">
        <v>1429</v>
      </c>
      <c r="G75" s="2" t="s">
        <v>1429</v>
      </c>
      <c r="H75" s="2" t="s">
        <v>1429</v>
      </c>
      <c r="I75" s="2" t="s">
        <v>1449</v>
      </c>
      <c r="J75" s="2" t="s">
        <v>127</v>
      </c>
      <c r="K75" s="2" t="s">
        <v>1450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978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429</v>
      </c>
      <c r="V75" s="2" t="s">
        <v>907</v>
      </c>
      <c r="W75" s="2" t="s">
        <v>136</v>
      </c>
      <c r="X75" s="2" t="s">
        <v>470</v>
      </c>
      <c r="Y75" s="2" t="s">
        <v>1432</v>
      </c>
      <c r="Z75" s="4">
        <v>59</v>
      </c>
      <c r="AA75" s="4">
        <f>=ROUNDDOWN(59,0)</f>
      </c>
      <c r="AB75" s="5">
        <v>1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30</v>
      </c>
      <c r="AQ75" s="8">
        <v>234.55</v>
      </c>
      <c r="AR75" s="4"/>
      <c r="AS75" s="8"/>
      <c r="AT75" s="7"/>
      <c r="AU75" s="7"/>
      <c r="AV75" s="4">
        <v>30</v>
      </c>
      <c r="AW75" s="8">
        <v>234.55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0.1531</v>
      </c>
      <c r="BJ75" s="4">
        <v>30</v>
      </c>
      <c r="BK75" s="8">
        <v>234.55</v>
      </c>
      <c r="BL75" s="2" t="s">
        <v>1433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1434</v>
      </c>
      <c r="BX75" s="2" t="s">
        <v>132</v>
      </c>
      <c r="BY75" s="2" t="s">
        <v>144</v>
      </c>
      <c r="BZ75" s="2" t="s">
        <v>132</v>
      </c>
      <c r="CA75" s="4">
        <v>27</v>
      </c>
      <c r="CB75" s="8">
        <v>206.82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132</v>
      </c>
      <c r="CJ75" s="2" t="s">
        <v>892</v>
      </c>
      <c r="CK75" s="2" t="s">
        <v>144</v>
      </c>
      <c r="CL75" s="2" t="s">
        <v>132</v>
      </c>
      <c r="CM75" s="4">
        <v>3</v>
      </c>
      <c r="CN75" s="8">
        <v>27.73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1435</v>
      </c>
      <c r="CV75" s="2" t="s">
        <v>1441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167</v>
      </c>
      <c r="DF75" s="2" t="s">
        <v>129</v>
      </c>
      <c r="DG75" s="2" t="s">
        <v>132</v>
      </c>
      <c r="DH75" s="2" t="s">
        <v>132</v>
      </c>
      <c r="DI75" s="2" t="s">
        <v>144</v>
      </c>
      <c r="DJ75" s="2" t="s">
        <v>132</v>
      </c>
      <c r="DK75" s="4"/>
      <c r="DL75" s="8"/>
      <c r="DM75" s="4"/>
      <c r="DN75" s="8"/>
      <c r="DO75" s="7"/>
      <c r="DP75" s="7"/>
      <c r="DQ75" s="2" t="s">
        <v>141</v>
      </c>
      <c r="DR75" s="2" t="s">
        <v>129</v>
      </c>
      <c r="DS75" s="2" t="s">
        <v>983</v>
      </c>
      <c r="DT75" s="2" t="s">
        <v>1451</v>
      </c>
      <c r="DU75" s="2" t="s">
        <v>144</v>
      </c>
      <c r="DV75" s="2" t="s">
        <v>132</v>
      </c>
      <c r="DW75" s="4"/>
      <c r="DX75" s="8"/>
      <c r="DY75" s="4"/>
      <c r="DZ75" s="8"/>
      <c r="EA75" s="7"/>
      <c r="EB75" s="7"/>
      <c r="EC75" s="2" t="s">
        <v>141</v>
      </c>
      <c r="ED75" s="2" t="s">
        <v>129</v>
      </c>
      <c r="EE75" s="2" t="s">
        <v>1434</v>
      </c>
      <c r="EF75" s="2" t="s">
        <v>132</v>
      </c>
      <c r="EG75" s="2" t="s">
        <v>144</v>
      </c>
      <c r="EH75" s="2" t="s">
        <v>132</v>
      </c>
      <c r="EI75" s="4"/>
      <c r="EJ75" s="8"/>
      <c r="EK75" s="4"/>
      <c r="EL75" s="8"/>
      <c r="EM75" s="7"/>
      <c r="EN75" s="7"/>
      <c r="EO75" s="2" t="s">
        <v>141</v>
      </c>
      <c r="EP75" s="2" t="s">
        <v>129</v>
      </c>
      <c r="EQ75" s="2" t="s">
        <v>985</v>
      </c>
      <c r="ER75" s="2" t="s">
        <v>1452</v>
      </c>
      <c r="ES75" s="2" t="s">
        <v>144</v>
      </c>
      <c r="ET75" s="2" t="s">
        <v>132</v>
      </c>
      <c r="EU75" s="4"/>
      <c r="EV75" s="8"/>
      <c r="EW75" s="4"/>
      <c r="EX75" s="8"/>
      <c r="EY75" s="7"/>
      <c r="EZ75" s="7"/>
      <c r="FA75" s="2" t="s">
        <v>167</v>
      </c>
      <c r="FB75" s="2" t="s">
        <v>129</v>
      </c>
      <c r="FC75" s="2" t="s">
        <v>132</v>
      </c>
      <c r="FD75" s="2" t="s">
        <v>132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141</v>
      </c>
      <c r="FN75" s="2" t="s">
        <v>129</v>
      </c>
      <c r="FO75" s="2" t="s">
        <v>444</v>
      </c>
      <c r="FP75" s="2" t="s">
        <v>132</v>
      </c>
      <c r="FQ75" s="2" t="s">
        <v>144</v>
      </c>
      <c r="FR75" s="2" t="s">
        <v>132</v>
      </c>
      <c r="FS75" s="4"/>
      <c r="FT75" s="8"/>
      <c r="FU75" s="4"/>
      <c r="FV75" s="8"/>
      <c r="FW75" s="7"/>
      <c r="FX75" s="7"/>
      <c r="FY75" s="2" t="s">
        <v>217</v>
      </c>
      <c r="FZ75" s="2" t="s">
        <v>129</v>
      </c>
      <c r="GA75" s="2" t="s">
        <v>132</v>
      </c>
      <c r="GB75" s="2" t="s">
        <v>132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1432</v>
      </c>
      <c r="GN75" s="2" t="s">
        <v>132</v>
      </c>
      <c r="GO75" s="2" t="s">
        <v>144</v>
      </c>
      <c r="GP75" s="2" t="s">
        <v>132</v>
      </c>
      <c r="GQ75" s="4"/>
      <c r="GR75" s="8"/>
      <c r="GS75" s="4"/>
      <c r="GT75" s="8"/>
      <c r="GU75" s="7"/>
      <c r="GV75" s="7"/>
      <c r="GW75" s="2" t="s">
        <v>167</v>
      </c>
      <c r="GX75" s="2" t="s">
        <v>129</v>
      </c>
      <c r="GY75" s="2" t="s">
        <v>132</v>
      </c>
      <c r="GZ75" s="2" t="s">
        <v>132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141</v>
      </c>
      <c r="HJ75" s="2" t="s">
        <v>129</v>
      </c>
      <c r="HK75" s="2" t="s">
        <v>924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545</v>
      </c>
      <c r="HV75" s="2" t="s">
        <v>129</v>
      </c>
      <c r="HW75" s="2" t="s">
        <v>132</v>
      </c>
      <c r="HX75" s="2" t="s">
        <v>132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167</v>
      </c>
      <c r="IH75" s="2" t="s">
        <v>129</v>
      </c>
      <c r="II75" s="2" t="s">
        <v>132</v>
      </c>
      <c r="IJ75" s="2" t="s">
        <v>132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167</v>
      </c>
      <c r="IT75" s="2" t="s">
        <v>129</v>
      </c>
      <c r="IU75" s="2" t="s">
        <v>132</v>
      </c>
      <c r="IV75" s="2" t="s">
        <v>132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174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162</v>
      </c>
      <c r="JR75" s="2" t="s">
        <v>129</v>
      </c>
      <c r="JS75" s="2" t="s">
        <v>132</v>
      </c>
      <c r="JT75" s="2" t="s">
        <v>132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167</v>
      </c>
      <c r="KD75" s="2" t="s">
        <v>129</v>
      </c>
      <c r="KE75" s="2" t="s">
        <v>132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167</v>
      </c>
      <c r="KP75" s="2" t="s">
        <v>168</v>
      </c>
      <c r="KQ75" s="2" t="s">
        <v>132</v>
      </c>
      <c r="KR75" s="2" t="s">
        <v>132</v>
      </c>
      <c r="KS75" s="2" t="s">
        <v>144</v>
      </c>
      <c r="KT75" s="2" t="s">
        <v>132</v>
      </c>
      <c r="KU75" s="4"/>
      <c r="KV75" s="8"/>
      <c r="KW75" s="4"/>
      <c r="KX75" s="8"/>
      <c r="KY75" s="7"/>
      <c r="KZ75" s="7"/>
      <c r="LA75" s="2" t="s">
        <v>141</v>
      </c>
      <c r="LB75" s="2" t="s">
        <v>129</v>
      </c>
      <c r="LC75" s="2" t="s">
        <v>1432</v>
      </c>
      <c r="LD75" s="2" t="s">
        <v>132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162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167</v>
      </c>
      <c r="LZ75" s="2" t="s">
        <v>129</v>
      </c>
      <c r="MA75" s="2" t="s">
        <v>132</v>
      </c>
      <c r="MB75" s="2" t="s">
        <v>132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167</v>
      </c>
      <c r="MX75" s="2" t="s">
        <v>129</v>
      </c>
      <c r="MY75" s="2" t="s">
        <v>132</v>
      </c>
      <c r="MZ75" s="2" t="s">
        <v>132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167</v>
      </c>
      <c r="NJ75" s="2" t="s">
        <v>129</v>
      </c>
      <c r="NK75" s="2" t="s">
        <v>132</v>
      </c>
      <c r="NL75" s="2" t="s">
        <v>132</v>
      </c>
      <c r="NM75" s="2" t="s">
        <v>144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174</v>
      </c>
      <c r="OH75" s="2" t="s">
        <v>129</v>
      </c>
      <c r="OI75" s="2" t="s">
        <v>132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167</v>
      </c>
      <c r="OT75" s="2" t="s">
        <v>129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167</v>
      </c>
      <c r="PF75" s="2" t="s">
        <v>129</v>
      </c>
      <c r="PG75" s="2" t="s">
        <v>132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167</v>
      </c>
      <c r="PR75" s="2" t="s">
        <v>129</v>
      </c>
      <c r="PS75" s="2" t="s">
        <v>132</v>
      </c>
      <c r="PT75" s="2" t="s">
        <v>132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167</v>
      </c>
      <c r="QD75" s="2" t="s">
        <v>129</v>
      </c>
      <c r="QE75" s="2" t="s">
        <v>132</v>
      </c>
      <c r="QF75" s="2" t="s">
        <v>132</v>
      </c>
      <c r="QG75" s="2" t="s">
        <v>144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167</v>
      </c>
      <c r="RB75" s="2" t="s">
        <v>129</v>
      </c>
      <c r="RC75" s="2" t="s">
        <v>132</v>
      </c>
      <c r="RD75" s="2" t="s">
        <v>132</v>
      </c>
      <c r="RE75" s="2" t="s">
        <v>144</v>
      </c>
      <c r="RF75" s="2" t="s">
        <v>179</v>
      </c>
      <c r="RG75" s="4"/>
      <c r="RH75" s="8"/>
      <c r="RI75" s="4"/>
      <c r="RJ75" s="8"/>
      <c r="RK75" s="7"/>
      <c r="RL75" s="7"/>
      <c r="RM75" s="2" t="s">
        <v>167</v>
      </c>
      <c r="RN75" s="2" t="s">
        <v>129</v>
      </c>
      <c r="RO75" s="2" t="s">
        <v>132</v>
      </c>
      <c r="RP75" s="2" t="s">
        <v>132</v>
      </c>
      <c r="RQ75" s="2" t="s">
        <v>144</v>
      </c>
      <c r="RR75" s="2" t="s">
        <v>132</v>
      </c>
    </row>
    <row r="76">
      <c r="A76" s="2" t="s">
        <v>1453</v>
      </c>
      <c r="B76" s="2" t="s">
        <v>121</v>
      </c>
      <c r="C76" s="2" t="s">
        <v>122</v>
      </c>
      <c r="D76" s="2" t="s">
        <v>988</v>
      </c>
      <c r="E76" s="2" t="s">
        <v>989</v>
      </c>
      <c r="F76" s="2" t="s">
        <v>1429</v>
      </c>
      <c r="G76" s="2" t="s">
        <v>1429</v>
      </c>
      <c r="H76" s="2" t="s">
        <v>1429</v>
      </c>
      <c r="I76" s="2" t="s">
        <v>1454</v>
      </c>
      <c r="J76" s="2" t="s">
        <v>127</v>
      </c>
      <c r="K76" s="2" t="s">
        <v>1455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978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429</v>
      </c>
      <c r="V76" s="2" t="s">
        <v>907</v>
      </c>
      <c r="W76" s="2" t="s">
        <v>136</v>
      </c>
      <c r="X76" s="2" t="s">
        <v>470</v>
      </c>
      <c r="Y76" s="2" t="s">
        <v>1432</v>
      </c>
      <c r="Z76" s="4">
        <v>68</v>
      </c>
      <c r="AA76" s="4">
        <f>=ROUNDDOWN(68,0)</f>
      </c>
      <c r="AB76" s="5">
        <v>1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20</v>
      </c>
      <c r="AQ76" s="8">
        <v>156.58</v>
      </c>
      <c r="AR76" s="4"/>
      <c r="AS76" s="8"/>
      <c r="AT76" s="7"/>
      <c r="AU76" s="7"/>
      <c r="AV76" s="4">
        <v>20</v>
      </c>
      <c r="AW76" s="8">
        <v>156.58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/>
      <c r="BJ76" s="4">
        <v>20</v>
      </c>
      <c r="BK76" s="8">
        <v>156.58</v>
      </c>
      <c r="BL76" s="2" t="s">
        <v>1456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141</v>
      </c>
      <c r="BV76" s="2" t="s">
        <v>129</v>
      </c>
      <c r="BW76" s="2" t="s">
        <v>1434</v>
      </c>
      <c r="BX76" s="2" t="s">
        <v>132</v>
      </c>
      <c r="BY76" s="2" t="s">
        <v>144</v>
      </c>
      <c r="BZ76" s="2" t="s">
        <v>132</v>
      </c>
      <c r="CA76" s="4">
        <v>16</v>
      </c>
      <c r="CB76" s="8">
        <v>122.56</v>
      </c>
      <c r="CC76" s="4"/>
      <c r="CD76" s="8"/>
      <c r="CE76" s="7"/>
      <c r="CF76" s="7"/>
      <c r="CG76" s="2" t="s">
        <v>141</v>
      </c>
      <c r="CH76" s="2" t="s">
        <v>129</v>
      </c>
      <c r="CI76" s="2" t="s">
        <v>132</v>
      </c>
      <c r="CJ76" s="2" t="s">
        <v>892</v>
      </c>
      <c r="CK76" s="2" t="s">
        <v>144</v>
      </c>
      <c r="CL76" s="2" t="s">
        <v>132</v>
      </c>
      <c r="CM76" s="4">
        <v>4</v>
      </c>
      <c r="CN76" s="8">
        <v>34.02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1435</v>
      </c>
      <c r="CV76" s="2" t="s">
        <v>1447</v>
      </c>
      <c r="CW76" s="2" t="s">
        <v>144</v>
      </c>
      <c r="CX76" s="2" t="s">
        <v>132</v>
      </c>
      <c r="CY76" s="4"/>
      <c r="CZ76" s="8"/>
      <c r="DA76" s="4"/>
      <c r="DB76" s="8"/>
      <c r="DC76" s="7"/>
      <c r="DD76" s="7"/>
      <c r="DE76" s="2" t="s">
        <v>167</v>
      </c>
      <c r="DF76" s="2" t="s">
        <v>129</v>
      </c>
      <c r="DG76" s="2" t="s">
        <v>132</v>
      </c>
      <c r="DH76" s="2" t="s">
        <v>132</v>
      </c>
      <c r="DI76" s="2" t="s">
        <v>144</v>
      </c>
      <c r="DJ76" s="2" t="s">
        <v>132</v>
      </c>
      <c r="DK76" s="4"/>
      <c r="DL76" s="8"/>
      <c r="DM76" s="4"/>
      <c r="DN76" s="8"/>
      <c r="DO76" s="7"/>
      <c r="DP76" s="7"/>
      <c r="DQ76" s="2" t="s">
        <v>141</v>
      </c>
      <c r="DR76" s="2" t="s">
        <v>129</v>
      </c>
      <c r="DS76" s="2" t="s">
        <v>983</v>
      </c>
      <c r="DT76" s="2" t="s">
        <v>132</v>
      </c>
      <c r="DU76" s="2" t="s">
        <v>144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1434</v>
      </c>
      <c r="EF76" s="2" t="s">
        <v>132</v>
      </c>
      <c r="EG76" s="2" t="s">
        <v>144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985</v>
      </c>
      <c r="ER76" s="2" t="s">
        <v>1006</v>
      </c>
      <c r="ES76" s="2" t="s">
        <v>144</v>
      </c>
      <c r="ET76" s="2" t="s">
        <v>132</v>
      </c>
      <c r="EU76" s="4"/>
      <c r="EV76" s="8"/>
      <c r="EW76" s="4"/>
      <c r="EX76" s="8"/>
      <c r="EY76" s="7"/>
      <c r="EZ76" s="7"/>
      <c r="FA76" s="2" t="s">
        <v>167</v>
      </c>
      <c r="FB76" s="2" t="s">
        <v>129</v>
      </c>
      <c r="FC76" s="2" t="s">
        <v>132</v>
      </c>
      <c r="FD76" s="2" t="s">
        <v>132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141</v>
      </c>
      <c r="FN76" s="2" t="s">
        <v>129</v>
      </c>
      <c r="FO76" s="2" t="s">
        <v>444</v>
      </c>
      <c r="FP76" s="2" t="s">
        <v>132</v>
      </c>
      <c r="FQ76" s="2" t="s">
        <v>144</v>
      </c>
      <c r="FR76" s="2" t="s">
        <v>132</v>
      </c>
      <c r="FS76" s="4"/>
      <c r="FT76" s="8"/>
      <c r="FU76" s="4"/>
      <c r="FV76" s="8"/>
      <c r="FW76" s="7"/>
      <c r="FX76" s="7"/>
      <c r="FY76" s="2" t="s">
        <v>217</v>
      </c>
      <c r="FZ76" s="2" t="s">
        <v>129</v>
      </c>
      <c r="GA76" s="2" t="s">
        <v>132</v>
      </c>
      <c r="GB76" s="2" t="s">
        <v>132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129</v>
      </c>
      <c r="GM76" s="2" t="s">
        <v>1443</v>
      </c>
      <c r="GN76" s="2" t="s">
        <v>132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167</v>
      </c>
      <c r="GX76" s="2" t="s">
        <v>129</v>
      </c>
      <c r="GY76" s="2" t="s">
        <v>132</v>
      </c>
      <c r="GZ76" s="2" t="s">
        <v>132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924</v>
      </c>
      <c r="HL76" s="2" t="s">
        <v>132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545</v>
      </c>
      <c r="HV76" s="2" t="s">
        <v>129</v>
      </c>
      <c r="HW76" s="2" t="s">
        <v>132</v>
      </c>
      <c r="HX76" s="2" t="s">
        <v>132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167</v>
      </c>
      <c r="IH76" s="2" t="s">
        <v>129</v>
      </c>
      <c r="II76" s="2" t="s">
        <v>132</v>
      </c>
      <c r="IJ76" s="2" t="s">
        <v>132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167</v>
      </c>
      <c r="IT76" s="2" t="s">
        <v>129</v>
      </c>
      <c r="IU76" s="2" t="s">
        <v>132</v>
      </c>
      <c r="IV76" s="2" t="s">
        <v>132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174</v>
      </c>
      <c r="JF76" s="2" t="s">
        <v>129</v>
      </c>
      <c r="JG76" s="2" t="s">
        <v>132</v>
      </c>
      <c r="JH76" s="2" t="s">
        <v>132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162</v>
      </c>
      <c r="JR76" s="2" t="s">
        <v>129</v>
      </c>
      <c r="JS76" s="2" t="s">
        <v>132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167</v>
      </c>
      <c r="KD76" s="2" t="s">
        <v>129</v>
      </c>
      <c r="KE76" s="2" t="s">
        <v>132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167</v>
      </c>
      <c r="KP76" s="2" t="s">
        <v>168</v>
      </c>
      <c r="KQ76" s="2" t="s">
        <v>132</v>
      </c>
      <c r="KR76" s="2" t="s">
        <v>132</v>
      </c>
      <c r="KS76" s="2" t="s">
        <v>144</v>
      </c>
      <c r="KT76" s="2" t="s">
        <v>132</v>
      </c>
      <c r="KU76" s="4"/>
      <c r="KV76" s="8"/>
      <c r="KW76" s="4"/>
      <c r="KX76" s="8"/>
      <c r="KY76" s="7"/>
      <c r="KZ76" s="7"/>
      <c r="LA76" s="2" t="s">
        <v>141</v>
      </c>
      <c r="LB76" s="2" t="s">
        <v>129</v>
      </c>
      <c r="LC76" s="2" t="s">
        <v>1443</v>
      </c>
      <c r="LD76" s="2" t="s">
        <v>132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162</v>
      </c>
      <c r="LN76" s="2" t="s">
        <v>129</v>
      </c>
      <c r="LO76" s="2" t="s">
        <v>132</v>
      </c>
      <c r="LP76" s="2" t="s">
        <v>132</v>
      </c>
      <c r="LQ76" s="2" t="s">
        <v>144</v>
      </c>
      <c r="LR76" s="2" t="s">
        <v>132</v>
      </c>
      <c r="LS76" s="4"/>
      <c r="LT76" s="8"/>
      <c r="LU76" s="4"/>
      <c r="LV76" s="8"/>
      <c r="LW76" s="7"/>
      <c r="LX76" s="7"/>
      <c r="LY76" s="2" t="s">
        <v>167</v>
      </c>
      <c r="LZ76" s="2" t="s">
        <v>129</v>
      </c>
      <c r="MA76" s="2" t="s">
        <v>132</v>
      </c>
      <c r="MB76" s="2" t="s">
        <v>132</v>
      </c>
      <c r="MC76" s="2" t="s">
        <v>144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167</v>
      </c>
      <c r="MX76" s="2" t="s">
        <v>129</v>
      </c>
      <c r="MY76" s="2" t="s">
        <v>132</v>
      </c>
      <c r="MZ76" s="2" t="s">
        <v>132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167</v>
      </c>
      <c r="NJ76" s="2" t="s">
        <v>129</v>
      </c>
      <c r="NK76" s="2" t="s">
        <v>132</v>
      </c>
      <c r="NL76" s="2" t="s">
        <v>132</v>
      </c>
      <c r="NM76" s="2" t="s">
        <v>144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174</v>
      </c>
      <c r="OH76" s="2" t="s">
        <v>129</v>
      </c>
      <c r="OI76" s="2" t="s">
        <v>132</v>
      </c>
      <c r="OJ76" s="2" t="s">
        <v>132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167</v>
      </c>
      <c r="OT76" s="2" t="s">
        <v>129</v>
      </c>
      <c r="OU76" s="2" t="s">
        <v>132</v>
      </c>
      <c r="OV76" s="2" t="s">
        <v>132</v>
      </c>
      <c r="OW76" s="2" t="s">
        <v>144</v>
      </c>
      <c r="OX76" s="2" t="s">
        <v>132</v>
      </c>
      <c r="OY76" s="4"/>
      <c r="OZ76" s="8"/>
      <c r="PA76" s="4"/>
      <c r="PB76" s="8"/>
      <c r="PC76" s="7"/>
      <c r="PD76" s="7"/>
      <c r="PE76" s="2" t="s">
        <v>167</v>
      </c>
      <c r="PF76" s="2" t="s">
        <v>129</v>
      </c>
      <c r="PG76" s="2" t="s">
        <v>132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167</v>
      </c>
      <c r="PR76" s="2" t="s">
        <v>129</v>
      </c>
      <c r="PS76" s="2" t="s">
        <v>132</v>
      </c>
      <c r="PT76" s="2" t="s">
        <v>132</v>
      </c>
      <c r="PU76" s="2" t="s">
        <v>144</v>
      </c>
      <c r="PV76" s="2" t="s">
        <v>132</v>
      </c>
      <c r="PW76" s="4"/>
      <c r="PX76" s="8"/>
      <c r="PY76" s="4"/>
      <c r="PZ76" s="8"/>
      <c r="QA76" s="7"/>
      <c r="QB76" s="7"/>
      <c r="QC76" s="2" t="s">
        <v>167</v>
      </c>
      <c r="QD76" s="2" t="s">
        <v>129</v>
      </c>
      <c r="QE76" s="2" t="s">
        <v>132</v>
      </c>
      <c r="QF76" s="2" t="s">
        <v>132</v>
      </c>
      <c r="QG76" s="2" t="s">
        <v>144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167</v>
      </c>
      <c r="RB76" s="2" t="s">
        <v>129</v>
      </c>
      <c r="RC76" s="2" t="s">
        <v>132</v>
      </c>
      <c r="RD76" s="2" t="s">
        <v>132</v>
      </c>
      <c r="RE76" s="2" t="s">
        <v>144</v>
      </c>
      <c r="RF76" s="2" t="s">
        <v>179</v>
      </c>
      <c r="RG76" s="4"/>
      <c r="RH76" s="8"/>
      <c r="RI76" s="4"/>
      <c r="RJ76" s="8"/>
      <c r="RK76" s="7"/>
      <c r="RL76" s="7"/>
      <c r="RM76" s="2" t="s">
        <v>167</v>
      </c>
      <c r="RN76" s="2" t="s">
        <v>129</v>
      </c>
      <c r="RO76" s="2" t="s">
        <v>132</v>
      </c>
      <c r="RP76" s="2" t="s">
        <v>132</v>
      </c>
      <c r="RQ76" s="2" t="s">
        <v>144</v>
      </c>
      <c r="RR76" s="2" t="s">
        <v>132</v>
      </c>
    </row>
    <row r="77">
      <c r="A77" s="2" t="s">
        <v>1457</v>
      </c>
      <c r="B77" s="2" t="s">
        <v>121</v>
      </c>
      <c r="C77" s="2" t="s">
        <v>122</v>
      </c>
      <c r="D77" s="2" t="s">
        <v>988</v>
      </c>
      <c r="E77" s="2" t="s">
        <v>989</v>
      </c>
      <c r="F77" s="2" t="s">
        <v>1429</v>
      </c>
      <c r="G77" s="2" t="s">
        <v>1429</v>
      </c>
      <c r="H77" s="2" t="s">
        <v>1429</v>
      </c>
      <c r="I77" s="2" t="s">
        <v>1458</v>
      </c>
      <c r="J77" s="2" t="s">
        <v>127</v>
      </c>
      <c r="K77" s="2" t="s">
        <v>1459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978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429</v>
      </c>
      <c r="V77" s="2" t="s">
        <v>907</v>
      </c>
      <c r="W77" s="2" t="s">
        <v>136</v>
      </c>
      <c r="X77" s="2" t="s">
        <v>470</v>
      </c>
      <c r="Y77" s="2" t="s">
        <v>1432</v>
      </c>
      <c r="Z77" s="4">
        <v>76</v>
      </c>
      <c r="AA77" s="4">
        <f>=ROUNDDOWN(95,0)</f>
      </c>
      <c r="AB77" s="5">
        <v>0.8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10</v>
      </c>
      <c r="AQ77" s="8">
        <v>79.98</v>
      </c>
      <c r="AR77" s="4"/>
      <c r="AS77" s="8"/>
      <c r="AT77" s="7"/>
      <c r="AU77" s="7"/>
      <c r="AV77" s="4">
        <v>10</v>
      </c>
      <c r="AW77" s="8">
        <v>79.98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0.0522</v>
      </c>
      <c r="BJ77" s="4">
        <v>10</v>
      </c>
      <c r="BK77" s="8">
        <v>79.98</v>
      </c>
      <c r="BL77" s="2" t="s">
        <v>1456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1434</v>
      </c>
      <c r="BX77" s="2" t="s">
        <v>132</v>
      </c>
      <c r="BY77" s="2" t="s">
        <v>144</v>
      </c>
      <c r="BZ77" s="2" t="s">
        <v>132</v>
      </c>
      <c r="CA77" s="4">
        <v>6</v>
      </c>
      <c r="CB77" s="8">
        <v>45.96</v>
      </c>
      <c r="CC77" s="4"/>
      <c r="CD77" s="8"/>
      <c r="CE77" s="7"/>
      <c r="CF77" s="7"/>
      <c r="CG77" s="2" t="s">
        <v>141</v>
      </c>
      <c r="CH77" s="2" t="s">
        <v>129</v>
      </c>
      <c r="CI77" s="2" t="s">
        <v>132</v>
      </c>
      <c r="CJ77" s="2" t="s">
        <v>892</v>
      </c>
      <c r="CK77" s="2" t="s">
        <v>144</v>
      </c>
      <c r="CL77" s="2" t="s">
        <v>132</v>
      </c>
      <c r="CM77" s="4">
        <v>4</v>
      </c>
      <c r="CN77" s="8">
        <v>34.02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1435</v>
      </c>
      <c r="CV77" s="2" t="s">
        <v>1447</v>
      </c>
      <c r="CW77" s="2" t="s">
        <v>144</v>
      </c>
      <c r="CX77" s="2" t="s">
        <v>132</v>
      </c>
      <c r="CY77" s="4"/>
      <c r="CZ77" s="8"/>
      <c r="DA77" s="4"/>
      <c r="DB77" s="8"/>
      <c r="DC77" s="7"/>
      <c r="DD77" s="7"/>
      <c r="DE77" s="2" t="s">
        <v>167</v>
      </c>
      <c r="DF77" s="2" t="s">
        <v>129</v>
      </c>
      <c r="DG77" s="2" t="s">
        <v>132</v>
      </c>
      <c r="DH77" s="2" t="s">
        <v>132</v>
      </c>
      <c r="DI77" s="2" t="s">
        <v>144</v>
      </c>
      <c r="DJ77" s="2" t="s">
        <v>132</v>
      </c>
      <c r="DK77" s="4"/>
      <c r="DL77" s="8"/>
      <c r="DM77" s="4"/>
      <c r="DN77" s="8"/>
      <c r="DO77" s="7"/>
      <c r="DP77" s="7"/>
      <c r="DQ77" s="2" t="s">
        <v>141</v>
      </c>
      <c r="DR77" s="2" t="s">
        <v>129</v>
      </c>
      <c r="DS77" s="2" t="s">
        <v>983</v>
      </c>
      <c r="DT77" s="2" t="s">
        <v>924</v>
      </c>
      <c r="DU77" s="2" t="s">
        <v>144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1434</v>
      </c>
      <c r="EF77" s="2" t="s">
        <v>132</v>
      </c>
      <c r="EG77" s="2" t="s">
        <v>144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985</v>
      </c>
      <c r="ER77" s="2" t="s">
        <v>1460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167</v>
      </c>
      <c r="FB77" s="2" t="s">
        <v>129</v>
      </c>
      <c r="FC77" s="2" t="s">
        <v>132</v>
      </c>
      <c r="FD77" s="2" t="s">
        <v>132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141</v>
      </c>
      <c r="FN77" s="2" t="s">
        <v>129</v>
      </c>
      <c r="FO77" s="2" t="s">
        <v>444</v>
      </c>
      <c r="FP77" s="2" t="s">
        <v>132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217</v>
      </c>
      <c r="FZ77" s="2" t="s">
        <v>129</v>
      </c>
      <c r="GA77" s="2" t="s">
        <v>132</v>
      </c>
      <c r="GB77" s="2" t="s">
        <v>132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141</v>
      </c>
      <c r="GL77" s="2" t="s">
        <v>129</v>
      </c>
      <c r="GM77" s="2" t="s">
        <v>1432</v>
      </c>
      <c r="GN77" s="2" t="s">
        <v>132</v>
      </c>
      <c r="GO77" s="2" t="s">
        <v>144</v>
      </c>
      <c r="GP77" s="2" t="s">
        <v>132</v>
      </c>
      <c r="GQ77" s="4"/>
      <c r="GR77" s="8"/>
      <c r="GS77" s="4"/>
      <c r="GT77" s="8"/>
      <c r="GU77" s="7"/>
      <c r="GV77" s="7"/>
      <c r="GW77" s="2" t="s">
        <v>167</v>
      </c>
      <c r="GX77" s="2" t="s">
        <v>129</v>
      </c>
      <c r="GY77" s="2" t="s">
        <v>132</v>
      </c>
      <c r="GZ77" s="2" t="s">
        <v>132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141</v>
      </c>
      <c r="HJ77" s="2" t="s">
        <v>129</v>
      </c>
      <c r="HK77" s="2" t="s">
        <v>924</v>
      </c>
      <c r="HL77" s="2" t="s">
        <v>132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545</v>
      </c>
      <c r="HV77" s="2" t="s">
        <v>129</v>
      </c>
      <c r="HW77" s="2" t="s">
        <v>132</v>
      </c>
      <c r="HX77" s="2" t="s">
        <v>132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167</v>
      </c>
      <c r="IH77" s="2" t="s">
        <v>129</v>
      </c>
      <c r="II77" s="2" t="s">
        <v>132</v>
      </c>
      <c r="IJ77" s="2" t="s">
        <v>132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167</v>
      </c>
      <c r="IT77" s="2" t="s">
        <v>129</v>
      </c>
      <c r="IU77" s="2" t="s">
        <v>132</v>
      </c>
      <c r="IV77" s="2" t="s">
        <v>132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174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162</v>
      </c>
      <c r="JR77" s="2" t="s">
        <v>129</v>
      </c>
      <c r="JS77" s="2" t="s">
        <v>132</v>
      </c>
      <c r="JT77" s="2" t="s">
        <v>132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167</v>
      </c>
      <c r="KD77" s="2" t="s">
        <v>129</v>
      </c>
      <c r="KE77" s="2" t="s">
        <v>132</v>
      </c>
      <c r="KF77" s="2" t="s">
        <v>132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167</v>
      </c>
      <c r="KP77" s="2" t="s">
        <v>168</v>
      </c>
      <c r="KQ77" s="2" t="s">
        <v>132</v>
      </c>
      <c r="KR77" s="2" t="s">
        <v>132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141</v>
      </c>
      <c r="LB77" s="2" t="s">
        <v>129</v>
      </c>
      <c r="LC77" s="2" t="s">
        <v>1432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162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167</v>
      </c>
      <c r="LZ77" s="2" t="s">
        <v>129</v>
      </c>
      <c r="MA77" s="2" t="s">
        <v>132</v>
      </c>
      <c r="MB77" s="2" t="s">
        <v>132</v>
      </c>
      <c r="MC77" s="2" t="s">
        <v>144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167</v>
      </c>
      <c r="MX77" s="2" t="s">
        <v>129</v>
      </c>
      <c r="MY77" s="2" t="s">
        <v>132</v>
      </c>
      <c r="MZ77" s="2" t="s">
        <v>132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167</v>
      </c>
      <c r="NJ77" s="2" t="s">
        <v>129</v>
      </c>
      <c r="NK77" s="2" t="s">
        <v>132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174</v>
      </c>
      <c r="OH77" s="2" t="s">
        <v>129</v>
      </c>
      <c r="OI77" s="2" t="s">
        <v>132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167</v>
      </c>
      <c r="OT77" s="2" t="s">
        <v>129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167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167</v>
      </c>
      <c r="PR77" s="2" t="s">
        <v>129</v>
      </c>
      <c r="PS77" s="2" t="s">
        <v>132</v>
      </c>
      <c r="PT77" s="2" t="s">
        <v>132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167</v>
      </c>
      <c r="QD77" s="2" t="s">
        <v>129</v>
      </c>
      <c r="QE77" s="2" t="s">
        <v>132</v>
      </c>
      <c r="QF77" s="2" t="s">
        <v>132</v>
      </c>
      <c r="QG77" s="2" t="s">
        <v>144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167</v>
      </c>
      <c r="RB77" s="2" t="s">
        <v>129</v>
      </c>
      <c r="RC77" s="2" t="s">
        <v>132</v>
      </c>
      <c r="RD77" s="2" t="s">
        <v>132</v>
      </c>
      <c r="RE77" s="2" t="s">
        <v>144</v>
      </c>
      <c r="RF77" s="2" t="s">
        <v>179</v>
      </c>
      <c r="RG77" s="4"/>
      <c r="RH77" s="8"/>
      <c r="RI77" s="4"/>
      <c r="RJ77" s="8"/>
      <c r="RK77" s="7"/>
      <c r="RL77" s="7"/>
      <c r="RM77" s="2" t="s">
        <v>167</v>
      </c>
      <c r="RN77" s="2" t="s">
        <v>129</v>
      </c>
      <c r="RO77" s="2" t="s">
        <v>132</v>
      </c>
      <c r="RP77" s="2" t="s">
        <v>132</v>
      </c>
      <c r="RQ77" s="2" t="s">
        <v>144</v>
      </c>
      <c r="RR77" s="2" t="s">
        <v>132</v>
      </c>
    </row>
    <row r="78">
      <c r="A78" s="2" t="s">
        <v>1461</v>
      </c>
      <c r="B78" s="2" t="s">
        <v>121</v>
      </c>
      <c r="C78" s="2" t="s">
        <v>122</v>
      </c>
      <c r="D78" s="2" t="s">
        <v>988</v>
      </c>
      <c r="E78" s="2" t="s">
        <v>989</v>
      </c>
      <c r="F78" s="2" t="s">
        <v>1429</v>
      </c>
      <c r="G78" s="2" t="s">
        <v>1429</v>
      </c>
      <c r="H78" s="2" t="s">
        <v>1429</v>
      </c>
      <c r="I78" s="2" t="s">
        <v>1462</v>
      </c>
      <c r="J78" s="2" t="s">
        <v>127</v>
      </c>
      <c r="K78" s="2" t="s">
        <v>1463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978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429</v>
      </c>
      <c r="V78" s="2" t="s">
        <v>907</v>
      </c>
      <c r="W78" s="2" t="s">
        <v>136</v>
      </c>
      <c r="X78" s="2" t="s">
        <v>470</v>
      </c>
      <c r="Y78" s="2" t="s">
        <v>1432</v>
      </c>
      <c r="Z78" s="4">
        <v>75</v>
      </c>
      <c r="AA78" s="4">
        <f>=ROUNDDOWN(150,0)</f>
      </c>
      <c r="AB78" s="5">
        <v>0.5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9</v>
      </c>
      <c r="AQ78" s="8">
        <v>74.36</v>
      </c>
      <c r="AR78" s="4"/>
      <c r="AS78" s="8"/>
      <c r="AT78" s="7"/>
      <c r="AU78" s="7"/>
      <c r="AV78" s="4">
        <v>9</v>
      </c>
      <c r="AW78" s="8">
        <v>74.36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0.0485</v>
      </c>
      <c r="BJ78" s="4">
        <v>9</v>
      </c>
      <c r="BK78" s="8">
        <v>74.36</v>
      </c>
      <c r="BL78" s="2" t="s">
        <v>1433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141</v>
      </c>
      <c r="BV78" s="2" t="s">
        <v>129</v>
      </c>
      <c r="BW78" s="2" t="s">
        <v>1434</v>
      </c>
      <c r="BX78" s="2" t="s">
        <v>132</v>
      </c>
      <c r="BY78" s="2" t="s">
        <v>144</v>
      </c>
      <c r="BZ78" s="2" t="s">
        <v>132</v>
      </c>
      <c r="CA78" s="4">
        <v>7</v>
      </c>
      <c r="CB78" s="8">
        <v>53.62</v>
      </c>
      <c r="CC78" s="4"/>
      <c r="CD78" s="8"/>
      <c r="CE78" s="7"/>
      <c r="CF78" s="7"/>
      <c r="CG78" s="2" t="s">
        <v>141</v>
      </c>
      <c r="CH78" s="2" t="s">
        <v>129</v>
      </c>
      <c r="CI78" s="2" t="s">
        <v>132</v>
      </c>
      <c r="CJ78" s="2" t="s">
        <v>275</v>
      </c>
      <c r="CK78" s="2" t="s">
        <v>144</v>
      </c>
      <c r="CL78" s="2" t="s">
        <v>132</v>
      </c>
      <c r="CM78" s="4">
        <v>2</v>
      </c>
      <c r="CN78" s="8">
        <v>20.74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1435</v>
      </c>
      <c r="CV78" s="2" t="s">
        <v>1436</v>
      </c>
      <c r="CW78" s="2" t="s">
        <v>144</v>
      </c>
      <c r="CX78" s="2" t="s">
        <v>132</v>
      </c>
      <c r="CY78" s="4"/>
      <c r="CZ78" s="8"/>
      <c r="DA78" s="4"/>
      <c r="DB78" s="8"/>
      <c r="DC78" s="7"/>
      <c r="DD78" s="7"/>
      <c r="DE78" s="2" t="s">
        <v>167</v>
      </c>
      <c r="DF78" s="2" t="s">
        <v>129</v>
      </c>
      <c r="DG78" s="2" t="s">
        <v>132</v>
      </c>
      <c r="DH78" s="2" t="s">
        <v>132</v>
      </c>
      <c r="DI78" s="2" t="s">
        <v>144</v>
      </c>
      <c r="DJ78" s="2" t="s">
        <v>132</v>
      </c>
      <c r="DK78" s="4"/>
      <c r="DL78" s="8"/>
      <c r="DM78" s="4"/>
      <c r="DN78" s="8"/>
      <c r="DO78" s="7"/>
      <c r="DP78" s="7"/>
      <c r="DQ78" s="2" t="s">
        <v>141</v>
      </c>
      <c r="DR78" s="2" t="s">
        <v>129</v>
      </c>
      <c r="DS78" s="2" t="s">
        <v>983</v>
      </c>
      <c r="DT78" s="2" t="s">
        <v>1464</v>
      </c>
      <c r="DU78" s="2" t="s">
        <v>144</v>
      </c>
      <c r="DV78" s="2" t="s">
        <v>132</v>
      </c>
      <c r="DW78" s="4"/>
      <c r="DX78" s="8"/>
      <c r="DY78" s="4"/>
      <c r="DZ78" s="8"/>
      <c r="EA78" s="7"/>
      <c r="EB78" s="7"/>
      <c r="EC78" s="2" t="s">
        <v>141</v>
      </c>
      <c r="ED78" s="2" t="s">
        <v>129</v>
      </c>
      <c r="EE78" s="2" t="s">
        <v>1434</v>
      </c>
      <c r="EF78" s="2" t="s">
        <v>132</v>
      </c>
      <c r="EG78" s="2" t="s">
        <v>144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985</v>
      </c>
      <c r="ER78" s="2" t="s">
        <v>593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167</v>
      </c>
      <c r="FB78" s="2" t="s">
        <v>129</v>
      </c>
      <c r="FC78" s="2" t="s">
        <v>132</v>
      </c>
      <c r="FD78" s="2" t="s">
        <v>132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141</v>
      </c>
      <c r="FN78" s="2" t="s">
        <v>129</v>
      </c>
      <c r="FO78" s="2" t="s">
        <v>444</v>
      </c>
      <c r="FP78" s="2" t="s">
        <v>132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217</v>
      </c>
      <c r="FZ78" s="2" t="s">
        <v>129</v>
      </c>
      <c r="GA78" s="2" t="s">
        <v>132</v>
      </c>
      <c r="GB78" s="2" t="s">
        <v>132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141</v>
      </c>
      <c r="GL78" s="2" t="s">
        <v>129</v>
      </c>
      <c r="GM78" s="2" t="s">
        <v>1443</v>
      </c>
      <c r="GN78" s="2" t="s">
        <v>132</v>
      </c>
      <c r="GO78" s="2" t="s">
        <v>144</v>
      </c>
      <c r="GP78" s="2" t="s">
        <v>132</v>
      </c>
      <c r="GQ78" s="4"/>
      <c r="GR78" s="8"/>
      <c r="GS78" s="4"/>
      <c r="GT78" s="8"/>
      <c r="GU78" s="7"/>
      <c r="GV78" s="7"/>
      <c r="GW78" s="2" t="s">
        <v>167</v>
      </c>
      <c r="GX78" s="2" t="s">
        <v>129</v>
      </c>
      <c r="GY78" s="2" t="s">
        <v>132</v>
      </c>
      <c r="GZ78" s="2" t="s">
        <v>132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141</v>
      </c>
      <c r="HJ78" s="2" t="s">
        <v>129</v>
      </c>
      <c r="HK78" s="2" t="s">
        <v>924</v>
      </c>
      <c r="HL78" s="2" t="s">
        <v>132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545</v>
      </c>
      <c r="HV78" s="2" t="s">
        <v>129</v>
      </c>
      <c r="HW78" s="2" t="s">
        <v>132</v>
      </c>
      <c r="HX78" s="2" t="s">
        <v>132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167</v>
      </c>
      <c r="IH78" s="2" t="s">
        <v>129</v>
      </c>
      <c r="II78" s="2" t="s">
        <v>132</v>
      </c>
      <c r="IJ78" s="2" t="s">
        <v>132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167</v>
      </c>
      <c r="IT78" s="2" t="s">
        <v>129</v>
      </c>
      <c r="IU78" s="2" t="s">
        <v>132</v>
      </c>
      <c r="IV78" s="2" t="s">
        <v>132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174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162</v>
      </c>
      <c r="JR78" s="2" t="s">
        <v>129</v>
      </c>
      <c r="JS78" s="2" t="s">
        <v>132</v>
      </c>
      <c r="JT78" s="2" t="s">
        <v>132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167</v>
      </c>
      <c r="KP78" s="2" t="s">
        <v>168</v>
      </c>
      <c r="KQ78" s="2" t="s">
        <v>132</v>
      </c>
      <c r="KR78" s="2" t="s">
        <v>132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141</v>
      </c>
      <c r="LB78" s="2" t="s">
        <v>129</v>
      </c>
      <c r="LC78" s="2" t="s">
        <v>1443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162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167</v>
      </c>
      <c r="LZ78" s="2" t="s">
        <v>129</v>
      </c>
      <c r="MA78" s="2" t="s">
        <v>132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167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167</v>
      </c>
      <c r="NJ78" s="2" t="s">
        <v>129</v>
      </c>
      <c r="NK78" s="2" t="s">
        <v>132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174</v>
      </c>
      <c r="OH78" s="2" t="s">
        <v>129</v>
      </c>
      <c r="OI78" s="2" t="s">
        <v>132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167</v>
      </c>
      <c r="OT78" s="2" t="s">
        <v>129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167</v>
      </c>
      <c r="PF78" s="2" t="s">
        <v>129</v>
      </c>
      <c r="PG78" s="2" t="s">
        <v>132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167</v>
      </c>
      <c r="PR78" s="2" t="s">
        <v>129</v>
      </c>
      <c r="PS78" s="2" t="s">
        <v>132</v>
      </c>
      <c r="PT78" s="2" t="s">
        <v>132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167</v>
      </c>
      <c r="QD78" s="2" t="s">
        <v>129</v>
      </c>
      <c r="QE78" s="2" t="s">
        <v>132</v>
      </c>
      <c r="QF78" s="2" t="s">
        <v>132</v>
      </c>
      <c r="QG78" s="2" t="s">
        <v>144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167</v>
      </c>
      <c r="RB78" s="2" t="s">
        <v>129</v>
      </c>
      <c r="RC78" s="2" t="s">
        <v>132</v>
      </c>
      <c r="RD78" s="2" t="s">
        <v>132</v>
      </c>
      <c r="RE78" s="2" t="s">
        <v>144</v>
      </c>
      <c r="RF78" s="2" t="s">
        <v>179</v>
      </c>
      <c r="RG78" s="4"/>
      <c r="RH78" s="8"/>
      <c r="RI78" s="4"/>
      <c r="RJ78" s="8"/>
      <c r="RK78" s="7"/>
      <c r="RL78" s="7"/>
      <c r="RM78" s="2" t="s">
        <v>167</v>
      </c>
      <c r="RN78" s="2" t="s">
        <v>129</v>
      </c>
      <c r="RO78" s="2" t="s">
        <v>132</v>
      </c>
      <c r="RP78" s="2" t="s">
        <v>132</v>
      </c>
      <c r="RQ78" s="2" t="s">
        <v>144</v>
      </c>
      <c r="RR78" s="2" t="s">
        <v>132</v>
      </c>
    </row>
    <row r="79">
      <c r="A79" s="2" t="s">
        <v>1465</v>
      </c>
      <c r="B79" s="2" t="s">
        <v>121</v>
      </c>
      <c r="C79" s="2" t="s">
        <v>122</v>
      </c>
      <c r="D79" s="2" t="s">
        <v>988</v>
      </c>
      <c r="E79" s="2" t="s">
        <v>989</v>
      </c>
      <c r="F79" s="2" t="s">
        <v>1466</v>
      </c>
      <c r="G79" s="2" t="s">
        <v>1466</v>
      </c>
      <c r="H79" s="2" t="s">
        <v>1466</v>
      </c>
      <c r="I79" s="2" t="s">
        <v>1467</v>
      </c>
      <c r="J79" s="2" t="s">
        <v>127</v>
      </c>
      <c r="K79" s="2" t="s">
        <v>1468</v>
      </c>
      <c r="L79" s="3">
        <v>8.33</v>
      </c>
      <c r="M79" s="3">
        <v>8.75</v>
      </c>
      <c r="N79" s="3">
        <v>24.99</v>
      </c>
      <c r="O79" s="2" t="s">
        <v>129</v>
      </c>
      <c r="P79" s="2" t="s">
        <v>978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429</v>
      </c>
      <c r="V79" s="2" t="s">
        <v>907</v>
      </c>
      <c r="W79" s="2" t="s">
        <v>187</v>
      </c>
      <c r="X79" s="2" t="s">
        <v>470</v>
      </c>
      <c r="Y79" s="2" t="s">
        <v>1432</v>
      </c>
      <c r="Z79" s="4">
        <v>72</v>
      </c>
      <c r="AA79" s="4">
        <f>=ROUNDDOWN(32.7272727272727,0)</f>
      </c>
      <c r="AB79" s="5">
        <v>2.2</v>
      </c>
      <c r="AC79" s="2" t="s">
        <v>132</v>
      </c>
      <c r="AD79" s="4"/>
      <c r="AE79" s="4"/>
      <c r="AF79" s="6">
        <v>63</v>
      </c>
      <c r="AG79" s="6"/>
      <c r="AH79" s="7">
        <v>0.9884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67</v>
      </c>
      <c r="AQ79" s="8">
        <v>641.03</v>
      </c>
      <c r="AR79" s="4"/>
      <c r="AS79" s="8"/>
      <c r="AT79" s="7"/>
      <c r="AU79" s="7"/>
      <c r="AV79" s="4">
        <v>67</v>
      </c>
      <c r="AW79" s="8">
        <v>641.03</v>
      </c>
      <c r="AX79" s="4"/>
      <c r="AY79" s="8"/>
      <c r="AZ79" s="7"/>
      <c r="BA79" s="7"/>
      <c r="BB79" s="7">
        <v>1</v>
      </c>
      <c r="BC79" s="4">
        <v>153</v>
      </c>
      <c r="BD79" s="8">
        <v>1463.25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0.4381</v>
      </c>
      <c r="BJ79" s="4">
        <v>67</v>
      </c>
      <c r="BK79" s="8">
        <v>641.03</v>
      </c>
      <c r="BL79" s="2" t="s">
        <v>1433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1469</v>
      </c>
      <c r="BX79" s="2" t="s">
        <v>132</v>
      </c>
      <c r="BY79" s="2" t="s">
        <v>144</v>
      </c>
      <c r="BZ79" s="2" t="s">
        <v>132</v>
      </c>
      <c r="CA79" s="4">
        <v>66</v>
      </c>
      <c r="CB79" s="8">
        <v>632.28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132</v>
      </c>
      <c r="CJ79" s="2" t="s">
        <v>892</v>
      </c>
      <c r="CK79" s="2" t="s">
        <v>144</v>
      </c>
      <c r="CL79" s="2" t="s">
        <v>132</v>
      </c>
      <c r="CM79" s="4">
        <v>1</v>
      </c>
      <c r="CN79" s="8">
        <v>8.75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1435</v>
      </c>
      <c r="CV79" s="2" t="s">
        <v>1441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167</v>
      </c>
      <c r="DF79" s="2" t="s">
        <v>129</v>
      </c>
      <c r="DG79" s="2" t="s">
        <v>132</v>
      </c>
      <c r="DH79" s="2" t="s">
        <v>132</v>
      </c>
      <c r="DI79" s="2" t="s">
        <v>144</v>
      </c>
      <c r="DJ79" s="2" t="s">
        <v>132</v>
      </c>
      <c r="DK79" s="4"/>
      <c r="DL79" s="8"/>
      <c r="DM79" s="4"/>
      <c r="DN79" s="8"/>
      <c r="DO79" s="7"/>
      <c r="DP79" s="7"/>
      <c r="DQ79" s="2" t="s">
        <v>141</v>
      </c>
      <c r="DR79" s="2" t="s">
        <v>129</v>
      </c>
      <c r="DS79" s="2" t="s">
        <v>983</v>
      </c>
      <c r="DT79" s="2" t="s">
        <v>1470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141</v>
      </c>
      <c r="ED79" s="2" t="s">
        <v>129</v>
      </c>
      <c r="EE79" s="2" t="s">
        <v>1434</v>
      </c>
      <c r="EF79" s="2" t="s">
        <v>132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985</v>
      </c>
      <c r="ER79" s="2" t="s">
        <v>1471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167</v>
      </c>
      <c r="FB79" s="2" t="s">
        <v>129</v>
      </c>
      <c r="FC79" s="2" t="s">
        <v>132</v>
      </c>
      <c r="FD79" s="2" t="s">
        <v>132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141</v>
      </c>
      <c r="FN79" s="2" t="s">
        <v>129</v>
      </c>
      <c r="FO79" s="2" t="s">
        <v>444</v>
      </c>
      <c r="FP79" s="2" t="s">
        <v>132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217</v>
      </c>
      <c r="FZ79" s="2" t="s">
        <v>129</v>
      </c>
      <c r="GA79" s="2" t="s">
        <v>132</v>
      </c>
      <c r="GB79" s="2" t="s">
        <v>132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1443</v>
      </c>
      <c r="GN79" s="2" t="s">
        <v>132</v>
      </c>
      <c r="GO79" s="2" t="s">
        <v>144</v>
      </c>
      <c r="GP79" s="2" t="s">
        <v>132</v>
      </c>
      <c r="GQ79" s="4"/>
      <c r="GR79" s="8"/>
      <c r="GS79" s="4"/>
      <c r="GT79" s="8"/>
      <c r="GU79" s="7"/>
      <c r="GV79" s="7"/>
      <c r="GW79" s="2" t="s">
        <v>167</v>
      </c>
      <c r="GX79" s="2" t="s">
        <v>129</v>
      </c>
      <c r="GY79" s="2" t="s">
        <v>132</v>
      </c>
      <c r="GZ79" s="2" t="s">
        <v>132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141</v>
      </c>
      <c r="HJ79" s="2" t="s">
        <v>129</v>
      </c>
      <c r="HK79" s="2" t="s">
        <v>924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141</v>
      </c>
      <c r="HV79" s="2" t="s">
        <v>129</v>
      </c>
      <c r="HW79" s="2" t="s">
        <v>385</v>
      </c>
      <c r="HX79" s="2" t="s">
        <v>965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167</v>
      </c>
      <c r="IH79" s="2" t="s">
        <v>129</v>
      </c>
      <c r="II79" s="2" t="s">
        <v>132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167</v>
      </c>
      <c r="IT79" s="2" t="s">
        <v>129</v>
      </c>
      <c r="IU79" s="2" t="s">
        <v>132</v>
      </c>
      <c r="IV79" s="2" t="s">
        <v>132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174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162</v>
      </c>
      <c r="JR79" s="2" t="s">
        <v>129</v>
      </c>
      <c r="JS79" s="2" t="s">
        <v>132</v>
      </c>
      <c r="JT79" s="2" t="s">
        <v>132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167</v>
      </c>
      <c r="KD79" s="2" t="s">
        <v>129</v>
      </c>
      <c r="KE79" s="2" t="s">
        <v>132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167</v>
      </c>
      <c r="KP79" s="2" t="s">
        <v>168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141</v>
      </c>
      <c r="LB79" s="2" t="s">
        <v>129</v>
      </c>
      <c r="LC79" s="2" t="s">
        <v>1443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162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167</v>
      </c>
      <c r="LZ79" s="2" t="s">
        <v>129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167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167</v>
      </c>
      <c r="NJ79" s="2" t="s">
        <v>129</v>
      </c>
      <c r="NK79" s="2" t="s">
        <v>132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174</v>
      </c>
      <c r="OH79" s="2" t="s">
        <v>129</v>
      </c>
      <c r="OI79" s="2" t="s">
        <v>132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167</v>
      </c>
      <c r="OT79" s="2" t="s">
        <v>129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167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167</v>
      </c>
      <c r="PR79" s="2" t="s">
        <v>129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167</v>
      </c>
      <c r="QD79" s="2" t="s">
        <v>129</v>
      </c>
      <c r="QE79" s="2" t="s">
        <v>132</v>
      </c>
      <c r="QF79" s="2" t="s">
        <v>132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167</v>
      </c>
      <c r="RB79" s="2" t="s">
        <v>129</v>
      </c>
      <c r="RC79" s="2" t="s">
        <v>132</v>
      </c>
      <c r="RD79" s="2" t="s">
        <v>132</v>
      </c>
      <c r="RE79" s="2" t="s">
        <v>144</v>
      </c>
      <c r="RF79" s="2" t="s">
        <v>179</v>
      </c>
      <c r="RG79" s="4"/>
      <c r="RH79" s="8"/>
      <c r="RI79" s="4"/>
      <c r="RJ79" s="8"/>
      <c r="RK79" s="7"/>
      <c r="RL79" s="7"/>
      <c r="RM79" s="2" t="s">
        <v>167</v>
      </c>
      <c r="RN79" s="2" t="s">
        <v>129</v>
      </c>
      <c r="RO79" s="2" t="s">
        <v>132</v>
      </c>
      <c r="RP79" s="2" t="s">
        <v>132</v>
      </c>
      <c r="RQ79" s="2" t="s">
        <v>144</v>
      </c>
      <c r="RR79" s="2" t="s">
        <v>132</v>
      </c>
    </row>
    <row r="80">
      <c r="A80" s="2" t="s">
        <v>1472</v>
      </c>
      <c r="B80" s="2" t="s">
        <v>121</v>
      </c>
      <c r="C80" s="2" t="s">
        <v>122</v>
      </c>
      <c r="D80" s="2" t="s">
        <v>988</v>
      </c>
      <c r="E80" s="2" t="s">
        <v>989</v>
      </c>
      <c r="F80" s="2" t="s">
        <v>1466</v>
      </c>
      <c r="G80" s="2" t="s">
        <v>1466</v>
      </c>
      <c r="H80" s="2" t="s">
        <v>1466</v>
      </c>
      <c r="I80" s="2" t="s">
        <v>1473</v>
      </c>
      <c r="J80" s="2" t="s">
        <v>127</v>
      </c>
      <c r="K80" s="2" t="s">
        <v>1474</v>
      </c>
      <c r="L80" s="3">
        <v>8.33</v>
      </c>
      <c r="M80" s="3">
        <v>8.75</v>
      </c>
      <c r="N80" s="3">
        <v>24.99</v>
      </c>
      <c r="O80" s="2" t="s">
        <v>129</v>
      </c>
      <c r="P80" s="2" t="s">
        <v>978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429</v>
      </c>
      <c r="V80" s="2" t="s">
        <v>907</v>
      </c>
      <c r="W80" s="2" t="s">
        <v>187</v>
      </c>
      <c r="X80" s="2" t="s">
        <v>470</v>
      </c>
      <c r="Y80" s="2" t="s">
        <v>1432</v>
      </c>
      <c r="Z80" s="4">
        <v>108</v>
      </c>
      <c r="AA80" s="4">
        <f>=ROUNDDOWN(108,0)</f>
      </c>
      <c r="AB80" s="5">
        <v>1</v>
      </c>
      <c r="AC80" s="2" t="s">
        <v>132</v>
      </c>
      <c r="AD80" s="4"/>
      <c r="AE80" s="4"/>
      <c r="AF80" s="6">
        <v>63</v>
      </c>
      <c r="AG80" s="6"/>
      <c r="AH80" s="7">
        <v>0.9884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55</v>
      </c>
      <c r="AQ80" s="8">
        <v>526.07</v>
      </c>
      <c r="AR80" s="4"/>
      <c r="AS80" s="8"/>
      <c r="AT80" s="7"/>
      <c r="AU80" s="7"/>
      <c r="AV80" s="4">
        <v>55</v>
      </c>
      <c r="AW80" s="8">
        <v>526.07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0.3595</v>
      </c>
      <c r="BJ80" s="4">
        <v>55</v>
      </c>
      <c r="BK80" s="8">
        <v>526.07</v>
      </c>
      <c r="BL80" s="2" t="s">
        <v>1433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1469</v>
      </c>
      <c r="BX80" s="2" t="s">
        <v>1475</v>
      </c>
      <c r="BY80" s="2" t="s">
        <v>144</v>
      </c>
      <c r="BZ80" s="2" t="s">
        <v>132</v>
      </c>
      <c r="CA80" s="4">
        <v>54</v>
      </c>
      <c r="CB80" s="8">
        <v>517.32</v>
      </c>
      <c r="CC80" s="4"/>
      <c r="CD80" s="8"/>
      <c r="CE80" s="7"/>
      <c r="CF80" s="7"/>
      <c r="CG80" s="2" t="s">
        <v>141</v>
      </c>
      <c r="CH80" s="2" t="s">
        <v>129</v>
      </c>
      <c r="CI80" s="2" t="s">
        <v>132</v>
      </c>
      <c r="CJ80" s="2" t="s">
        <v>892</v>
      </c>
      <c r="CK80" s="2" t="s">
        <v>144</v>
      </c>
      <c r="CL80" s="2" t="s">
        <v>132</v>
      </c>
      <c r="CM80" s="4">
        <v>1</v>
      </c>
      <c r="CN80" s="8">
        <v>8.75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1435</v>
      </c>
      <c r="CV80" s="2" t="s">
        <v>1441</v>
      </c>
      <c r="CW80" s="2" t="s">
        <v>144</v>
      </c>
      <c r="CX80" s="2" t="s">
        <v>132</v>
      </c>
      <c r="CY80" s="4"/>
      <c r="CZ80" s="8"/>
      <c r="DA80" s="4"/>
      <c r="DB80" s="8"/>
      <c r="DC80" s="7"/>
      <c r="DD80" s="7"/>
      <c r="DE80" s="2" t="s">
        <v>167</v>
      </c>
      <c r="DF80" s="2" t="s">
        <v>129</v>
      </c>
      <c r="DG80" s="2" t="s">
        <v>132</v>
      </c>
      <c r="DH80" s="2" t="s">
        <v>132</v>
      </c>
      <c r="DI80" s="2" t="s">
        <v>144</v>
      </c>
      <c r="DJ80" s="2" t="s">
        <v>132</v>
      </c>
      <c r="DK80" s="4"/>
      <c r="DL80" s="8"/>
      <c r="DM80" s="4"/>
      <c r="DN80" s="8"/>
      <c r="DO80" s="7"/>
      <c r="DP80" s="7"/>
      <c r="DQ80" s="2" t="s">
        <v>141</v>
      </c>
      <c r="DR80" s="2" t="s">
        <v>129</v>
      </c>
      <c r="DS80" s="2" t="s">
        <v>983</v>
      </c>
      <c r="DT80" s="2" t="s">
        <v>1476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1434</v>
      </c>
      <c r="EF80" s="2" t="s">
        <v>132</v>
      </c>
      <c r="EG80" s="2" t="s">
        <v>144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985</v>
      </c>
      <c r="ER80" s="2" t="s">
        <v>1471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167</v>
      </c>
      <c r="FB80" s="2" t="s">
        <v>129</v>
      </c>
      <c r="FC80" s="2" t="s">
        <v>132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141</v>
      </c>
      <c r="FN80" s="2" t="s">
        <v>129</v>
      </c>
      <c r="FO80" s="2" t="s">
        <v>444</v>
      </c>
      <c r="FP80" s="2" t="s">
        <v>132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217</v>
      </c>
      <c r="FZ80" s="2" t="s">
        <v>129</v>
      </c>
      <c r="GA80" s="2" t="s">
        <v>132</v>
      </c>
      <c r="GB80" s="2" t="s">
        <v>132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1432</v>
      </c>
      <c r="GN80" s="2" t="s">
        <v>132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167</v>
      </c>
      <c r="GX80" s="2" t="s">
        <v>129</v>
      </c>
      <c r="GY80" s="2" t="s">
        <v>132</v>
      </c>
      <c r="GZ80" s="2" t="s">
        <v>132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141</v>
      </c>
      <c r="HJ80" s="2" t="s">
        <v>129</v>
      </c>
      <c r="HK80" s="2" t="s">
        <v>924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141</v>
      </c>
      <c r="HV80" s="2" t="s">
        <v>129</v>
      </c>
      <c r="HW80" s="2" t="s">
        <v>385</v>
      </c>
      <c r="HX80" s="2" t="s">
        <v>1477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167</v>
      </c>
      <c r="IH80" s="2" t="s">
        <v>129</v>
      </c>
      <c r="II80" s="2" t="s">
        <v>132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167</v>
      </c>
      <c r="IT80" s="2" t="s">
        <v>129</v>
      </c>
      <c r="IU80" s="2" t="s">
        <v>132</v>
      </c>
      <c r="IV80" s="2" t="s">
        <v>132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174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162</v>
      </c>
      <c r="JR80" s="2" t="s">
        <v>129</v>
      </c>
      <c r="JS80" s="2" t="s">
        <v>132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167</v>
      </c>
      <c r="KP80" s="2" t="s">
        <v>168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141</v>
      </c>
      <c r="LB80" s="2" t="s">
        <v>129</v>
      </c>
      <c r="LC80" s="2" t="s">
        <v>1432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162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167</v>
      </c>
      <c r="LZ80" s="2" t="s">
        <v>129</v>
      </c>
      <c r="MA80" s="2" t="s">
        <v>132</v>
      </c>
      <c r="MB80" s="2" t="s">
        <v>132</v>
      </c>
      <c r="MC80" s="2" t="s">
        <v>144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167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167</v>
      </c>
      <c r="NJ80" s="2" t="s">
        <v>129</v>
      </c>
      <c r="NK80" s="2" t="s">
        <v>132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174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167</v>
      </c>
      <c r="OT80" s="2" t="s">
        <v>129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167</v>
      </c>
      <c r="PF80" s="2" t="s">
        <v>129</v>
      </c>
      <c r="PG80" s="2" t="s">
        <v>132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167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167</v>
      </c>
      <c r="QD80" s="2" t="s">
        <v>129</v>
      </c>
      <c r="QE80" s="2" t="s">
        <v>132</v>
      </c>
      <c r="QF80" s="2" t="s">
        <v>132</v>
      </c>
      <c r="QG80" s="2" t="s">
        <v>144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167</v>
      </c>
      <c r="RB80" s="2" t="s">
        <v>129</v>
      </c>
      <c r="RC80" s="2" t="s">
        <v>132</v>
      </c>
      <c r="RD80" s="2" t="s">
        <v>132</v>
      </c>
      <c r="RE80" s="2" t="s">
        <v>144</v>
      </c>
      <c r="RF80" s="2" t="s">
        <v>179</v>
      </c>
      <c r="RG80" s="4"/>
      <c r="RH80" s="8"/>
      <c r="RI80" s="4"/>
      <c r="RJ80" s="8"/>
      <c r="RK80" s="7"/>
      <c r="RL80" s="7"/>
      <c r="RM80" s="2" t="s">
        <v>167</v>
      </c>
      <c r="RN80" s="2" t="s">
        <v>129</v>
      </c>
      <c r="RO80" s="2" t="s">
        <v>132</v>
      </c>
      <c r="RP80" s="2" t="s">
        <v>132</v>
      </c>
      <c r="RQ80" s="2" t="s">
        <v>144</v>
      </c>
      <c r="RR80" s="2" t="s">
        <v>132</v>
      </c>
    </row>
    <row r="81">
      <c r="A81" s="2" t="s">
        <v>1478</v>
      </c>
      <c r="B81" s="2" t="s">
        <v>121</v>
      </c>
      <c r="C81" s="2" t="s">
        <v>122</v>
      </c>
      <c r="D81" s="2" t="s">
        <v>988</v>
      </c>
      <c r="E81" s="2" t="s">
        <v>989</v>
      </c>
      <c r="F81" s="2" t="s">
        <v>1466</v>
      </c>
      <c r="G81" s="2" t="s">
        <v>1466</v>
      </c>
      <c r="H81" s="2" t="s">
        <v>1466</v>
      </c>
      <c r="I81" s="2" t="s">
        <v>1479</v>
      </c>
      <c r="J81" s="2" t="s">
        <v>127</v>
      </c>
      <c r="K81" s="2" t="s">
        <v>1480</v>
      </c>
      <c r="L81" s="3">
        <v>8.33</v>
      </c>
      <c r="M81" s="3">
        <v>8.75</v>
      </c>
      <c r="N81" s="3">
        <v>24.99</v>
      </c>
      <c r="O81" s="2" t="s">
        <v>129</v>
      </c>
      <c r="P81" s="2" t="s">
        <v>978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429</v>
      </c>
      <c r="V81" s="2" t="s">
        <v>907</v>
      </c>
      <c r="W81" s="2" t="s">
        <v>187</v>
      </c>
      <c r="X81" s="2" t="s">
        <v>470</v>
      </c>
      <c r="Y81" s="2" t="s">
        <v>1432</v>
      </c>
      <c r="Z81" s="4">
        <v>101</v>
      </c>
      <c r="AA81" s="4">
        <f>=ROUNDDOWN(101,0)</f>
      </c>
      <c r="AB81" s="5">
        <v>1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31</v>
      </c>
      <c r="AQ81" s="8">
        <v>296.15</v>
      </c>
      <c r="AR81" s="4"/>
      <c r="AS81" s="8"/>
      <c r="AT81" s="7"/>
      <c r="AU81" s="7"/>
      <c r="AV81" s="4">
        <v>31</v>
      </c>
      <c r="AW81" s="8">
        <v>296.15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0.2024</v>
      </c>
      <c r="BJ81" s="4">
        <v>31</v>
      </c>
      <c r="BK81" s="8">
        <v>296.15</v>
      </c>
      <c r="BL81" s="2" t="s">
        <v>1433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1469</v>
      </c>
      <c r="BX81" s="2" t="s">
        <v>1475</v>
      </c>
      <c r="BY81" s="2" t="s">
        <v>144</v>
      </c>
      <c r="BZ81" s="2" t="s">
        <v>132</v>
      </c>
      <c r="CA81" s="4">
        <v>30</v>
      </c>
      <c r="CB81" s="8">
        <v>287.4</v>
      </c>
      <c r="CC81" s="4"/>
      <c r="CD81" s="8"/>
      <c r="CE81" s="7"/>
      <c r="CF81" s="7"/>
      <c r="CG81" s="2" t="s">
        <v>141</v>
      </c>
      <c r="CH81" s="2" t="s">
        <v>129</v>
      </c>
      <c r="CI81" s="2" t="s">
        <v>132</v>
      </c>
      <c r="CJ81" s="2" t="s">
        <v>892</v>
      </c>
      <c r="CK81" s="2" t="s">
        <v>144</v>
      </c>
      <c r="CL81" s="2" t="s">
        <v>132</v>
      </c>
      <c r="CM81" s="4">
        <v>1</v>
      </c>
      <c r="CN81" s="8">
        <v>8.75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1435</v>
      </c>
      <c r="CV81" s="2" t="s">
        <v>1441</v>
      </c>
      <c r="CW81" s="2" t="s">
        <v>144</v>
      </c>
      <c r="CX81" s="2" t="s">
        <v>132</v>
      </c>
      <c r="CY81" s="4"/>
      <c r="CZ81" s="8"/>
      <c r="DA81" s="4"/>
      <c r="DB81" s="8"/>
      <c r="DC81" s="7"/>
      <c r="DD81" s="7"/>
      <c r="DE81" s="2" t="s">
        <v>167</v>
      </c>
      <c r="DF81" s="2" t="s">
        <v>129</v>
      </c>
      <c r="DG81" s="2" t="s">
        <v>132</v>
      </c>
      <c r="DH81" s="2" t="s">
        <v>132</v>
      </c>
      <c r="DI81" s="2" t="s">
        <v>144</v>
      </c>
      <c r="DJ81" s="2" t="s">
        <v>132</v>
      </c>
      <c r="DK81" s="4"/>
      <c r="DL81" s="8"/>
      <c r="DM81" s="4"/>
      <c r="DN81" s="8"/>
      <c r="DO81" s="7"/>
      <c r="DP81" s="7"/>
      <c r="DQ81" s="2" t="s">
        <v>141</v>
      </c>
      <c r="DR81" s="2" t="s">
        <v>129</v>
      </c>
      <c r="DS81" s="2" t="s">
        <v>983</v>
      </c>
      <c r="DT81" s="2" t="s">
        <v>1481</v>
      </c>
      <c r="DU81" s="2" t="s">
        <v>144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1434</v>
      </c>
      <c r="EF81" s="2" t="s">
        <v>132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985</v>
      </c>
      <c r="ER81" s="2" t="s">
        <v>1471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167</v>
      </c>
      <c r="FB81" s="2" t="s">
        <v>129</v>
      </c>
      <c r="FC81" s="2" t="s">
        <v>132</v>
      </c>
      <c r="FD81" s="2" t="s">
        <v>132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141</v>
      </c>
      <c r="FN81" s="2" t="s">
        <v>129</v>
      </c>
      <c r="FO81" s="2" t="s">
        <v>444</v>
      </c>
      <c r="FP81" s="2" t="s">
        <v>132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217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1432</v>
      </c>
      <c r="GN81" s="2" t="s">
        <v>132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167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129</v>
      </c>
      <c r="HK81" s="2" t="s">
        <v>924</v>
      </c>
      <c r="HL81" s="2" t="s">
        <v>132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141</v>
      </c>
      <c r="HV81" s="2" t="s">
        <v>129</v>
      </c>
      <c r="HW81" s="2" t="s">
        <v>385</v>
      </c>
      <c r="HX81" s="2" t="s">
        <v>965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167</v>
      </c>
      <c r="IH81" s="2" t="s">
        <v>129</v>
      </c>
      <c r="II81" s="2" t="s">
        <v>132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167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174</v>
      </c>
      <c r="JF81" s="2" t="s">
        <v>129</v>
      </c>
      <c r="JG81" s="2" t="s">
        <v>132</v>
      </c>
      <c r="JH81" s="2" t="s">
        <v>132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162</v>
      </c>
      <c r="JR81" s="2" t="s">
        <v>129</v>
      </c>
      <c r="JS81" s="2" t="s">
        <v>132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167</v>
      </c>
      <c r="KP81" s="2" t="s">
        <v>168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141</v>
      </c>
      <c r="LB81" s="2" t="s">
        <v>129</v>
      </c>
      <c r="LC81" s="2" t="s">
        <v>1432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162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167</v>
      </c>
      <c r="LZ81" s="2" t="s">
        <v>129</v>
      </c>
      <c r="MA81" s="2" t="s">
        <v>132</v>
      </c>
      <c r="MB81" s="2" t="s">
        <v>132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167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167</v>
      </c>
      <c r="NJ81" s="2" t="s">
        <v>129</v>
      </c>
      <c r="NK81" s="2" t="s">
        <v>132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174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167</v>
      </c>
      <c r="OT81" s="2" t="s">
        <v>129</v>
      </c>
      <c r="OU81" s="2" t="s">
        <v>132</v>
      </c>
      <c r="OV81" s="2" t="s">
        <v>132</v>
      </c>
      <c r="OW81" s="2" t="s">
        <v>144</v>
      </c>
      <c r="OX81" s="2" t="s">
        <v>132</v>
      </c>
      <c r="OY81" s="4"/>
      <c r="OZ81" s="8"/>
      <c r="PA81" s="4"/>
      <c r="PB81" s="8"/>
      <c r="PC81" s="7"/>
      <c r="PD81" s="7"/>
      <c r="PE81" s="2" t="s">
        <v>167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167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167</v>
      </c>
      <c r="QD81" s="2" t="s">
        <v>129</v>
      </c>
      <c r="QE81" s="2" t="s">
        <v>132</v>
      </c>
      <c r="QF81" s="2" t="s">
        <v>132</v>
      </c>
      <c r="QG81" s="2" t="s">
        <v>144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167</v>
      </c>
      <c r="RB81" s="2" t="s">
        <v>129</v>
      </c>
      <c r="RC81" s="2" t="s">
        <v>132</v>
      </c>
      <c r="RD81" s="2" t="s">
        <v>132</v>
      </c>
      <c r="RE81" s="2" t="s">
        <v>144</v>
      </c>
      <c r="RF81" s="2" t="s">
        <v>179</v>
      </c>
      <c r="RG81" s="4"/>
      <c r="RH81" s="8"/>
      <c r="RI81" s="4"/>
      <c r="RJ81" s="8"/>
      <c r="RK81" s="7"/>
      <c r="RL81" s="7"/>
      <c r="RM81" s="2" t="s">
        <v>167</v>
      </c>
      <c r="RN81" s="2" t="s">
        <v>129</v>
      </c>
      <c r="RO81" s="2" t="s">
        <v>132</v>
      </c>
      <c r="RP81" s="2" t="s">
        <v>132</v>
      </c>
      <c r="RQ81" s="2" t="s">
        <v>144</v>
      </c>
      <c r="RR81" s="2" t="s">
        <v>132</v>
      </c>
    </row>
    <row r="82">
      <c r="A82" s="2" t="s">
        <v>1482</v>
      </c>
      <c r="B82" s="2" t="s">
        <v>121</v>
      </c>
      <c r="C82" s="2" t="s">
        <v>122</v>
      </c>
      <c r="D82" s="2" t="s">
        <v>988</v>
      </c>
      <c r="E82" s="2" t="s">
        <v>989</v>
      </c>
      <c r="F82" s="2" t="s">
        <v>1483</v>
      </c>
      <c r="G82" s="2" t="s">
        <v>1483</v>
      </c>
      <c r="H82" s="2" t="s">
        <v>1483</v>
      </c>
      <c r="I82" s="2" t="s">
        <v>1484</v>
      </c>
      <c r="J82" s="2" t="s">
        <v>127</v>
      </c>
      <c r="K82" s="2" t="s">
        <v>366</v>
      </c>
      <c r="L82" s="3">
        <v>16.15</v>
      </c>
      <c r="M82" s="3">
        <v>16.96</v>
      </c>
      <c r="N82" s="3">
        <v>33.99</v>
      </c>
      <c r="O82" s="2" t="s">
        <v>129</v>
      </c>
      <c r="P82" s="2" t="s">
        <v>640</v>
      </c>
      <c r="Q82" s="2" t="s">
        <v>131</v>
      </c>
      <c r="R82" s="2" t="s">
        <v>132</v>
      </c>
      <c r="S82" s="2" t="s">
        <v>1485</v>
      </c>
      <c r="T82" s="2" t="s">
        <v>132</v>
      </c>
      <c r="U82" s="2" t="s">
        <v>285</v>
      </c>
      <c r="V82" s="2" t="s">
        <v>783</v>
      </c>
      <c r="W82" s="2" t="s">
        <v>187</v>
      </c>
      <c r="X82" s="2" t="s">
        <v>132</v>
      </c>
      <c r="Y82" s="2" t="s">
        <v>825</v>
      </c>
      <c r="Z82" s="4">
        <v>101</v>
      </c>
      <c r="AA82" s="4">
        <f>=ROUNDDOWN(16.8333333333333,0)</f>
      </c>
      <c r="AB82" s="5">
        <v>6</v>
      </c>
      <c r="AC82" s="2" t="s">
        <v>910</v>
      </c>
      <c r="AD82" s="4">
        <v>100</v>
      </c>
      <c r="AE82" s="4">
        <v>100</v>
      </c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73</v>
      </c>
      <c r="AQ82" s="8">
        <v>1462.33</v>
      </c>
      <c r="AR82" s="4"/>
      <c r="AS82" s="8"/>
      <c r="AT82" s="7"/>
      <c r="AU82" s="7"/>
      <c r="AV82" s="4">
        <v>73</v>
      </c>
      <c r="AW82" s="8">
        <v>1462.33</v>
      </c>
      <c r="AX82" s="4"/>
      <c r="AY82" s="8"/>
      <c r="AZ82" s="7"/>
      <c r="BA82" s="7"/>
      <c r="BB82" s="7">
        <v>1</v>
      </c>
      <c r="BC82" s="4">
        <v>73</v>
      </c>
      <c r="BD82" s="8">
        <v>1462.33</v>
      </c>
      <c r="BE82" s="4"/>
      <c r="BF82" s="8"/>
      <c r="BG82" s="7"/>
      <c r="BH82" s="7"/>
      <c r="BI82" s="7">
        <v>1</v>
      </c>
      <c r="BJ82" s="4">
        <v>73</v>
      </c>
      <c r="BK82" s="8">
        <v>1462.33</v>
      </c>
      <c r="BL82" s="2" t="s">
        <v>1486</v>
      </c>
      <c r="BM82" s="7">
        <v>1</v>
      </c>
      <c r="BN82" s="7">
        <v>1</v>
      </c>
      <c r="BO82" s="4">
        <v>2</v>
      </c>
      <c r="BP82" s="8">
        <v>32.14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1145</v>
      </c>
      <c r="BX82" s="2" t="s">
        <v>1487</v>
      </c>
      <c r="BY82" s="2" t="s">
        <v>144</v>
      </c>
      <c r="BZ82" s="2" t="s">
        <v>132</v>
      </c>
      <c r="CA82" s="4"/>
      <c r="CB82" s="8"/>
      <c r="CC82" s="4"/>
      <c r="CD82" s="8"/>
      <c r="CE82" s="7"/>
      <c r="CF82" s="7"/>
      <c r="CG82" s="2" t="s">
        <v>581</v>
      </c>
      <c r="CH82" s="2" t="s">
        <v>168</v>
      </c>
      <c r="CI82" s="2" t="s">
        <v>132</v>
      </c>
      <c r="CJ82" s="2" t="s">
        <v>1098</v>
      </c>
      <c r="CK82" s="2" t="s">
        <v>144</v>
      </c>
      <c r="CL82" s="2" t="s">
        <v>132</v>
      </c>
      <c r="CM82" s="4">
        <v>25</v>
      </c>
      <c r="CN82" s="8">
        <v>578.55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830</v>
      </c>
      <c r="CV82" s="2" t="s">
        <v>1488</v>
      </c>
      <c r="CW82" s="2" t="s">
        <v>144</v>
      </c>
      <c r="CX82" s="2" t="s">
        <v>132</v>
      </c>
      <c r="CY82" s="4">
        <v>27</v>
      </c>
      <c r="CZ82" s="8">
        <v>432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832</v>
      </c>
      <c r="DH82" s="2" t="s">
        <v>833</v>
      </c>
      <c r="DI82" s="2" t="s">
        <v>144</v>
      </c>
      <c r="DJ82" s="2" t="s">
        <v>132</v>
      </c>
      <c r="DK82" s="4">
        <v>6</v>
      </c>
      <c r="DL82" s="8">
        <v>138</v>
      </c>
      <c r="DM82" s="4"/>
      <c r="DN82" s="8"/>
      <c r="DO82" s="7"/>
      <c r="DP82" s="7"/>
      <c r="DQ82" s="2" t="s">
        <v>141</v>
      </c>
      <c r="DR82" s="2" t="s">
        <v>129</v>
      </c>
      <c r="DS82" s="2" t="s">
        <v>1199</v>
      </c>
      <c r="DT82" s="2" t="s">
        <v>1489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830</v>
      </c>
      <c r="EF82" s="2" t="s">
        <v>1490</v>
      </c>
      <c r="EG82" s="2" t="s">
        <v>144</v>
      </c>
      <c r="EH82" s="2" t="s">
        <v>132</v>
      </c>
      <c r="EI82" s="4">
        <v>2</v>
      </c>
      <c r="EJ82" s="8">
        <v>40</v>
      </c>
      <c r="EK82" s="4"/>
      <c r="EL82" s="8"/>
      <c r="EM82" s="7"/>
      <c r="EN82" s="7"/>
      <c r="EO82" s="2" t="s">
        <v>141</v>
      </c>
      <c r="EP82" s="2" t="s">
        <v>129</v>
      </c>
      <c r="EQ82" s="2" t="s">
        <v>837</v>
      </c>
      <c r="ER82" s="2" t="s">
        <v>1491</v>
      </c>
      <c r="ES82" s="2" t="s">
        <v>144</v>
      </c>
      <c r="ET82" s="2" t="s">
        <v>132</v>
      </c>
      <c r="EU82" s="4"/>
      <c r="EV82" s="8"/>
      <c r="EW82" s="4"/>
      <c r="EX82" s="8"/>
      <c r="EY82" s="7"/>
      <c r="EZ82" s="7"/>
      <c r="FA82" s="2" t="s">
        <v>167</v>
      </c>
      <c r="FB82" s="2" t="s">
        <v>129</v>
      </c>
      <c r="FC82" s="2" t="s">
        <v>132</v>
      </c>
      <c r="FD82" s="2" t="s">
        <v>132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168</v>
      </c>
      <c r="FO82" s="2" t="s">
        <v>1151</v>
      </c>
      <c r="FP82" s="2" t="s">
        <v>1492</v>
      </c>
      <c r="FQ82" s="2" t="s">
        <v>144</v>
      </c>
      <c r="FR82" s="2" t="s">
        <v>132</v>
      </c>
      <c r="FS82" s="4">
        <v>1</v>
      </c>
      <c r="FT82" s="8">
        <v>16.96</v>
      </c>
      <c r="FU82" s="4"/>
      <c r="FV82" s="8"/>
      <c r="FW82" s="7"/>
      <c r="FX82" s="7"/>
      <c r="FY82" s="2" t="s">
        <v>141</v>
      </c>
      <c r="FZ82" s="2" t="s">
        <v>129</v>
      </c>
      <c r="GA82" s="2" t="s">
        <v>378</v>
      </c>
      <c r="GB82" s="2" t="s">
        <v>721</v>
      </c>
      <c r="GC82" s="2" t="s">
        <v>144</v>
      </c>
      <c r="GD82" s="2" t="s">
        <v>132</v>
      </c>
      <c r="GE82" s="4">
        <v>2</v>
      </c>
      <c r="GF82" s="8">
        <v>79.78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830</v>
      </c>
      <c r="GN82" s="2" t="s">
        <v>1493</v>
      </c>
      <c r="GO82" s="2" t="s">
        <v>144</v>
      </c>
      <c r="GP82" s="2" t="s">
        <v>132</v>
      </c>
      <c r="GQ82" s="4">
        <v>3</v>
      </c>
      <c r="GR82" s="8">
        <v>50.88</v>
      </c>
      <c r="GS82" s="4"/>
      <c r="GT82" s="8"/>
      <c r="GU82" s="7"/>
      <c r="GV82" s="7"/>
      <c r="GW82" s="2" t="s">
        <v>141</v>
      </c>
      <c r="GX82" s="2" t="s">
        <v>129</v>
      </c>
      <c r="GY82" s="2" t="s">
        <v>303</v>
      </c>
      <c r="GZ82" s="2" t="s">
        <v>434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167</v>
      </c>
      <c r="HJ82" s="2" t="s">
        <v>129</v>
      </c>
      <c r="HK82" s="2" t="s">
        <v>132</v>
      </c>
      <c r="HL82" s="2" t="s">
        <v>132</v>
      </c>
      <c r="HM82" s="2" t="s">
        <v>144</v>
      </c>
      <c r="HN82" s="2" t="s">
        <v>132</v>
      </c>
      <c r="HO82" s="4">
        <v>1</v>
      </c>
      <c r="HP82" s="8">
        <v>16</v>
      </c>
      <c r="HQ82" s="4"/>
      <c r="HR82" s="8"/>
      <c r="HS82" s="7"/>
      <c r="HT82" s="7"/>
      <c r="HU82" s="2" t="s">
        <v>141</v>
      </c>
      <c r="HV82" s="2" t="s">
        <v>129</v>
      </c>
      <c r="HW82" s="2" t="s">
        <v>845</v>
      </c>
      <c r="HX82" s="2" t="s">
        <v>305</v>
      </c>
      <c r="HY82" s="2" t="s">
        <v>144</v>
      </c>
      <c r="HZ82" s="2" t="s">
        <v>132</v>
      </c>
      <c r="IA82" s="4">
        <v>1</v>
      </c>
      <c r="IB82" s="8">
        <v>18.31</v>
      </c>
      <c r="IC82" s="4"/>
      <c r="ID82" s="8"/>
      <c r="IE82" s="7"/>
      <c r="IF82" s="7"/>
      <c r="IG82" s="2" t="s">
        <v>141</v>
      </c>
      <c r="IH82" s="2" t="s">
        <v>129</v>
      </c>
      <c r="II82" s="2" t="s">
        <v>608</v>
      </c>
      <c r="IJ82" s="2" t="s">
        <v>229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212</v>
      </c>
      <c r="IT82" s="2" t="s">
        <v>129</v>
      </c>
      <c r="IU82" s="2" t="s">
        <v>132</v>
      </c>
      <c r="IV82" s="2" t="s">
        <v>132</v>
      </c>
      <c r="IW82" s="2" t="s">
        <v>144</v>
      </c>
      <c r="IX82" s="2" t="s">
        <v>132</v>
      </c>
      <c r="IY82" s="4">
        <v>1</v>
      </c>
      <c r="IZ82" s="8">
        <v>17.81</v>
      </c>
      <c r="JA82" s="4"/>
      <c r="JB82" s="8"/>
      <c r="JC82" s="7"/>
      <c r="JD82" s="7"/>
      <c r="JE82" s="2" t="s">
        <v>141</v>
      </c>
      <c r="JF82" s="2" t="s">
        <v>129</v>
      </c>
      <c r="JG82" s="2" t="s">
        <v>1326</v>
      </c>
      <c r="JH82" s="2" t="s">
        <v>199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214</v>
      </c>
      <c r="JR82" s="2" t="s">
        <v>129</v>
      </c>
      <c r="JS82" s="2" t="s">
        <v>311</v>
      </c>
      <c r="JT82" s="2" t="s">
        <v>1494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141</v>
      </c>
      <c r="KD82" s="2" t="s">
        <v>129</v>
      </c>
      <c r="KE82" s="2" t="s">
        <v>830</v>
      </c>
      <c r="KF82" s="2" t="s">
        <v>132</v>
      </c>
      <c r="KG82" s="2" t="s">
        <v>144</v>
      </c>
      <c r="KH82" s="2" t="s">
        <v>132</v>
      </c>
      <c r="KI82" s="4">
        <v>2</v>
      </c>
      <c r="KJ82" s="8">
        <v>41.9</v>
      </c>
      <c r="KK82" s="4"/>
      <c r="KL82" s="8"/>
      <c r="KM82" s="7"/>
      <c r="KN82" s="7"/>
      <c r="KO82" s="2" t="s">
        <v>141</v>
      </c>
      <c r="KP82" s="2" t="s">
        <v>168</v>
      </c>
      <c r="KQ82" s="2" t="s">
        <v>897</v>
      </c>
      <c r="KR82" s="2" t="s">
        <v>277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141</v>
      </c>
      <c r="LB82" s="2" t="s">
        <v>129</v>
      </c>
      <c r="LC82" s="2" t="s">
        <v>169</v>
      </c>
      <c r="LD82" s="2" t="s">
        <v>158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162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171</v>
      </c>
      <c r="MM82" s="2" t="s">
        <v>855</v>
      </c>
      <c r="MN82" s="2" t="s">
        <v>1495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167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167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167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167</v>
      </c>
      <c r="OT82" s="2" t="s">
        <v>168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141</v>
      </c>
      <c r="PF82" s="2" t="s">
        <v>129</v>
      </c>
      <c r="PG82" s="2" t="s">
        <v>175</v>
      </c>
      <c r="PH82" s="2" t="s">
        <v>1496</v>
      </c>
      <c r="PI82" s="2" t="s">
        <v>144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168</v>
      </c>
      <c r="PS82" s="2" t="s">
        <v>572</v>
      </c>
      <c r="PT82" s="2" t="s">
        <v>1497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141</v>
      </c>
      <c r="QP82" s="2" t="s">
        <v>168</v>
      </c>
      <c r="QQ82" s="2" t="s">
        <v>857</v>
      </c>
      <c r="QR82" s="2" t="s">
        <v>1498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167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179</v>
      </c>
      <c r="RG82" s="4"/>
      <c r="RH82" s="8"/>
      <c r="RI82" s="4"/>
      <c r="RJ82" s="8"/>
      <c r="RK82" s="7"/>
      <c r="RL82" s="7"/>
      <c r="RM82" s="2" t="s">
        <v>141</v>
      </c>
      <c r="RN82" s="2" t="s">
        <v>168</v>
      </c>
      <c r="RO82" s="2" t="s">
        <v>1161</v>
      </c>
      <c r="RP82" s="2" t="s">
        <v>298</v>
      </c>
      <c r="RQ82" s="2" t="s">
        <v>144</v>
      </c>
      <c r="RR82" s="2" t="s">
        <v>132</v>
      </c>
    </row>
    <row r="83">
      <c r="A83" s="2" t="s">
        <v>1499</v>
      </c>
      <c r="B83" s="2" t="s">
        <v>121</v>
      </c>
      <c r="C83" s="2" t="s">
        <v>122</v>
      </c>
      <c r="D83" s="2" t="s">
        <v>988</v>
      </c>
      <c r="E83" s="2" t="s">
        <v>989</v>
      </c>
      <c r="F83" s="2" t="s">
        <v>1500</v>
      </c>
      <c r="G83" s="2" t="s">
        <v>1500</v>
      </c>
      <c r="H83" s="2" t="s">
        <v>1500</v>
      </c>
      <c r="I83" s="2" t="s">
        <v>1501</v>
      </c>
      <c r="J83" s="2" t="s">
        <v>127</v>
      </c>
      <c r="K83" s="2" t="s">
        <v>283</v>
      </c>
      <c r="L83" s="3">
        <v>58.22</v>
      </c>
      <c r="M83" s="3">
        <v>61.13</v>
      </c>
      <c r="N83" s="3">
        <v>118.99</v>
      </c>
      <c r="O83" s="2" t="s">
        <v>697</v>
      </c>
      <c r="P83" s="2" t="s">
        <v>540</v>
      </c>
      <c r="Q83" s="2" t="s">
        <v>131</v>
      </c>
      <c r="R83" s="2" t="s">
        <v>132</v>
      </c>
      <c r="S83" s="2" t="s">
        <v>1502</v>
      </c>
      <c r="T83" s="2" t="s">
        <v>132</v>
      </c>
      <c r="U83" s="2" t="s">
        <v>1503</v>
      </c>
      <c r="V83" s="2" t="s">
        <v>866</v>
      </c>
      <c r="W83" s="2" t="s">
        <v>136</v>
      </c>
      <c r="X83" s="2" t="s">
        <v>132</v>
      </c>
      <c r="Y83" s="2" t="s">
        <v>1160</v>
      </c>
      <c r="Z83" s="4"/>
      <c r="AA83" s="4">
        <f>=ROUNDDOWN({0},0)</f>
      </c>
      <c r="AB83" s="5">
        <v>1.8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22</v>
      </c>
      <c r="AQ83" s="8">
        <v>1440.4</v>
      </c>
      <c r="AR83" s="4"/>
      <c r="AS83" s="8"/>
      <c r="AT83" s="7"/>
      <c r="AU83" s="7"/>
      <c r="AV83" s="4">
        <v>22</v>
      </c>
      <c r="AW83" s="8">
        <v>1440.4</v>
      </c>
      <c r="AX83" s="4"/>
      <c r="AY83" s="8"/>
      <c r="AZ83" s="7"/>
      <c r="BA83" s="7"/>
      <c r="BB83" s="7">
        <v>1</v>
      </c>
      <c r="BC83" s="4">
        <v>22</v>
      </c>
      <c r="BD83" s="8">
        <v>1440.4</v>
      </c>
      <c r="BE83" s="4"/>
      <c r="BF83" s="8"/>
      <c r="BG83" s="7"/>
      <c r="BH83" s="7"/>
      <c r="BI83" s="7">
        <v>1</v>
      </c>
      <c r="BJ83" s="4">
        <v>22</v>
      </c>
      <c r="BK83" s="8">
        <v>1440.4</v>
      </c>
      <c r="BL83" s="2" t="s">
        <v>1504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168</v>
      </c>
      <c r="BW83" s="2" t="s">
        <v>1505</v>
      </c>
      <c r="BX83" s="2" t="s">
        <v>1506</v>
      </c>
      <c r="BY83" s="2" t="s">
        <v>144</v>
      </c>
      <c r="BZ83" s="2" t="s">
        <v>132</v>
      </c>
      <c r="CA83" s="4"/>
      <c r="CB83" s="8"/>
      <c r="CC83" s="4"/>
      <c r="CD83" s="8"/>
      <c r="CE83" s="7"/>
      <c r="CF83" s="7"/>
      <c r="CG83" s="2" t="s">
        <v>581</v>
      </c>
      <c r="CH83" s="2" t="s">
        <v>168</v>
      </c>
      <c r="CI83" s="2" t="s">
        <v>132</v>
      </c>
      <c r="CJ83" s="2" t="s">
        <v>1507</v>
      </c>
      <c r="CK83" s="2" t="s">
        <v>144</v>
      </c>
      <c r="CL83" s="2" t="s">
        <v>132</v>
      </c>
      <c r="CM83" s="4">
        <v>2</v>
      </c>
      <c r="CN83" s="8">
        <v>122.24</v>
      </c>
      <c r="CO83" s="4"/>
      <c r="CP83" s="8"/>
      <c r="CQ83" s="7"/>
      <c r="CR83" s="7"/>
      <c r="CS83" s="2" t="s">
        <v>141</v>
      </c>
      <c r="CT83" s="2" t="s">
        <v>168</v>
      </c>
      <c r="CU83" s="2" t="s">
        <v>1508</v>
      </c>
      <c r="CV83" s="2" t="s">
        <v>1509</v>
      </c>
      <c r="CW83" s="2" t="s">
        <v>144</v>
      </c>
      <c r="CX83" s="2" t="s">
        <v>132</v>
      </c>
      <c r="CY83" s="4"/>
      <c r="CZ83" s="8"/>
      <c r="DA83" s="4"/>
      <c r="DB83" s="8"/>
      <c r="DC83" s="7"/>
      <c r="DD83" s="7"/>
      <c r="DE83" s="2" t="s">
        <v>141</v>
      </c>
      <c r="DF83" s="2" t="s">
        <v>168</v>
      </c>
      <c r="DG83" s="2" t="s">
        <v>1089</v>
      </c>
      <c r="DH83" s="2" t="s">
        <v>1124</v>
      </c>
      <c r="DI83" s="2" t="s">
        <v>144</v>
      </c>
      <c r="DJ83" s="2" t="s">
        <v>132</v>
      </c>
      <c r="DK83" s="4">
        <v>3</v>
      </c>
      <c r="DL83" s="8">
        <v>219.6</v>
      </c>
      <c r="DM83" s="4"/>
      <c r="DN83" s="8"/>
      <c r="DO83" s="7"/>
      <c r="DP83" s="7"/>
      <c r="DQ83" s="2" t="s">
        <v>141</v>
      </c>
      <c r="DR83" s="2" t="s">
        <v>168</v>
      </c>
      <c r="DS83" s="2" t="s">
        <v>1199</v>
      </c>
      <c r="DT83" s="2" t="s">
        <v>1510</v>
      </c>
      <c r="DU83" s="2" t="s">
        <v>144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168</v>
      </c>
      <c r="EE83" s="2" t="s">
        <v>1511</v>
      </c>
      <c r="EF83" s="2" t="s">
        <v>298</v>
      </c>
      <c r="EG83" s="2" t="s">
        <v>144</v>
      </c>
      <c r="EH83" s="2" t="s">
        <v>132</v>
      </c>
      <c r="EI83" s="4">
        <v>1</v>
      </c>
      <c r="EJ83" s="8">
        <v>65.68</v>
      </c>
      <c r="EK83" s="4"/>
      <c r="EL83" s="8"/>
      <c r="EM83" s="7"/>
      <c r="EN83" s="7"/>
      <c r="EO83" s="2" t="s">
        <v>141</v>
      </c>
      <c r="EP83" s="2" t="s">
        <v>168</v>
      </c>
      <c r="EQ83" s="2" t="s">
        <v>1512</v>
      </c>
      <c r="ER83" s="2" t="s">
        <v>1513</v>
      </c>
      <c r="ES83" s="2" t="s">
        <v>144</v>
      </c>
      <c r="ET83" s="2" t="s">
        <v>132</v>
      </c>
      <c r="EU83" s="4">
        <v>2</v>
      </c>
      <c r="EV83" s="8">
        <v>132.04</v>
      </c>
      <c r="EW83" s="4"/>
      <c r="EX83" s="8"/>
      <c r="EY83" s="7"/>
      <c r="EZ83" s="7"/>
      <c r="FA83" s="2" t="s">
        <v>141</v>
      </c>
      <c r="FB83" s="2" t="s">
        <v>168</v>
      </c>
      <c r="FC83" s="2" t="s">
        <v>202</v>
      </c>
      <c r="FD83" s="2" t="s">
        <v>1096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168</v>
      </c>
      <c r="FO83" s="2" t="s">
        <v>1514</v>
      </c>
      <c r="FP83" s="2" t="s">
        <v>1515</v>
      </c>
      <c r="FQ83" s="2" t="s">
        <v>144</v>
      </c>
      <c r="FR83" s="2" t="s">
        <v>132</v>
      </c>
      <c r="FS83" s="4">
        <v>11</v>
      </c>
      <c r="FT83" s="8">
        <v>672.43</v>
      </c>
      <c r="FU83" s="4"/>
      <c r="FV83" s="8"/>
      <c r="FW83" s="7"/>
      <c r="FX83" s="7"/>
      <c r="FY83" s="2" t="s">
        <v>141</v>
      </c>
      <c r="FZ83" s="2" t="s">
        <v>168</v>
      </c>
      <c r="GA83" s="2" t="s">
        <v>378</v>
      </c>
      <c r="GB83" s="2" t="s">
        <v>666</v>
      </c>
      <c r="GC83" s="2" t="s">
        <v>144</v>
      </c>
      <c r="GD83" s="2" t="s">
        <v>132</v>
      </c>
      <c r="GE83" s="4">
        <v>1</v>
      </c>
      <c r="GF83" s="8">
        <v>106.15</v>
      </c>
      <c r="GG83" s="4"/>
      <c r="GH83" s="8"/>
      <c r="GI83" s="7"/>
      <c r="GJ83" s="7"/>
      <c r="GK83" s="2" t="s">
        <v>141</v>
      </c>
      <c r="GL83" s="2" t="s">
        <v>168</v>
      </c>
      <c r="GM83" s="2" t="s">
        <v>1508</v>
      </c>
      <c r="GN83" s="2" t="s">
        <v>1516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168</v>
      </c>
      <c r="GY83" s="2" t="s">
        <v>161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162</v>
      </c>
      <c r="HJ83" s="2" t="s">
        <v>168</v>
      </c>
      <c r="HK83" s="2" t="s">
        <v>132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168</v>
      </c>
      <c r="HW83" s="2" t="s">
        <v>1517</v>
      </c>
      <c r="HX83" s="2" t="s">
        <v>1518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141</v>
      </c>
      <c r="IH83" s="2" t="s">
        <v>168</v>
      </c>
      <c r="II83" s="2" t="s">
        <v>847</v>
      </c>
      <c r="IJ83" s="2" t="s">
        <v>1037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212</v>
      </c>
      <c r="IT83" s="2" t="s">
        <v>168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168</v>
      </c>
      <c r="JG83" s="2" t="s">
        <v>1014</v>
      </c>
      <c r="JH83" s="2" t="s">
        <v>1519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168</v>
      </c>
      <c r="JS83" s="2" t="s">
        <v>311</v>
      </c>
      <c r="JT83" s="2" t="s">
        <v>132</v>
      </c>
      <c r="JU83" s="2" t="s">
        <v>144</v>
      </c>
      <c r="JV83" s="2" t="s">
        <v>132</v>
      </c>
      <c r="JW83" s="4">
        <v>2</v>
      </c>
      <c r="JX83" s="8">
        <v>122.26</v>
      </c>
      <c r="JY83" s="4"/>
      <c r="JZ83" s="8"/>
      <c r="KA83" s="7"/>
      <c r="KB83" s="7"/>
      <c r="KC83" s="2" t="s">
        <v>141</v>
      </c>
      <c r="KD83" s="2" t="s">
        <v>168</v>
      </c>
      <c r="KE83" s="2" t="s">
        <v>1520</v>
      </c>
      <c r="KF83" s="2" t="s">
        <v>1070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141</v>
      </c>
      <c r="LB83" s="2" t="s">
        <v>168</v>
      </c>
      <c r="LC83" s="2" t="s">
        <v>169</v>
      </c>
      <c r="LD83" s="2" t="s">
        <v>132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162</v>
      </c>
      <c r="LN83" s="2" t="s">
        <v>168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141</v>
      </c>
      <c r="ML83" s="2" t="s">
        <v>168</v>
      </c>
      <c r="MM83" s="2" t="s">
        <v>1521</v>
      </c>
      <c r="MN83" s="2" t="s">
        <v>1522</v>
      </c>
      <c r="MO83" s="2" t="s">
        <v>144</v>
      </c>
      <c r="MP83" s="2" t="s">
        <v>132</v>
      </c>
      <c r="MQ83" s="4"/>
      <c r="MR83" s="8"/>
      <c r="MS83" s="4"/>
      <c r="MT83" s="8"/>
      <c r="MU83" s="7"/>
      <c r="MV83" s="7"/>
      <c r="MW83" s="2" t="s">
        <v>167</v>
      </c>
      <c r="MX83" s="2" t="s">
        <v>168</v>
      </c>
      <c r="MY83" s="2" t="s">
        <v>132</v>
      </c>
      <c r="MZ83" s="2" t="s">
        <v>132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167</v>
      </c>
      <c r="NJ83" s="2" t="s">
        <v>168</v>
      </c>
      <c r="NK83" s="2" t="s">
        <v>132</v>
      </c>
      <c r="NL83" s="2" t="s">
        <v>132</v>
      </c>
      <c r="NM83" s="2" t="s">
        <v>144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174</v>
      </c>
      <c r="OH83" s="2" t="s">
        <v>168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167</v>
      </c>
      <c r="OT83" s="2" t="s">
        <v>168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168</v>
      </c>
      <c r="PS83" s="2" t="s">
        <v>572</v>
      </c>
      <c r="PT83" s="2" t="s">
        <v>451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141</v>
      </c>
      <c r="QP83" s="2" t="s">
        <v>168</v>
      </c>
      <c r="QQ83" s="2" t="s">
        <v>857</v>
      </c>
      <c r="QR83" s="2" t="s">
        <v>1523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167</v>
      </c>
      <c r="RB83" s="2" t="s">
        <v>168</v>
      </c>
      <c r="RC83" s="2" t="s">
        <v>132</v>
      </c>
      <c r="RD83" s="2" t="s">
        <v>132</v>
      </c>
      <c r="RE83" s="2" t="s">
        <v>144</v>
      </c>
      <c r="RF83" s="2" t="s">
        <v>179</v>
      </c>
      <c r="RG83" s="4"/>
      <c r="RH83" s="8"/>
      <c r="RI83" s="4"/>
      <c r="RJ83" s="8"/>
      <c r="RK83" s="7"/>
      <c r="RL83" s="7"/>
      <c r="RM83" s="2" t="s">
        <v>141</v>
      </c>
      <c r="RN83" s="2" t="s">
        <v>168</v>
      </c>
      <c r="RO83" s="2" t="s">
        <v>1524</v>
      </c>
      <c r="RP83" s="2" t="s">
        <v>1061</v>
      </c>
      <c r="RQ83" s="2" t="s">
        <v>144</v>
      </c>
      <c r="RR83" s="2" t="s">
        <v>132</v>
      </c>
    </row>
    <row r="84">
      <c r="A84" s="2" t="s">
        <v>1525</v>
      </c>
      <c r="B84" s="2" t="s">
        <v>121</v>
      </c>
      <c r="C84" s="2" t="s">
        <v>122</v>
      </c>
      <c r="D84" s="2" t="s">
        <v>988</v>
      </c>
      <c r="E84" s="2" t="s">
        <v>989</v>
      </c>
      <c r="F84" s="2" t="s">
        <v>1526</v>
      </c>
      <c r="G84" s="2" t="s">
        <v>132</v>
      </c>
      <c r="H84" s="2" t="s">
        <v>132</v>
      </c>
      <c r="I84" s="2" t="s">
        <v>1118</v>
      </c>
      <c r="J84" s="2" t="s">
        <v>127</v>
      </c>
      <c r="K84" s="2" t="s">
        <v>283</v>
      </c>
      <c r="L84" s="3">
        <v>58.7</v>
      </c>
      <c r="M84" s="3">
        <v>61.64</v>
      </c>
      <c r="N84" s="3">
        <v>118.99</v>
      </c>
      <c r="O84" s="2" t="s">
        <v>656</v>
      </c>
      <c r="P84" s="2" t="s">
        <v>540</v>
      </c>
      <c r="Q84" s="2" t="s">
        <v>131</v>
      </c>
      <c r="R84" s="2" t="s">
        <v>132</v>
      </c>
      <c r="S84" s="2" t="s">
        <v>1527</v>
      </c>
      <c r="T84" s="2" t="s">
        <v>132</v>
      </c>
      <c r="U84" s="2" t="s">
        <v>285</v>
      </c>
      <c r="V84" s="2" t="s">
        <v>137</v>
      </c>
      <c r="W84" s="2" t="s">
        <v>137</v>
      </c>
      <c r="X84" s="2" t="s">
        <v>132</v>
      </c>
      <c r="Y84" s="2" t="s">
        <v>1154</v>
      </c>
      <c r="Z84" s="4"/>
      <c r="AA84" s="4">
        <f>=ROUNDDOWN({0},0)</f>
      </c>
      <c r="AB84" s="5">
        <v>0.1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19</v>
      </c>
      <c r="AQ84" s="8">
        <v>1208.21</v>
      </c>
      <c r="AR84" s="4"/>
      <c r="AS84" s="8"/>
      <c r="AT84" s="7"/>
      <c r="AU84" s="7"/>
      <c r="AV84" s="4">
        <v>19</v>
      </c>
      <c r="AW84" s="8">
        <v>1208.21</v>
      </c>
      <c r="AX84" s="4"/>
      <c r="AY84" s="8"/>
      <c r="AZ84" s="7"/>
      <c r="BA84" s="7"/>
      <c r="BB84" s="7">
        <v>1</v>
      </c>
      <c r="BC84" s="4">
        <v>19</v>
      </c>
      <c r="BD84" s="8">
        <v>1208.21</v>
      </c>
      <c r="BE84" s="4"/>
      <c r="BF84" s="8"/>
      <c r="BG84" s="7"/>
      <c r="BH84" s="7"/>
      <c r="BI84" s="7">
        <v>1</v>
      </c>
      <c r="BJ84" s="4">
        <v>19</v>
      </c>
      <c r="BK84" s="8">
        <v>1208.21</v>
      </c>
      <c r="BL84" s="2" t="s">
        <v>1528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168</v>
      </c>
      <c r="BW84" s="2" t="s">
        <v>286</v>
      </c>
      <c r="BX84" s="2" t="s">
        <v>1529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581</v>
      </c>
      <c r="CH84" s="2" t="s">
        <v>168</v>
      </c>
      <c r="CI84" s="2" t="s">
        <v>132</v>
      </c>
      <c r="CJ84" s="2" t="s">
        <v>1530</v>
      </c>
      <c r="CK84" s="2" t="s">
        <v>144</v>
      </c>
      <c r="CL84" s="2" t="s">
        <v>132</v>
      </c>
      <c r="CM84" s="4">
        <v>3</v>
      </c>
      <c r="CN84" s="8">
        <v>184.89</v>
      </c>
      <c r="CO84" s="4"/>
      <c r="CP84" s="8"/>
      <c r="CQ84" s="7"/>
      <c r="CR84" s="7"/>
      <c r="CS84" s="2" t="s">
        <v>141</v>
      </c>
      <c r="CT84" s="2" t="s">
        <v>168</v>
      </c>
      <c r="CU84" s="2" t="s">
        <v>1531</v>
      </c>
      <c r="CV84" s="2" t="s">
        <v>1532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168</v>
      </c>
      <c r="DG84" s="2" t="s">
        <v>523</v>
      </c>
      <c r="DH84" s="2" t="s">
        <v>1397</v>
      </c>
      <c r="DI84" s="2" t="s">
        <v>144</v>
      </c>
      <c r="DJ84" s="2" t="s">
        <v>132</v>
      </c>
      <c r="DK84" s="4">
        <v>2</v>
      </c>
      <c r="DL84" s="8">
        <v>142</v>
      </c>
      <c r="DM84" s="4"/>
      <c r="DN84" s="8"/>
      <c r="DO84" s="7"/>
      <c r="DP84" s="7"/>
      <c r="DQ84" s="2" t="s">
        <v>141</v>
      </c>
      <c r="DR84" s="2" t="s">
        <v>168</v>
      </c>
      <c r="DS84" s="2" t="s">
        <v>1199</v>
      </c>
      <c r="DT84" s="2" t="s">
        <v>1533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168</v>
      </c>
      <c r="EE84" s="2" t="s">
        <v>1534</v>
      </c>
      <c r="EF84" s="2" t="s">
        <v>298</v>
      </c>
      <c r="EG84" s="2" t="s">
        <v>144</v>
      </c>
      <c r="EH84" s="2" t="s">
        <v>132</v>
      </c>
      <c r="EI84" s="4">
        <v>4</v>
      </c>
      <c r="EJ84" s="8">
        <v>264.92</v>
      </c>
      <c r="EK84" s="4"/>
      <c r="EL84" s="8"/>
      <c r="EM84" s="7"/>
      <c r="EN84" s="7"/>
      <c r="EO84" s="2" t="s">
        <v>141</v>
      </c>
      <c r="EP84" s="2" t="s">
        <v>168</v>
      </c>
      <c r="EQ84" s="2" t="s">
        <v>1512</v>
      </c>
      <c r="ER84" s="2" t="s">
        <v>1535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168</v>
      </c>
      <c r="FC84" s="2" t="s">
        <v>202</v>
      </c>
      <c r="FD84" s="2" t="s">
        <v>794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168</v>
      </c>
      <c r="FO84" s="2" t="s">
        <v>1514</v>
      </c>
      <c r="FP84" s="2" t="s">
        <v>1050</v>
      </c>
      <c r="FQ84" s="2" t="s">
        <v>144</v>
      </c>
      <c r="FR84" s="2" t="s">
        <v>132</v>
      </c>
      <c r="FS84" s="4">
        <v>4</v>
      </c>
      <c r="FT84" s="8">
        <v>246.56</v>
      </c>
      <c r="FU84" s="4"/>
      <c r="FV84" s="8"/>
      <c r="FW84" s="7"/>
      <c r="FX84" s="7"/>
      <c r="FY84" s="2" t="s">
        <v>141</v>
      </c>
      <c r="FZ84" s="2" t="s">
        <v>168</v>
      </c>
      <c r="GA84" s="2" t="s">
        <v>378</v>
      </c>
      <c r="GB84" s="2" t="s">
        <v>301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168</v>
      </c>
      <c r="GM84" s="2" t="s">
        <v>1531</v>
      </c>
      <c r="GN84" s="2" t="s">
        <v>1536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141</v>
      </c>
      <c r="GX84" s="2" t="s">
        <v>168</v>
      </c>
      <c r="GY84" s="2" t="s">
        <v>303</v>
      </c>
      <c r="GZ84" s="2" t="s">
        <v>1537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167</v>
      </c>
      <c r="HJ84" s="2" t="s">
        <v>168</v>
      </c>
      <c r="HK84" s="2" t="s">
        <v>132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168</v>
      </c>
      <c r="HW84" s="2" t="s">
        <v>1517</v>
      </c>
      <c r="HX84" s="2" t="s">
        <v>1538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141</v>
      </c>
      <c r="IH84" s="2" t="s">
        <v>168</v>
      </c>
      <c r="II84" s="2" t="s">
        <v>608</v>
      </c>
      <c r="IJ84" s="2" t="s">
        <v>1079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212</v>
      </c>
      <c r="IT84" s="2" t="s">
        <v>168</v>
      </c>
      <c r="IU84" s="2" t="s">
        <v>132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168</v>
      </c>
      <c r="JG84" s="2" t="s">
        <v>1326</v>
      </c>
      <c r="JH84" s="2" t="s">
        <v>1539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168</v>
      </c>
      <c r="JS84" s="2" t="s">
        <v>311</v>
      </c>
      <c r="JT84" s="2" t="s">
        <v>1540</v>
      </c>
      <c r="JU84" s="2" t="s">
        <v>144</v>
      </c>
      <c r="JV84" s="2" t="s">
        <v>132</v>
      </c>
      <c r="JW84" s="4">
        <v>6</v>
      </c>
      <c r="JX84" s="8">
        <v>369.84</v>
      </c>
      <c r="JY84" s="4"/>
      <c r="JZ84" s="8"/>
      <c r="KA84" s="7"/>
      <c r="KB84" s="7"/>
      <c r="KC84" s="2" t="s">
        <v>141</v>
      </c>
      <c r="KD84" s="2" t="s">
        <v>168</v>
      </c>
      <c r="KE84" s="2" t="s">
        <v>857</v>
      </c>
      <c r="KF84" s="2" t="s">
        <v>1053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141</v>
      </c>
      <c r="LB84" s="2" t="s">
        <v>168</v>
      </c>
      <c r="LC84" s="2" t="s">
        <v>169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162</v>
      </c>
      <c r="LN84" s="2" t="s">
        <v>168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141</v>
      </c>
      <c r="ML84" s="2" t="s">
        <v>168</v>
      </c>
      <c r="MM84" s="2" t="s">
        <v>297</v>
      </c>
      <c r="MN84" s="2" t="s">
        <v>1514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167</v>
      </c>
      <c r="MX84" s="2" t="s">
        <v>168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167</v>
      </c>
      <c r="NJ84" s="2" t="s">
        <v>168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174</v>
      </c>
      <c r="OH84" s="2" t="s">
        <v>168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167</v>
      </c>
      <c r="OT84" s="2" t="s">
        <v>168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141</v>
      </c>
      <c r="PF84" s="2" t="s">
        <v>168</v>
      </c>
      <c r="PG84" s="2" t="s">
        <v>175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141</v>
      </c>
      <c r="PR84" s="2" t="s">
        <v>168</v>
      </c>
      <c r="PS84" s="2" t="s">
        <v>177</v>
      </c>
      <c r="PT84" s="2" t="s">
        <v>775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141</v>
      </c>
      <c r="QP84" s="2" t="s">
        <v>168</v>
      </c>
      <c r="QQ84" s="2" t="s">
        <v>857</v>
      </c>
      <c r="QR84" s="2" t="s">
        <v>1108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167</v>
      </c>
      <c r="RB84" s="2" t="s">
        <v>168</v>
      </c>
      <c r="RC84" s="2" t="s">
        <v>132</v>
      </c>
      <c r="RD84" s="2" t="s">
        <v>132</v>
      </c>
      <c r="RE84" s="2" t="s">
        <v>144</v>
      </c>
      <c r="RF84" s="2" t="s">
        <v>132</v>
      </c>
      <c r="RG84" s="4"/>
      <c r="RH84" s="8"/>
      <c r="RI84" s="4"/>
      <c r="RJ84" s="8"/>
      <c r="RK84" s="7"/>
      <c r="RL84" s="7"/>
      <c r="RM84" s="2" t="s">
        <v>141</v>
      </c>
      <c r="RN84" s="2" t="s">
        <v>168</v>
      </c>
      <c r="RO84" s="2" t="s">
        <v>1091</v>
      </c>
      <c r="RP84" s="2" t="s">
        <v>423</v>
      </c>
      <c r="RQ84" s="2" t="s">
        <v>144</v>
      </c>
      <c r="RR84" s="2" t="s">
        <v>132</v>
      </c>
    </row>
    <row r="85">
      <c r="A85" s="2" t="s">
        <v>1541</v>
      </c>
      <c r="B85" s="2" t="s">
        <v>121</v>
      </c>
      <c r="C85" s="2" t="s">
        <v>122</v>
      </c>
      <c r="D85" s="2" t="s">
        <v>988</v>
      </c>
      <c r="E85" s="2" t="s">
        <v>989</v>
      </c>
      <c r="F85" s="2" t="s">
        <v>1542</v>
      </c>
      <c r="G85" s="2" t="s">
        <v>1542</v>
      </c>
      <c r="H85" s="2" t="s">
        <v>1542</v>
      </c>
      <c r="I85" s="2" t="s">
        <v>1543</v>
      </c>
      <c r="J85" s="2" t="s">
        <v>127</v>
      </c>
      <c r="K85" s="2" t="s">
        <v>1544</v>
      </c>
      <c r="L85" s="3">
        <v>26.98</v>
      </c>
      <c r="M85" s="3">
        <v>28.33</v>
      </c>
      <c r="N85" s="3">
        <v>59.99</v>
      </c>
      <c r="O85" s="2" t="s">
        <v>697</v>
      </c>
      <c r="P85" s="2" t="s">
        <v>540</v>
      </c>
      <c r="Q85" s="2" t="s">
        <v>131</v>
      </c>
      <c r="R85" s="2" t="s">
        <v>132</v>
      </c>
      <c r="S85" s="2" t="s">
        <v>1545</v>
      </c>
      <c r="T85" s="2" t="s">
        <v>132</v>
      </c>
      <c r="U85" s="2" t="s">
        <v>285</v>
      </c>
      <c r="V85" s="2" t="s">
        <v>469</v>
      </c>
      <c r="W85" s="2" t="s">
        <v>225</v>
      </c>
      <c r="X85" s="2" t="s">
        <v>187</v>
      </c>
      <c r="Y85" s="2" t="s">
        <v>1344</v>
      </c>
      <c r="Z85" s="4"/>
      <c r="AA85" s="4">
        <f>=ROUNDDOWN({0},0)</f>
      </c>
      <c r="AB85" s="5"/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57</v>
      </c>
      <c r="AQ85" s="8">
        <v>1169.34</v>
      </c>
      <c r="AR85" s="4"/>
      <c r="AS85" s="8"/>
      <c r="AT85" s="7"/>
      <c r="AU85" s="7"/>
      <c r="AV85" s="4">
        <v>57</v>
      </c>
      <c r="AW85" s="8">
        <v>1169.34</v>
      </c>
      <c r="AX85" s="4"/>
      <c r="AY85" s="8"/>
      <c r="AZ85" s="7"/>
      <c r="BA85" s="7"/>
      <c r="BB85" s="7">
        <v>1</v>
      </c>
      <c r="BC85" s="4">
        <v>57</v>
      </c>
      <c r="BD85" s="8">
        <v>1169.34</v>
      </c>
      <c r="BE85" s="4"/>
      <c r="BF85" s="8"/>
      <c r="BG85" s="7"/>
      <c r="BH85" s="7"/>
      <c r="BI85" s="7">
        <v>1</v>
      </c>
      <c r="BJ85" s="4">
        <v>57</v>
      </c>
      <c r="BK85" s="8">
        <v>1169.34</v>
      </c>
      <c r="BL85" s="2" t="s">
        <v>1546</v>
      </c>
      <c r="BM85" s="7">
        <v>1</v>
      </c>
      <c r="BN85" s="7">
        <v>1</v>
      </c>
      <c r="BO85" s="4">
        <v>2</v>
      </c>
      <c r="BP85" s="8">
        <v>56.78</v>
      </c>
      <c r="BQ85" s="4"/>
      <c r="BR85" s="8"/>
      <c r="BS85" s="7"/>
      <c r="BT85" s="7"/>
      <c r="BU85" s="2" t="s">
        <v>141</v>
      </c>
      <c r="BV85" s="2" t="s">
        <v>168</v>
      </c>
      <c r="BW85" s="2" t="s">
        <v>1346</v>
      </c>
      <c r="BX85" s="2" t="s">
        <v>1547</v>
      </c>
      <c r="BY85" s="2" t="s">
        <v>144</v>
      </c>
      <c r="BZ85" s="2" t="s">
        <v>132</v>
      </c>
      <c r="CA85" s="4"/>
      <c r="CB85" s="8"/>
      <c r="CC85" s="4"/>
      <c r="CD85" s="8"/>
      <c r="CE85" s="7"/>
      <c r="CF85" s="7"/>
      <c r="CG85" s="2" t="s">
        <v>141</v>
      </c>
      <c r="CH85" s="2" t="s">
        <v>168</v>
      </c>
      <c r="CI85" s="2" t="s">
        <v>132</v>
      </c>
      <c r="CJ85" s="2" t="s">
        <v>406</v>
      </c>
      <c r="CK85" s="2" t="s">
        <v>144</v>
      </c>
      <c r="CL85" s="2" t="s">
        <v>132</v>
      </c>
      <c r="CM85" s="4">
        <v>1</v>
      </c>
      <c r="CN85" s="8">
        <v>42.02</v>
      </c>
      <c r="CO85" s="4"/>
      <c r="CP85" s="8"/>
      <c r="CQ85" s="7"/>
      <c r="CR85" s="7"/>
      <c r="CS85" s="2" t="s">
        <v>141</v>
      </c>
      <c r="CT85" s="2" t="s">
        <v>168</v>
      </c>
      <c r="CU85" s="2" t="s">
        <v>1344</v>
      </c>
      <c r="CV85" s="2" t="s">
        <v>1547</v>
      </c>
      <c r="CW85" s="2" t="s">
        <v>144</v>
      </c>
      <c r="CX85" s="2" t="s">
        <v>132</v>
      </c>
      <c r="CY85" s="4">
        <v>9</v>
      </c>
      <c r="CZ85" s="8">
        <v>264.06</v>
      </c>
      <c r="DA85" s="4"/>
      <c r="DB85" s="8"/>
      <c r="DC85" s="7"/>
      <c r="DD85" s="7"/>
      <c r="DE85" s="2" t="s">
        <v>141</v>
      </c>
      <c r="DF85" s="2" t="s">
        <v>168</v>
      </c>
      <c r="DG85" s="2" t="s">
        <v>1548</v>
      </c>
      <c r="DH85" s="2" t="s">
        <v>1549</v>
      </c>
      <c r="DI85" s="2" t="s">
        <v>144</v>
      </c>
      <c r="DJ85" s="2" t="s">
        <v>132</v>
      </c>
      <c r="DK85" s="4">
        <v>5</v>
      </c>
      <c r="DL85" s="8">
        <v>157.95</v>
      </c>
      <c r="DM85" s="4"/>
      <c r="DN85" s="8"/>
      <c r="DO85" s="7"/>
      <c r="DP85" s="7"/>
      <c r="DQ85" s="2" t="s">
        <v>141</v>
      </c>
      <c r="DR85" s="2" t="s">
        <v>168</v>
      </c>
      <c r="DS85" s="2" t="s">
        <v>886</v>
      </c>
      <c r="DT85" s="2" t="s">
        <v>1280</v>
      </c>
      <c r="DU85" s="2" t="s">
        <v>144</v>
      </c>
      <c r="DV85" s="2" t="s">
        <v>132</v>
      </c>
      <c r="DW85" s="4">
        <v>2</v>
      </c>
      <c r="DX85" s="8">
        <v>60.32</v>
      </c>
      <c r="DY85" s="4"/>
      <c r="DZ85" s="8"/>
      <c r="EA85" s="7"/>
      <c r="EB85" s="7"/>
      <c r="EC85" s="2" t="s">
        <v>141</v>
      </c>
      <c r="ED85" s="2" t="s">
        <v>168</v>
      </c>
      <c r="EE85" s="2" t="s">
        <v>1346</v>
      </c>
      <c r="EF85" s="2" t="s">
        <v>1279</v>
      </c>
      <c r="EG85" s="2" t="s">
        <v>144</v>
      </c>
      <c r="EH85" s="2" t="s">
        <v>132</v>
      </c>
      <c r="EI85" s="4">
        <v>1</v>
      </c>
      <c r="EJ85" s="8">
        <v>28.46</v>
      </c>
      <c r="EK85" s="4"/>
      <c r="EL85" s="8"/>
      <c r="EM85" s="7"/>
      <c r="EN85" s="7"/>
      <c r="EO85" s="2" t="s">
        <v>141</v>
      </c>
      <c r="EP85" s="2" t="s">
        <v>168</v>
      </c>
      <c r="EQ85" s="2" t="s">
        <v>890</v>
      </c>
      <c r="ER85" s="2" t="s">
        <v>1550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167</v>
      </c>
      <c r="FB85" s="2" t="s">
        <v>168</v>
      </c>
      <c r="FC85" s="2" t="s">
        <v>132</v>
      </c>
      <c r="FD85" s="2" t="s">
        <v>132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141</v>
      </c>
      <c r="FN85" s="2" t="s">
        <v>168</v>
      </c>
      <c r="FO85" s="2" t="s">
        <v>893</v>
      </c>
      <c r="FP85" s="2" t="s">
        <v>132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141</v>
      </c>
      <c r="FZ85" s="2" t="s">
        <v>168</v>
      </c>
      <c r="GA85" s="2" t="s">
        <v>378</v>
      </c>
      <c r="GB85" s="2" t="s">
        <v>132</v>
      </c>
      <c r="GC85" s="2" t="s">
        <v>144</v>
      </c>
      <c r="GD85" s="2" t="s">
        <v>132</v>
      </c>
      <c r="GE85" s="4">
        <v>1</v>
      </c>
      <c r="GF85" s="8">
        <v>49.99</v>
      </c>
      <c r="GG85" s="4"/>
      <c r="GH85" s="8"/>
      <c r="GI85" s="7"/>
      <c r="GJ85" s="7"/>
      <c r="GK85" s="2" t="s">
        <v>141</v>
      </c>
      <c r="GL85" s="2" t="s">
        <v>168</v>
      </c>
      <c r="GM85" s="2" t="s">
        <v>1346</v>
      </c>
      <c r="GN85" s="2" t="s">
        <v>1384</v>
      </c>
      <c r="GO85" s="2" t="s">
        <v>144</v>
      </c>
      <c r="GP85" s="2" t="s">
        <v>132</v>
      </c>
      <c r="GQ85" s="4">
        <v>36</v>
      </c>
      <c r="GR85" s="8">
        <v>509.76</v>
      </c>
      <c r="GS85" s="4"/>
      <c r="GT85" s="8"/>
      <c r="GU85" s="7"/>
      <c r="GV85" s="7"/>
      <c r="GW85" s="2" t="s">
        <v>141</v>
      </c>
      <c r="GX85" s="2" t="s">
        <v>168</v>
      </c>
      <c r="GY85" s="2" t="s">
        <v>303</v>
      </c>
      <c r="GZ85" s="2" t="s">
        <v>1080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167</v>
      </c>
      <c r="HJ85" s="2" t="s">
        <v>168</v>
      </c>
      <c r="HK85" s="2" t="s">
        <v>132</v>
      </c>
      <c r="HL85" s="2" t="s">
        <v>132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141</v>
      </c>
      <c r="HV85" s="2" t="s">
        <v>168</v>
      </c>
      <c r="HW85" s="2" t="s">
        <v>896</v>
      </c>
      <c r="HX85" s="2" t="s">
        <v>679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141</v>
      </c>
      <c r="IH85" s="2" t="s">
        <v>168</v>
      </c>
      <c r="II85" s="2" t="s">
        <v>608</v>
      </c>
      <c r="IJ85" s="2" t="s">
        <v>416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141</v>
      </c>
      <c r="IT85" s="2" t="s">
        <v>168</v>
      </c>
      <c r="IU85" s="2" t="s">
        <v>1551</v>
      </c>
      <c r="IV85" s="2" t="s">
        <v>381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174</v>
      </c>
      <c r="JF85" s="2" t="s">
        <v>168</v>
      </c>
      <c r="JG85" s="2" t="s">
        <v>132</v>
      </c>
      <c r="JH85" s="2" t="s">
        <v>132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168</v>
      </c>
      <c r="JS85" s="2" t="s">
        <v>1552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141</v>
      </c>
      <c r="KD85" s="2" t="s">
        <v>168</v>
      </c>
      <c r="KE85" s="2" t="s">
        <v>1033</v>
      </c>
      <c r="KF85" s="2" t="s">
        <v>1369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162</v>
      </c>
      <c r="LN85" s="2" t="s">
        <v>168</v>
      </c>
      <c r="LO85" s="2" t="s">
        <v>132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141</v>
      </c>
      <c r="ML85" s="2" t="s">
        <v>168</v>
      </c>
      <c r="MM85" s="2" t="s">
        <v>900</v>
      </c>
      <c r="MN85" s="2" t="s">
        <v>1553</v>
      </c>
      <c r="MO85" s="2" t="s">
        <v>144</v>
      </c>
      <c r="MP85" s="2" t="s">
        <v>132</v>
      </c>
      <c r="MQ85" s="4"/>
      <c r="MR85" s="8"/>
      <c r="MS85" s="4"/>
      <c r="MT85" s="8"/>
      <c r="MU85" s="7"/>
      <c r="MV85" s="7"/>
      <c r="MW85" s="2" t="s">
        <v>167</v>
      </c>
      <c r="MX85" s="2" t="s">
        <v>168</v>
      </c>
      <c r="MY85" s="2" t="s">
        <v>132</v>
      </c>
      <c r="MZ85" s="2" t="s">
        <v>132</v>
      </c>
      <c r="NA85" s="2" t="s">
        <v>144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174</v>
      </c>
      <c r="NV85" s="2" t="s">
        <v>168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174</v>
      </c>
      <c r="OH85" s="2" t="s">
        <v>168</v>
      </c>
      <c r="OI85" s="2" t="s">
        <v>132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167</v>
      </c>
      <c r="OT85" s="2" t="s">
        <v>168</v>
      </c>
      <c r="OU85" s="2" t="s">
        <v>132</v>
      </c>
      <c r="OV85" s="2" t="s">
        <v>132</v>
      </c>
      <c r="OW85" s="2" t="s">
        <v>144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167</v>
      </c>
      <c r="PR85" s="2" t="s">
        <v>168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141</v>
      </c>
      <c r="QP85" s="2" t="s">
        <v>168</v>
      </c>
      <c r="QQ85" s="2" t="s">
        <v>1038</v>
      </c>
      <c r="QR85" s="2" t="s">
        <v>1554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167</v>
      </c>
      <c r="RB85" s="2" t="s">
        <v>168</v>
      </c>
      <c r="RC85" s="2" t="s">
        <v>132</v>
      </c>
      <c r="RD85" s="2" t="s">
        <v>132</v>
      </c>
      <c r="RE85" s="2" t="s">
        <v>144</v>
      </c>
      <c r="RF85" s="2" t="s">
        <v>132</v>
      </c>
      <c r="RG85" s="4"/>
      <c r="RH85" s="8"/>
      <c r="RI85" s="4"/>
      <c r="RJ85" s="8"/>
      <c r="RK85" s="7"/>
      <c r="RL85" s="7"/>
      <c r="RM85" s="2" t="s">
        <v>141</v>
      </c>
      <c r="RN85" s="2" t="s">
        <v>168</v>
      </c>
      <c r="RO85" s="2" t="s">
        <v>1354</v>
      </c>
      <c r="RP85" s="2" t="s">
        <v>375</v>
      </c>
      <c r="RQ85" s="2" t="s">
        <v>144</v>
      </c>
      <c r="RR85" s="2" t="s">
        <v>132</v>
      </c>
    </row>
    <row r="86">
      <c r="A86" s="2" t="s">
        <v>1555</v>
      </c>
      <c r="B86" s="2" t="s">
        <v>121</v>
      </c>
      <c r="C86" s="2" t="s">
        <v>122</v>
      </c>
      <c r="D86" s="2" t="s">
        <v>988</v>
      </c>
      <c r="E86" s="2" t="s">
        <v>989</v>
      </c>
      <c r="F86" s="2" t="s">
        <v>1556</v>
      </c>
      <c r="G86" s="2" t="s">
        <v>1556</v>
      </c>
      <c r="H86" s="2" t="s">
        <v>1556</v>
      </c>
      <c r="I86" s="2" t="s">
        <v>1557</v>
      </c>
      <c r="J86" s="2" t="s">
        <v>127</v>
      </c>
      <c r="K86" s="2" t="s">
        <v>1558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640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429</v>
      </c>
      <c r="V86" s="2" t="s">
        <v>907</v>
      </c>
      <c r="W86" s="2" t="s">
        <v>470</v>
      </c>
      <c r="X86" s="2" t="s">
        <v>784</v>
      </c>
      <c r="Y86" s="2" t="s">
        <v>1559</v>
      </c>
      <c r="Z86" s="4">
        <v>256</v>
      </c>
      <c r="AA86" s="4">
        <f>=ROUNDDOWN(42.6666666666667,0)</f>
      </c>
      <c r="AB86" s="5">
        <v>6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32</v>
      </c>
      <c r="AQ86" s="8">
        <v>359.91</v>
      </c>
      <c r="AR86" s="4"/>
      <c r="AS86" s="8"/>
      <c r="AT86" s="7"/>
      <c r="AU86" s="7"/>
      <c r="AV86" s="4">
        <v>32</v>
      </c>
      <c r="AW86" s="8">
        <v>359.91</v>
      </c>
      <c r="AX86" s="4"/>
      <c r="AY86" s="8"/>
      <c r="AZ86" s="7"/>
      <c r="BA86" s="7"/>
      <c r="BB86" s="7">
        <v>1</v>
      </c>
      <c r="BC86" s="4">
        <v>77</v>
      </c>
      <c r="BD86" s="8">
        <v>981.53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0.3667</v>
      </c>
      <c r="BJ86" s="4">
        <v>32</v>
      </c>
      <c r="BK86" s="8">
        <v>359.91</v>
      </c>
      <c r="BL86" s="2" t="s">
        <v>1560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1561</v>
      </c>
      <c r="BX86" s="2" t="s">
        <v>132</v>
      </c>
      <c r="BY86" s="2" t="s">
        <v>144</v>
      </c>
      <c r="BZ86" s="2" t="s">
        <v>132</v>
      </c>
      <c r="CA86" s="4">
        <v>18</v>
      </c>
      <c r="CB86" s="8">
        <v>162</v>
      </c>
      <c r="CC86" s="4"/>
      <c r="CD86" s="8"/>
      <c r="CE86" s="7"/>
      <c r="CF86" s="7"/>
      <c r="CG86" s="2" t="s">
        <v>141</v>
      </c>
      <c r="CH86" s="2" t="s">
        <v>129</v>
      </c>
      <c r="CI86" s="2" t="s">
        <v>132</v>
      </c>
      <c r="CJ86" s="2" t="s">
        <v>1350</v>
      </c>
      <c r="CK86" s="2" t="s">
        <v>144</v>
      </c>
      <c r="CL86" s="2" t="s">
        <v>132</v>
      </c>
      <c r="CM86" s="4">
        <v>4</v>
      </c>
      <c r="CN86" s="8">
        <v>32.98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1562</v>
      </c>
      <c r="CV86" s="2" t="s">
        <v>1447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167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/>
      <c r="DL86" s="8"/>
      <c r="DM86" s="4"/>
      <c r="DN86" s="8"/>
      <c r="DO86" s="7"/>
      <c r="DP86" s="7"/>
      <c r="DQ86" s="2" t="s">
        <v>141</v>
      </c>
      <c r="DR86" s="2" t="s">
        <v>129</v>
      </c>
      <c r="DS86" s="2" t="s">
        <v>983</v>
      </c>
      <c r="DT86" s="2" t="s">
        <v>1563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963</v>
      </c>
      <c r="EF86" s="2" t="s">
        <v>132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129</v>
      </c>
      <c r="EQ86" s="2" t="s">
        <v>985</v>
      </c>
      <c r="ER86" s="2" t="s">
        <v>437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167</v>
      </c>
      <c r="FB86" s="2" t="s">
        <v>129</v>
      </c>
      <c r="FC86" s="2" t="s">
        <v>132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141</v>
      </c>
      <c r="FN86" s="2" t="s">
        <v>129</v>
      </c>
      <c r="FO86" s="2" t="s">
        <v>444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141</v>
      </c>
      <c r="FZ86" s="2" t="s">
        <v>129</v>
      </c>
      <c r="GA86" s="2" t="s">
        <v>158</v>
      </c>
      <c r="GB86" s="2" t="s">
        <v>132</v>
      </c>
      <c r="GC86" s="2" t="s">
        <v>144</v>
      </c>
      <c r="GD86" s="2" t="s">
        <v>132</v>
      </c>
      <c r="GE86" s="4">
        <v>6</v>
      </c>
      <c r="GF86" s="8">
        <v>135.57</v>
      </c>
      <c r="GG86" s="4"/>
      <c r="GH86" s="8"/>
      <c r="GI86" s="7"/>
      <c r="GJ86" s="7"/>
      <c r="GK86" s="2" t="s">
        <v>141</v>
      </c>
      <c r="GL86" s="2" t="s">
        <v>129</v>
      </c>
      <c r="GM86" s="2" t="s">
        <v>1562</v>
      </c>
      <c r="GN86" s="2" t="s">
        <v>1564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167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141</v>
      </c>
      <c r="HJ86" s="2" t="s">
        <v>129</v>
      </c>
      <c r="HK86" s="2" t="s">
        <v>924</v>
      </c>
      <c r="HL86" s="2" t="s">
        <v>132</v>
      </c>
      <c r="HM86" s="2" t="s">
        <v>144</v>
      </c>
      <c r="HN86" s="2" t="s">
        <v>132</v>
      </c>
      <c r="HO86" s="4">
        <v>4</v>
      </c>
      <c r="HP86" s="8">
        <v>29.36</v>
      </c>
      <c r="HQ86" s="4"/>
      <c r="HR86" s="8"/>
      <c r="HS86" s="7"/>
      <c r="HT86" s="7"/>
      <c r="HU86" s="2" t="s">
        <v>141</v>
      </c>
      <c r="HV86" s="2" t="s">
        <v>129</v>
      </c>
      <c r="HW86" s="2" t="s">
        <v>947</v>
      </c>
      <c r="HX86" s="2" t="s">
        <v>1565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167</v>
      </c>
      <c r="IH86" s="2" t="s">
        <v>129</v>
      </c>
      <c r="II86" s="2" t="s">
        <v>132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212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162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162</v>
      </c>
      <c r="JR86" s="2" t="s">
        <v>129</v>
      </c>
      <c r="JS86" s="2" t="s">
        <v>132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167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168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141</v>
      </c>
      <c r="LB86" s="2" t="s">
        <v>129</v>
      </c>
      <c r="LC86" s="2" t="s">
        <v>169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162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167</v>
      </c>
      <c r="MX86" s="2" t="s">
        <v>129</v>
      </c>
      <c r="MY86" s="2" t="s">
        <v>132</v>
      </c>
      <c r="MZ86" s="2" t="s">
        <v>132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167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167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167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167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167</v>
      </c>
      <c r="RB86" s="2" t="s">
        <v>129</v>
      </c>
      <c r="RC86" s="2" t="s">
        <v>132</v>
      </c>
      <c r="RD86" s="2" t="s">
        <v>132</v>
      </c>
      <c r="RE86" s="2" t="s">
        <v>144</v>
      </c>
      <c r="RF86" s="2" t="s">
        <v>179</v>
      </c>
      <c r="RG86" s="4"/>
      <c r="RH86" s="8"/>
      <c r="RI86" s="4"/>
      <c r="RJ86" s="8"/>
      <c r="RK86" s="7"/>
      <c r="RL86" s="7"/>
      <c r="RM86" s="2" t="s">
        <v>141</v>
      </c>
      <c r="RN86" s="2" t="s">
        <v>168</v>
      </c>
      <c r="RO86" s="2" t="s">
        <v>1427</v>
      </c>
      <c r="RP86" s="2" t="s">
        <v>132</v>
      </c>
      <c r="RQ86" s="2" t="s">
        <v>144</v>
      </c>
      <c r="RR86" s="2" t="s">
        <v>132</v>
      </c>
    </row>
    <row r="87">
      <c r="A87" s="2" t="s">
        <v>1566</v>
      </c>
      <c r="B87" s="2" t="s">
        <v>121</v>
      </c>
      <c r="C87" s="2" t="s">
        <v>122</v>
      </c>
      <c r="D87" s="2" t="s">
        <v>988</v>
      </c>
      <c r="E87" s="2" t="s">
        <v>989</v>
      </c>
      <c r="F87" s="2" t="s">
        <v>1556</v>
      </c>
      <c r="G87" s="2" t="s">
        <v>1556</v>
      </c>
      <c r="H87" s="2" t="s">
        <v>1556</v>
      </c>
      <c r="I87" s="2" t="s">
        <v>1567</v>
      </c>
      <c r="J87" s="2" t="s">
        <v>127</v>
      </c>
      <c r="K87" s="2" t="s">
        <v>1568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978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429</v>
      </c>
      <c r="V87" s="2" t="s">
        <v>907</v>
      </c>
      <c r="W87" s="2" t="s">
        <v>470</v>
      </c>
      <c r="X87" s="2" t="s">
        <v>784</v>
      </c>
      <c r="Y87" s="2" t="s">
        <v>1562</v>
      </c>
      <c r="Z87" s="4">
        <v>133</v>
      </c>
      <c r="AA87" s="4">
        <f>=ROUNDDOWN(73.8888888888889,0)</f>
      </c>
      <c r="AB87" s="5">
        <v>1.8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13</v>
      </c>
      <c r="AQ87" s="8">
        <v>225.9</v>
      </c>
      <c r="AR87" s="4"/>
      <c r="AS87" s="8"/>
      <c r="AT87" s="7"/>
      <c r="AU87" s="7"/>
      <c r="AV87" s="4">
        <v>13</v>
      </c>
      <c r="AW87" s="8">
        <v>225.9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0.2302</v>
      </c>
      <c r="BJ87" s="4">
        <v>13</v>
      </c>
      <c r="BK87" s="8">
        <v>225.9</v>
      </c>
      <c r="BL87" s="2" t="s">
        <v>1569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1561</v>
      </c>
      <c r="BX87" s="2" t="s">
        <v>132</v>
      </c>
      <c r="BY87" s="2" t="s">
        <v>144</v>
      </c>
      <c r="BZ87" s="2" t="s">
        <v>132</v>
      </c>
      <c r="CA87" s="4"/>
      <c r="CB87" s="8"/>
      <c r="CC87" s="4"/>
      <c r="CD87" s="8"/>
      <c r="CE87" s="7"/>
      <c r="CF87" s="7"/>
      <c r="CG87" s="2" t="s">
        <v>141</v>
      </c>
      <c r="CH87" s="2" t="s">
        <v>129</v>
      </c>
      <c r="CI87" s="2" t="s">
        <v>132</v>
      </c>
      <c r="CJ87" s="2" t="s">
        <v>1350</v>
      </c>
      <c r="CK87" s="2" t="s">
        <v>144</v>
      </c>
      <c r="CL87" s="2" t="s">
        <v>132</v>
      </c>
      <c r="CM87" s="4">
        <v>2</v>
      </c>
      <c r="CN87" s="8">
        <v>18.66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1419</v>
      </c>
      <c r="CV87" s="2" t="s">
        <v>1351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167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129</v>
      </c>
      <c r="DS87" s="2" t="s">
        <v>983</v>
      </c>
      <c r="DT87" s="2" t="s">
        <v>1442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141</v>
      </c>
      <c r="ED87" s="2" t="s">
        <v>129</v>
      </c>
      <c r="EE87" s="2" t="s">
        <v>963</v>
      </c>
      <c r="EF87" s="2" t="s">
        <v>132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141</v>
      </c>
      <c r="EP87" s="2" t="s">
        <v>129</v>
      </c>
      <c r="EQ87" s="2" t="s">
        <v>985</v>
      </c>
      <c r="ER87" s="2" t="s">
        <v>1570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167</v>
      </c>
      <c r="FB87" s="2" t="s">
        <v>129</v>
      </c>
      <c r="FC87" s="2" t="s">
        <v>132</v>
      </c>
      <c r="FD87" s="2" t="s">
        <v>132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141</v>
      </c>
      <c r="FN87" s="2" t="s">
        <v>129</v>
      </c>
      <c r="FO87" s="2" t="s">
        <v>444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141</v>
      </c>
      <c r="FZ87" s="2" t="s">
        <v>129</v>
      </c>
      <c r="GA87" s="2" t="s">
        <v>158</v>
      </c>
      <c r="GB87" s="2" t="s">
        <v>132</v>
      </c>
      <c r="GC87" s="2" t="s">
        <v>144</v>
      </c>
      <c r="GD87" s="2" t="s">
        <v>132</v>
      </c>
      <c r="GE87" s="4">
        <v>10</v>
      </c>
      <c r="GF87" s="8">
        <v>199.9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1419</v>
      </c>
      <c r="GN87" s="2" t="s">
        <v>1443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167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141</v>
      </c>
      <c r="HJ87" s="2" t="s">
        <v>129</v>
      </c>
      <c r="HK87" s="2" t="s">
        <v>924</v>
      </c>
      <c r="HL87" s="2" t="s">
        <v>132</v>
      </c>
      <c r="HM87" s="2" t="s">
        <v>144</v>
      </c>
      <c r="HN87" s="2" t="s">
        <v>132</v>
      </c>
      <c r="HO87" s="4">
        <v>1</v>
      </c>
      <c r="HP87" s="8">
        <v>7.34</v>
      </c>
      <c r="HQ87" s="4"/>
      <c r="HR87" s="8"/>
      <c r="HS87" s="7"/>
      <c r="HT87" s="7"/>
      <c r="HU87" s="2" t="s">
        <v>141</v>
      </c>
      <c r="HV87" s="2" t="s">
        <v>129</v>
      </c>
      <c r="HW87" s="2" t="s">
        <v>947</v>
      </c>
      <c r="HX87" s="2" t="s">
        <v>1565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212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174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162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167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168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141</v>
      </c>
      <c r="LB87" s="2" t="s">
        <v>129</v>
      </c>
      <c r="LC87" s="2" t="s">
        <v>169</v>
      </c>
      <c r="LD87" s="2" t="s">
        <v>1571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162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167</v>
      </c>
      <c r="MX87" s="2" t="s">
        <v>129</v>
      </c>
      <c r="MY87" s="2" t="s">
        <v>132</v>
      </c>
      <c r="MZ87" s="2" t="s">
        <v>132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167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174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167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167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167</v>
      </c>
      <c r="RB87" s="2" t="s">
        <v>129</v>
      </c>
      <c r="RC87" s="2" t="s">
        <v>132</v>
      </c>
      <c r="RD87" s="2" t="s">
        <v>132</v>
      </c>
      <c r="RE87" s="2" t="s">
        <v>144</v>
      </c>
      <c r="RF87" s="2" t="s">
        <v>179</v>
      </c>
      <c r="RG87" s="4"/>
      <c r="RH87" s="8"/>
      <c r="RI87" s="4"/>
      <c r="RJ87" s="8"/>
      <c r="RK87" s="7"/>
      <c r="RL87" s="7"/>
      <c r="RM87" s="2" t="s">
        <v>141</v>
      </c>
      <c r="RN87" s="2" t="s">
        <v>168</v>
      </c>
      <c r="RO87" s="2" t="s">
        <v>1427</v>
      </c>
      <c r="RP87" s="2" t="s">
        <v>132</v>
      </c>
      <c r="RQ87" s="2" t="s">
        <v>144</v>
      </c>
      <c r="RR87" s="2" t="s">
        <v>132</v>
      </c>
    </row>
    <row r="88">
      <c r="A88" s="2" t="s">
        <v>1572</v>
      </c>
      <c r="B88" s="2" t="s">
        <v>121</v>
      </c>
      <c r="C88" s="2" t="s">
        <v>122</v>
      </c>
      <c r="D88" s="2" t="s">
        <v>988</v>
      </c>
      <c r="E88" s="2" t="s">
        <v>989</v>
      </c>
      <c r="F88" s="2" t="s">
        <v>1556</v>
      </c>
      <c r="G88" s="2" t="s">
        <v>1556</v>
      </c>
      <c r="H88" s="2" t="s">
        <v>1556</v>
      </c>
      <c r="I88" s="2" t="s">
        <v>1573</v>
      </c>
      <c r="J88" s="2" t="s">
        <v>127</v>
      </c>
      <c r="K88" s="2" t="s">
        <v>1574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978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429</v>
      </c>
      <c r="V88" s="2" t="s">
        <v>907</v>
      </c>
      <c r="W88" s="2" t="s">
        <v>470</v>
      </c>
      <c r="X88" s="2" t="s">
        <v>784</v>
      </c>
      <c r="Y88" s="2" t="s">
        <v>1562</v>
      </c>
      <c r="Z88" s="4">
        <v>168</v>
      </c>
      <c r="AA88" s="4">
        <f>=ROUNDDOWN(98.8235294117647,0)</f>
      </c>
      <c r="AB88" s="5">
        <v>1.7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11</v>
      </c>
      <c r="AQ88" s="8">
        <v>159.69</v>
      </c>
      <c r="AR88" s="4"/>
      <c r="AS88" s="8"/>
      <c r="AT88" s="7"/>
      <c r="AU88" s="7"/>
      <c r="AV88" s="4">
        <v>11</v>
      </c>
      <c r="AW88" s="8">
        <v>159.69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0.1627</v>
      </c>
      <c r="BJ88" s="4">
        <v>11</v>
      </c>
      <c r="BK88" s="8">
        <v>159.69</v>
      </c>
      <c r="BL88" s="2" t="s">
        <v>1575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1561</v>
      </c>
      <c r="BX88" s="2" t="s">
        <v>132</v>
      </c>
      <c r="BY88" s="2" t="s">
        <v>144</v>
      </c>
      <c r="BZ88" s="2" t="s">
        <v>132</v>
      </c>
      <c r="CA88" s="4">
        <v>1</v>
      </c>
      <c r="CB88" s="8">
        <v>9</v>
      </c>
      <c r="CC88" s="4"/>
      <c r="CD88" s="8"/>
      <c r="CE88" s="7"/>
      <c r="CF88" s="7"/>
      <c r="CG88" s="2" t="s">
        <v>141</v>
      </c>
      <c r="CH88" s="2" t="s">
        <v>129</v>
      </c>
      <c r="CI88" s="2" t="s">
        <v>132</v>
      </c>
      <c r="CJ88" s="2" t="s">
        <v>1350</v>
      </c>
      <c r="CK88" s="2" t="s">
        <v>144</v>
      </c>
      <c r="CL88" s="2" t="s">
        <v>132</v>
      </c>
      <c r="CM88" s="4">
        <v>4</v>
      </c>
      <c r="CN88" s="8">
        <v>32.98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1419</v>
      </c>
      <c r="CV88" s="2" t="s">
        <v>1447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167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141</v>
      </c>
      <c r="DR88" s="2" t="s">
        <v>129</v>
      </c>
      <c r="DS88" s="2" t="s">
        <v>983</v>
      </c>
      <c r="DT88" s="2" t="s">
        <v>1576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963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141</v>
      </c>
      <c r="EP88" s="2" t="s">
        <v>129</v>
      </c>
      <c r="EQ88" s="2" t="s">
        <v>985</v>
      </c>
      <c r="ER88" s="2" t="s">
        <v>1577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167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141</v>
      </c>
      <c r="FN88" s="2" t="s">
        <v>129</v>
      </c>
      <c r="FO88" s="2" t="s">
        <v>444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141</v>
      </c>
      <c r="FZ88" s="2" t="s">
        <v>129</v>
      </c>
      <c r="GA88" s="2" t="s">
        <v>158</v>
      </c>
      <c r="GB88" s="2" t="s">
        <v>132</v>
      </c>
      <c r="GC88" s="2" t="s">
        <v>144</v>
      </c>
      <c r="GD88" s="2" t="s">
        <v>132</v>
      </c>
      <c r="GE88" s="4">
        <v>4</v>
      </c>
      <c r="GF88" s="8">
        <v>103.03</v>
      </c>
      <c r="GG88" s="4"/>
      <c r="GH88" s="8"/>
      <c r="GI88" s="7"/>
      <c r="GJ88" s="7"/>
      <c r="GK88" s="2" t="s">
        <v>141</v>
      </c>
      <c r="GL88" s="2" t="s">
        <v>129</v>
      </c>
      <c r="GM88" s="2" t="s">
        <v>1419</v>
      </c>
      <c r="GN88" s="2" t="s">
        <v>1443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167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141</v>
      </c>
      <c r="HJ88" s="2" t="s">
        <v>129</v>
      </c>
      <c r="HK88" s="2" t="s">
        <v>924</v>
      </c>
      <c r="HL88" s="2" t="s">
        <v>132</v>
      </c>
      <c r="HM88" s="2" t="s">
        <v>144</v>
      </c>
      <c r="HN88" s="2" t="s">
        <v>132</v>
      </c>
      <c r="HO88" s="4">
        <v>2</v>
      </c>
      <c r="HP88" s="8">
        <v>14.68</v>
      </c>
      <c r="HQ88" s="4"/>
      <c r="HR88" s="8"/>
      <c r="HS88" s="7"/>
      <c r="HT88" s="7"/>
      <c r="HU88" s="2" t="s">
        <v>141</v>
      </c>
      <c r="HV88" s="2" t="s">
        <v>129</v>
      </c>
      <c r="HW88" s="2" t="s">
        <v>947</v>
      </c>
      <c r="HX88" s="2" t="s">
        <v>1578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212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174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162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167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168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141</v>
      </c>
      <c r="LB88" s="2" t="s">
        <v>129</v>
      </c>
      <c r="LC88" s="2" t="s">
        <v>169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162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167</v>
      </c>
      <c r="MX88" s="2" t="s">
        <v>129</v>
      </c>
      <c r="MY88" s="2" t="s">
        <v>132</v>
      </c>
      <c r="MZ88" s="2" t="s">
        <v>132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167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174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167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167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167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179</v>
      </c>
      <c r="RG88" s="4"/>
      <c r="RH88" s="8"/>
      <c r="RI88" s="4"/>
      <c r="RJ88" s="8"/>
      <c r="RK88" s="7"/>
      <c r="RL88" s="7"/>
      <c r="RM88" s="2" t="s">
        <v>141</v>
      </c>
      <c r="RN88" s="2" t="s">
        <v>168</v>
      </c>
      <c r="RO88" s="2" t="s">
        <v>1427</v>
      </c>
      <c r="RP88" s="2" t="s">
        <v>132</v>
      </c>
      <c r="RQ88" s="2" t="s">
        <v>144</v>
      </c>
      <c r="RR88" s="2" t="s">
        <v>132</v>
      </c>
    </row>
    <row r="89">
      <c r="A89" s="2" t="s">
        <v>1579</v>
      </c>
      <c r="B89" s="2" t="s">
        <v>121</v>
      </c>
      <c r="C89" s="2" t="s">
        <v>122</v>
      </c>
      <c r="D89" s="2" t="s">
        <v>988</v>
      </c>
      <c r="E89" s="2" t="s">
        <v>989</v>
      </c>
      <c r="F89" s="2" t="s">
        <v>1556</v>
      </c>
      <c r="G89" s="2" t="s">
        <v>1556</v>
      </c>
      <c r="H89" s="2" t="s">
        <v>1556</v>
      </c>
      <c r="I89" s="2" t="s">
        <v>1580</v>
      </c>
      <c r="J89" s="2" t="s">
        <v>127</v>
      </c>
      <c r="K89" s="2" t="s">
        <v>1581</v>
      </c>
      <c r="L89" s="3">
        <v>6.66</v>
      </c>
      <c r="M89" s="3">
        <v>6.99</v>
      </c>
      <c r="N89" s="3">
        <v>19.99</v>
      </c>
      <c r="O89" s="2" t="s">
        <v>129</v>
      </c>
      <c r="P89" s="2" t="s">
        <v>978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429</v>
      </c>
      <c r="V89" s="2" t="s">
        <v>907</v>
      </c>
      <c r="W89" s="2" t="s">
        <v>470</v>
      </c>
      <c r="X89" s="2" t="s">
        <v>784</v>
      </c>
      <c r="Y89" s="2" t="s">
        <v>1562</v>
      </c>
      <c r="Z89" s="4">
        <v>164</v>
      </c>
      <c r="AA89" s="4">
        <f>=ROUNDDOWN(86.3157894736842,0)</f>
      </c>
      <c r="AB89" s="5">
        <v>1.9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8</v>
      </c>
      <c r="AQ89" s="8">
        <v>104.68</v>
      </c>
      <c r="AR89" s="4"/>
      <c r="AS89" s="8"/>
      <c r="AT89" s="7"/>
      <c r="AU89" s="7"/>
      <c r="AV89" s="4">
        <v>8</v>
      </c>
      <c r="AW89" s="8">
        <v>104.68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0.1066</v>
      </c>
      <c r="BJ89" s="4">
        <v>8</v>
      </c>
      <c r="BK89" s="8">
        <v>104.68</v>
      </c>
      <c r="BL89" s="2" t="s">
        <v>1582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1561</v>
      </c>
      <c r="BX89" s="2" t="s">
        <v>1477</v>
      </c>
      <c r="BY89" s="2" t="s">
        <v>144</v>
      </c>
      <c r="BZ89" s="2" t="s">
        <v>132</v>
      </c>
      <c r="CA89" s="4">
        <v>1</v>
      </c>
      <c r="CB89" s="8">
        <v>9</v>
      </c>
      <c r="CC89" s="4"/>
      <c r="CD89" s="8"/>
      <c r="CE89" s="7"/>
      <c r="CF89" s="7"/>
      <c r="CG89" s="2" t="s">
        <v>141</v>
      </c>
      <c r="CH89" s="2" t="s">
        <v>129</v>
      </c>
      <c r="CI89" s="2" t="s">
        <v>132</v>
      </c>
      <c r="CJ89" s="2" t="s">
        <v>1350</v>
      </c>
      <c r="CK89" s="2" t="s">
        <v>144</v>
      </c>
      <c r="CL89" s="2" t="s">
        <v>132</v>
      </c>
      <c r="CM89" s="4">
        <v>4</v>
      </c>
      <c r="CN89" s="8">
        <v>32.98</v>
      </c>
      <c r="CO89" s="4"/>
      <c r="CP89" s="8"/>
      <c r="CQ89" s="7"/>
      <c r="CR89" s="7"/>
      <c r="CS89" s="2" t="s">
        <v>141</v>
      </c>
      <c r="CT89" s="2" t="s">
        <v>129</v>
      </c>
      <c r="CU89" s="2" t="s">
        <v>1419</v>
      </c>
      <c r="CV89" s="2" t="s">
        <v>1583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167</v>
      </c>
      <c r="DF89" s="2" t="s">
        <v>129</v>
      </c>
      <c r="DG89" s="2" t="s">
        <v>132</v>
      </c>
      <c r="DH89" s="2" t="s">
        <v>132</v>
      </c>
      <c r="DI89" s="2" t="s">
        <v>144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129</v>
      </c>
      <c r="DS89" s="2" t="s">
        <v>983</v>
      </c>
      <c r="DT89" s="2" t="s">
        <v>1576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129</v>
      </c>
      <c r="EE89" s="2" t="s">
        <v>963</v>
      </c>
      <c r="EF89" s="2" t="s">
        <v>132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141</v>
      </c>
      <c r="EP89" s="2" t="s">
        <v>129</v>
      </c>
      <c r="EQ89" s="2" t="s">
        <v>985</v>
      </c>
      <c r="ER89" s="2" t="s">
        <v>132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167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129</v>
      </c>
      <c r="FO89" s="2" t="s">
        <v>444</v>
      </c>
      <c r="FP89" s="2" t="s">
        <v>132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129</v>
      </c>
      <c r="GA89" s="2" t="s">
        <v>158</v>
      </c>
      <c r="GB89" s="2" t="s">
        <v>132</v>
      </c>
      <c r="GC89" s="2" t="s">
        <v>144</v>
      </c>
      <c r="GD89" s="2" t="s">
        <v>132</v>
      </c>
      <c r="GE89" s="4">
        <v>2</v>
      </c>
      <c r="GF89" s="8">
        <v>55.36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1419</v>
      </c>
      <c r="GN89" s="2" t="s">
        <v>1584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167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141</v>
      </c>
      <c r="HJ89" s="2" t="s">
        <v>129</v>
      </c>
      <c r="HK89" s="2" t="s">
        <v>924</v>
      </c>
      <c r="HL89" s="2" t="s">
        <v>132</v>
      </c>
      <c r="HM89" s="2" t="s">
        <v>144</v>
      </c>
      <c r="HN89" s="2" t="s">
        <v>132</v>
      </c>
      <c r="HO89" s="4">
        <v>1</v>
      </c>
      <c r="HP89" s="8">
        <v>7.34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947</v>
      </c>
      <c r="HX89" s="2" t="s">
        <v>1565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212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174</v>
      </c>
      <c r="JF89" s="2" t="s">
        <v>129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162</v>
      </c>
      <c r="JR89" s="2" t="s">
        <v>129</v>
      </c>
      <c r="JS89" s="2" t="s">
        <v>132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167</v>
      </c>
      <c r="KD89" s="2" t="s">
        <v>129</v>
      </c>
      <c r="KE89" s="2" t="s">
        <v>132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167</v>
      </c>
      <c r="KP89" s="2" t="s">
        <v>168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169</v>
      </c>
      <c r="LD89" s="2" t="s">
        <v>132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162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167</v>
      </c>
      <c r="MX89" s="2" t="s">
        <v>129</v>
      </c>
      <c r="MY89" s="2" t="s">
        <v>132</v>
      </c>
      <c r="MZ89" s="2" t="s">
        <v>132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167</v>
      </c>
      <c r="NJ89" s="2" t="s">
        <v>129</v>
      </c>
      <c r="NK89" s="2" t="s">
        <v>132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174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167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167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167</v>
      </c>
      <c r="QD89" s="2" t="s">
        <v>129</v>
      </c>
      <c r="QE89" s="2" t="s">
        <v>132</v>
      </c>
      <c r="QF89" s="2" t="s">
        <v>132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179</v>
      </c>
      <c r="RG89" s="4"/>
      <c r="RH89" s="8"/>
      <c r="RI89" s="4"/>
      <c r="RJ89" s="8"/>
      <c r="RK89" s="7"/>
      <c r="RL89" s="7"/>
      <c r="RM89" s="2" t="s">
        <v>141</v>
      </c>
      <c r="RN89" s="2" t="s">
        <v>168</v>
      </c>
      <c r="RO89" s="2" t="s">
        <v>1427</v>
      </c>
      <c r="RP89" s="2" t="s">
        <v>132</v>
      </c>
      <c r="RQ89" s="2" t="s">
        <v>144</v>
      </c>
      <c r="RR89" s="2" t="s">
        <v>132</v>
      </c>
    </row>
    <row r="90">
      <c r="A90" s="2" t="s">
        <v>1585</v>
      </c>
      <c r="B90" s="2" t="s">
        <v>121</v>
      </c>
      <c r="C90" s="2" t="s">
        <v>122</v>
      </c>
      <c r="D90" s="2" t="s">
        <v>988</v>
      </c>
      <c r="E90" s="2" t="s">
        <v>989</v>
      </c>
      <c r="F90" s="2" t="s">
        <v>1556</v>
      </c>
      <c r="G90" s="2" t="s">
        <v>1556</v>
      </c>
      <c r="H90" s="2" t="s">
        <v>1556</v>
      </c>
      <c r="I90" s="2" t="s">
        <v>1586</v>
      </c>
      <c r="J90" s="2" t="s">
        <v>127</v>
      </c>
      <c r="K90" s="2" t="s">
        <v>1587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978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429</v>
      </c>
      <c r="V90" s="2" t="s">
        <v>907</v>
      </c>
      <c r="W90" s="2" t="s">
        <v>470</v>
      </c>
      <c r="X90" s="2" t="s">
        <v>784</v>
      </c>
      <c r="Y90" s="2" t="s">
        <v>1559</v>
      </c>
      <c r="Z90" s="4">
        <v>198</v>
      </c>
      <c r="AA90" s="4">
        <f>=ROUNDDOWN(198,0)</f>
      </c>
      <c r="AB90" s="5">
        <v>1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10</v>
      </c>
      <c r="AQ90" s="8">
        <v>95.66</v>
      </c>
      <c r="AR90" s="4"/>
      <c r="AS90" s="8"/>
      <c r="AT90" s="7"/>
      <c r="AU90" s="7"/>
      <c r="AV90" s="4">
        <v>10</v>
      </c>
      <c r="AW90" s="8">
        <v>95.66</v>
      </c>
      <c r="AX90" s="4"/>
      <c r="AY90" s="8"/>
      <c r="AZ90" s="7"/>
      <c r="BA90" s="7"/>
      <c r="BB90" s="7">
        <v>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0.0975</v>
      </c>
      <c r="BJ90" s="4">
        <v>10</v>
      </c>
      <c r="BK90" s="8">
        <v>95.66</v>
      </c>
      <c r="BL90" s="2" t="s">
        <v>1560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1561</v>
      </c>
      <c r="BX90" s="2" t="s">
        <v>132</v>
      </c>
      <c r="BY90" s="2" t="s">
        <v>144</v>
      </c>
      <c r="BZ90" s="2" t="s">
        <v>132</v>
      </c>
      <c r="CA90" s="4">
        <v>7</v>
      </c>
      <c r="CB90" s="8">
        <v>63</v>
      </c>
      <c r="CC90" s="4"/>
      <c r="CD90" s="8"/>
      <c r="CE90" s="7"/>
      <c r="CF90" s="7"/>
      <c r="CG90" s="2" t="s">
        <v>141</v>
      </c>
      <c r="CH90" s="2" t="s">
        <v>129</v>
      </c>
      <c r="CI90" s="2" t="s">
        <v>132</v>
      </c>
      <c r="CJ90" s="2" t="s">
        <v>1350</v>
      </c>
      <c r="CK90" s="2" t="s">
        <v>144</v>
      </c>
      <c r="CL90" s="2" t="s">
        <v>132</v>
      </c>
      <c r="CM90" s="4">
        <v>1</v>
      </c>
      <c r="CN90" s="8">
        <v>9.33</v>
      </c>
      <c r="CO90" s="4"/>
      <c r="CP90" s="8"/>
      <c r="CQ90" s="7"/>
      <c r="CR90" s="7"/>
      <c r="CS90" s="2" t="s">
        <v>141</v>
      </c>
      <c r="CT90" s="2" t="s">
        <v>129</v>
      </c>
      <c r="CU90" s="2" t="s">
        <v>1562</v>
      </c>
      <c r="CV90" s="2" t="s">
        <v>1588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167</v>
      </c>
      <c r="DF90" s="2" t="s">
        <v>129</v>
      </c>
      <c r="DG90" s="2" t="s">
        <v>132</v>
      </c>
      <c r="DH90" s="2" t="s">
        <v>132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141</v>
      </c>
      <c r="DR90" s="2" t="s">
        <v>129</v>
      </c>
      <c r="DS90" s="2" t="s">
        <v>983</v>
      </c>
      <c r="DT90" s="2" t="s">
        <v>854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963</v>
      </c>
      <c r="EF90" s="2" t="s">
        <v>132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141</v>
      </c>
      <c r="EP90" s="2" t="s">
        <v>129</v>
      </c>
      <c r="EQ90" s="2" t="s">
        <v>985</v>
      </c>
      <c r="ER90" s="2" t="s">
        <v>132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167</v>
      </c>
      <c r="FB90" s="2" t="s">
        <v>129</v>
      </c>
      <c r="FC90" s="2" t="s">
        <v>132</v>
      </c>
      <c r="FD90" s="2" t="s">
        <v>132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141</v>
      </c>
      <c r="FN90" s="2" t="s">
        <v>129</v>
      </c>
      <c r="FO90" s="2" t="s">
        <v>444</v>
      </c>
      <c r="FP90" s="2" t="s">
        <v>132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141</v>
      </c>
      <c r="FZ90" s="2" t="s">
        <v>129</v>
      </c>
      <c r="GA90" s="2" t="s">
        <v>158</v>
      </c>
      <c r="GB90" s="2" t="s">
        <v>132</v>
      </c>
      <c r="GC90" s="2" t="s">
        <v>144</v>
      </c>
      <c r="GD90" s="2" t="s">
        <v>132</v>
      </c>
      <c r="GE90" s="4">
        <v>1</v>
      </c>
      <c r="GF90" s="8">
        <v>15.99</v>
      </c>
      <c r="GG90" s="4"/>
      <c r="GH90" s="8"/>
      <c r="GI90" s="7"/>
      <c r="GJ90" s="7"/>
      <c r="GK90" s="2" t="s">
        <v>141</v>
      </c>
      <c r="GL90" s="2" t="s">
        <v>129</v>
      </c>
      <c r="GM90" s="2" t="s">
        <v>1562</v>
      </c>
      <c r="GN90" s="2" t="s">
        <v>1589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167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141</v>
      </c>
      <c r="HJ90" s="2" t="s">
        <v>129</v>
      </c>
      <c r="HK90" s="2" t="s">
        <v>924</v>
      </c>
      <c r="HL90" s="2" t="s">
        <v>132</v>
      </c>
      <c r="HM90" s="2" t="s">
        <v>144</v>
      </c>
      <c r="HN90" s="2" t="s">
        <v>132</v>
      </c>
      <c r="HO90" s="4">
        <v>1</v>
      </c>
      <c r="HP90" s="8">
        <v>7.34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947</v>
      </c>
      <c r="HX90" s="2" t="s">
        <v>1565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212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174</v>
      </c>
      <c r="JF90" s="2" t="s">
        <v>129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162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167</v>
      </c>
      <c r="KD90" s="2" t="s">
        <v>129</v>
      </c>
      <c r="KE90" s="2" t="s">
        <v>132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167</v>
      </c>
      <c r="KP90" s="2" t="s">
        <v>168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141</v>
      </c>
      <c r="LB90" s="2" t="s">
        <v>129</v>
      </c>
      <c r="LC90" s="2" t="s">
        <v>169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162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167</v>
      </c>
      <c r="MX90" s="2" t="s">
        <v>129</v>
      </c>
      <c r="MY90" s="2" t="s">
        <v>132</v>
      </c>
      <c r="MZ90" s="2" t="s">
        <v>132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167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174</v>
      </c>
      <c r="OH90" s="2" t="s">
        <v>129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167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167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167</v>
      </c>
      <c r="QD90" s="2" t="s">
        <v>129</v>
      </c>
      <c r="QE90" s="2" t="s">
        <v>132</v>
      </c>
      <c r="QF90" s="2" t="s">
        <v>132</v>
      </c>
      <c r="QG90" s="2" t="s">
        <v>144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167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179</v>
      </c>
      <c r="RG90" s="4"/>
      <c r="RH90" s="8"/>
      <c r="RI90" s="4"/>
      <c r="RJ90" s="8"/>
      <c r="RK90" s="7"/>
      <c r="RL90" s="7"/>
      <c r="RM90" s="2" t="s">
        <v>141</v>
      </c>
      <c r="RN90" s="2" t="s">
        <v>168</v>
      </c>
      <c r="RO90" s="2" t="s">
        <v>1427</v>
      </c>
      <c r="RP90" s="2" t="s">
        <v>132</v>
      </c>
      <c r="RQ90" s="2" t="s">
        <v>144</v>
      </c>
      <c r="RR90" s="2" t="s">
        <v>132</v>
      </c>
    </row>
    <row r="91">
      <c r="A91" s="2" t="s">
        <v>1590</v>
      </c>
      <c r="B91" s="2" t="s">
        <v>121</v>
      </c>
      <c r="C91" s="2" t="s">
        <v>122</v>
      </c>
      <c r="D91" s="2" t="s">
        <v>988</v>
      </c>
      <c r="E91" s="2" t="s">
        <v>989</v>
      </c>
      <c r="F91" s="2" t="s">
        <v>1556</v>
      </c>
      <c r="G91" s="2" t="s">
        <v>1556</v>
      </c>
      <c r="H91" s="2" t="s">
        <v>1556</v>
      </c>
      <c r="I91" s="2" t="s">
        <v>1591</v>
      </c>
      <c r="J91" s="2" t="s">
        <v>127</v>
      </c>
      <c r="K91" s="2" t="s">
        <v>1592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978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429</v>
      </c>
      <c r="V91" s="2" t="s">
        <v>907</v>
      </c>
      <c r="W91" s="2" t="s">
        <v>470</v>
      </c>
      <c r="X91" s="2" t="s">
        <v>784</v>
      </c>
      <c r="Y91" s="2" t="s">
        <v>1559</v>
      </c>
      <c r="Z91" s="4">
        <v>130</v>
      </c>
      <c r="AA91" s="4">
        <f>=ROUNDDOWN(37.1428571428571,0)</f>
      </c>
      <c r="AB91" s="5">
        <v>3.5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3</v>
      </c>
      <c r="AQ91" s="8">
        <v>35.69</v>
      </c>
      <c r="AR91" s="4"/>
      <c r="AS91" s="8"/>
      <c r="AT91" s="7"/>
      <c r="AU91" s="7"/>
      <c r="AV91" s="4">
        <v>3</v>
      </c>
      <c r="AW91" s="8">
        <v>35.69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0.0364</v>
      </c>
      <c r="BJ91" s="4">
        <v>3</v>
      </c>
      <c r="BK91" s="8">
        <v>35.69</v>
      </c>
      <c r="BL91" s="2" t="s">
        <v>1593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1561</v>
      </c>
      <c r="BX91" s="2" t="s">
        <v>132</v>
      </c>
      <c r="BY91" s="2" t="s">
        <v>144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132</v>
      </c>
      <c r="CJ91" s="2" t="s">
        <v>1350</v>
      </c>
      <c r="CK91" s="2" t="s">
        <v>144</v>
      </c>
      <c r="CL91" s="2" t="s">
        <v>132</v>
      </c>
      <c r="CM91" s="4">
        <v>2</v>
      </c>
      <c r="CN91" s="8">
        <v>19.7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1562</v>
      </c>
      <c r="CV91" s="2" t="s">
        <v>1594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167</v>
      </c>
      <c r="DF91" s="2" t="s">
        <v>129</v>
      </c>
      <c r="DG91" s="2" t="s">
        <v>132</v>
      </c>
      <c r="DH91" s="2" t="s">
        <v>132</v>
      </c>
      <c r="DI91" s="2" t="s">
        <v>144</v>
      </c>
      <c r="DJ91" s="2" t="s">
        <v>132</v>
      </c>
      <c r="DK91" s="4"/>
      <c r="DL91" s="8"/>
      <c r="DM91" s="4"/>
      <c r="DN91" s="8"/>
      <c r="DO91" s="7"/>
      <c r="DP91" s="7"/>
      <c r="DQ91" s="2" t="s">
        <v>141</v>
      </c>
      <c r="DR91" s="2" t="s">
        <v>129</v>
      </c>
      <c r="DS91" s="2" t="s">
        <v>983</v>
      </c>
      <c r="DT91" s="2" t="s">
        <v>132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963</v>
      </c>
      <c r="EF91" s="2" t="s">
        <v>1595</v>
      </c>
      <c r="EG91" s="2" t="s">
        <v>144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985</v>
      </c>
      <c r="ER91" s="2" t="s">
        <v>1570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167</v>
      </c>
      <c r="FB91" s="2" t="s">
        <v>129</v>
      </c>
      <c r="FC91" s="2" t="s">
        <v>132</v>
      </c>
      <c r="FD91" s="2" t="s">
        <v>132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141</v>
      </c>
      <c r="FN91" s="2" t="s">
        <v>129</v>
      </c>
      <c r="FO91" s="2" t="s">
        <v>444</v>
      </c>
      <c r="FP91" s="2" t="s">
        <v>1452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141</v>
      </c>
      <c r="FZ91" s="2" t="s">
        <v>129</v>
      </c>
      <c r="GA91" s="2" t="s">
        <v>158</v>
      </c>
      <c r="GB91" s="2" t="s">
        <v>132</v>
      </c>
      <c r="GC91" s="2" t="s">
        <v>144</v>
      </c>
      <c r="GD91" s="2" t="s">
        <v>132</v>
      </c>
      <c r="GE91" s="4">
        <v>1</v>
      </c>
      <c r="GF91" s="8">
        <v>15.99</v>
      </c>
      <c r="GG91" s="4"/>
      <c r="GH91" s="8"/>
      <c r="GI91" s="7"/>
      <c r="GJ91" s="7"/>
      <c r="GK91" s="2" t="s">
        <v>141</v>
      </c>
      <c r="GL91" s="2" t="s">
        <v>129</v>
      </c>
      <c r="GM91" s="2" t="s">
        <v>1562</v>
      </c>
      <c r="GN91" s="2" t="s">
        <v>1589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167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141</v>
      </c>
      <c r="HJ91" s="2" t="s">
        <v>129</v>
      </c>
      <c r="HK91" s="2" t="s">
        <v>924</v>
      </c>
      <c r="HL91" s="2" t="s">
        <v>132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947</v>
      </c>
      <c r="HX91" s="2" t="s">
        <v>132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212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174</v>
      </c>
      <c r="JF91" s="2" t="s">
        <v>129</v>
      </c>
      <c r="JG91" s="2" t="s">
        <v>132</v>
      </c>
      <c r="JH91" s="2" t="s">
        <v>132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162</v>
      </c>
      <c r="JR91" s="2" t="s">
        <v>129</v>
      </c>
      <c r="JS91" s="2" t="s">
        <v>132</v>
      </c>
      <c r="JT91" s="2" t="s">
        <v>132</v>
      </c>
      <c r="JU91" s="2" t="s">
        <v>144</v>
      </c>
      <c r="JV91" s="2" t="s">
        <v>132</v>
      </c>
      <c r="JW91" s="4"/>
      <c r="JX91" s="8"/>
      <c r="JY91" s="4"/>
      <c r="JZ91" s="8"/>
      <c r="KA91" s="7"/>
      <c r="KB91" s="7"/>
      <c r="KC91" s="2" t="s">
        <v>167</v>
      </c>
      <c r="KD91" s="2" t="s">
        <v>129</v>
      </c>
      <c r="KE91" s="2" t="s">
        <v>132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167</v>
      </c>
      <c r="KP91" s="2" t="s">
        <v>168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141</v>
      </c>
      <c r="LB91" s="2" t="s">
        <v>129</v>
      </c>
      <c r="LC91" s="2" t="s">
        <v>169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162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167</v>
      </c>
      <c r="MX91" s="2" t="s">
        <v>129</v>
      </c>
      <c r="MY91" s="2" t="s">
        <v>132</v>
      </c>
      <c r="MZ91" s="2" t="s">
        <v>132</v>
      </c>
      <c r="NA91" s="2" t="s">
        <v>144</v>
      </c>
      <c r="NB91" s="2" t="s">
        <v>132</v>
      </c>
      <c r="NC91" s="4"/>
      <c r="ND91" s="8"/>
      <c r="NE91" s="4"/>
      <c r="NF91" s="8"/>
      <c r="NG91" s="7"/>
      <c r="NH91" s="7"/>
      <c r="NI91" s="2" t="s">
        <v>167</v>
      </c>
      <c r="NJ91" s="2" t="s">
        <v>129</v>
      </c>
      <c r="NK91" s="2" t="s">
        <v>132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174</v>
      </c>
      <c r="OH91" s="2" t="s">
        <v>129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167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167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167</v>
      </c>
      <c r="QD91" s="2" t="s">
        <v>129</v>
      </c>
      <c r="QE91" s="2" t="s">
        <v>132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167</v>
      </c>
      <c r="RB91" s="2" t="s">
        <v>129</v>
      </c>
      <c r="RC91" s="2" t="s">
        <v>132</v>
      </c>
      <c r="RD91" s="2" t="s">
        <v>132</v>
      </c>
      <c r="RE91" s="2" t="s">
        <v>144</v>
      </c>
      <c r="RF91" s="2" t="s">
        <v>179</v>
      </c>
      <c r="RG91" s="4"/>
      <c r="RH91" s="8"/>
      <c r="RI91" s="4"/>
      <c r="RJ91" s="8"/>
      <c r="RK91" s="7"/>
      <c r="RL91" s="7"/>
      <c r="RM91" s="2" t="s">
        <v>141</v>
      </c>
      <c r="RN91" s="2" t="s">
        <v>168</v>
      </c>
      <c r="RO91" s="2" t="s">
        <v>1427</v>
      </c>
      <c r="RP91" s="2" t="s">
        <v>132</v>
      </c>
      <c r="RQ91" s="2" t="s">
        <v>144</v>
      </c>
      <c r="RR91" s="2" t="s">
        <v>132</v>
      </c>
    </row>
    <row r="92">
      <c r="A92" s="2" t="s">
        <v>1596</v>
      </c>
      <c r="B92" s="2" t="s">
        <v>121</v>
      </c>
      <c r="C92" s="2" t="s">
        <v>122</v>
      </c>
      <c r="D92" s="2" t="s">
        <v>988</v>
      </c>
      <c r="E92" s="2" t="s">
        <v>989</v>
      </c>
      <c r="F92" s="2" t="s">
        <v>1597</v>
      </c>
      <c r="G92" s="2" t="s">
        <v>1597</v>
      </c>
      <c r="H92" s="2" t="s">
        <v>1597</v>
      </c>
      <c r="I92" s="2" t="s">
        <v>1598</v>
      </c>
      <c r="J92" s="2" t="s">
        <v>127</v>
      </c>
      <c r="K92" s="2" t="s">
        <v>1599</v>
      </c>
      <c r="L92" s="3">
        <v>28.33</v>
      </c>
      <c r="M92" s="3">
        <v>29.75</v>
      </c>
      <c r="N92" s="3">
        <v>59.49</v>
      </c>
      <c r="O92" s="2" t="s">
        <v>129</v>
      </c>
      <c r="P92" s="2" t="s">
        <v>540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429</v>
      </c>
      <c r="V92" s="2" t="s">
        <v>907</v>
      </c>
      <c r="W92" s="2" t="s">
        <v>908</v>
      </c>
      <c r="X92" s="2" t="s">
        <v>398</v>
      </c>
      <c r="Y92" s="2" t="s">
        <v>1424</v>
      </c>
      <c r="Z92" s="4">
        <v>8</v>
      </c>
      <c r="AA92" s="4">
        <f>=ROUNDDOWN(4,0)</f>
      </c>
      <c r="AB92" s="5">
        <v>2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21</v>
      </c>
      <c r="AQ92" s="8">
        <v>845.8</v>
      </c>
      <c r="AR92" s="4"/>
      <c r="AS92" s="8"/>
      <c r="AT92" s="7"/>
      <c r="AU92" s="7"/>
      <c r="AV92" s="4">
        <v>21</v>
      </c>
      <c r="AW92" s="8">
        <v>845.8</v>
      </c>
      <c r="AX92" s="4"/>
      <c r="AY92" s="8"/>
      <c r="AZ92" s="7"/>
      <c r="BA92" s="7"/>
      <c r="BB92" s="7">
        <v>1</v>
      </c>
      <c r="BC92" s="4">
        <v>21</v>
      </c>
      <c r="BD92" s="8">
        <v>845.8</v>
      </c>
      <c r="BE92" s="4"/>
      <c r="BF92" s="8"/>
      <c r="BG92" s="7"/>
      <c r="BH92" s="7"/>
      <c r="BI92" s="7">
        <v>1</v>
      </c>
      <c r="BJ92" s="4">
        <v>21</v>
      </c>
      <c r="BK92" s="8">
        <v>845.8</v>
      </c>
      <c r="BL92" s="2" t="s">
        <v>1600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1419</v>
      </c>
      <c r="BX92" s="2" t="s">
        <v>940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162</v>
      </c>
      <c r="CH92" s="2" t="s">
        <v>129</v>
      </c>
      <c r="CI92" s="2" t="s">
        <v>132</v>
      </c>
      <c r="CJ92" s="2" t="s">
        <v>132</v>
      </c>
      <c r="CK92" s="2" t="s">
        <v>144</v>
      </c>
      <c r="CL92" s="2" t="s">
        <v>132</v>
      </c>
      <c r="CM92" s="4">
        <v>12</v>
      </c>
      <c r="CN92" s="8">
        <v>479.72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1417</v>
      </c>
      <c r="CV92" s="2" t="s">
        <v>1601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1602</v>
      </c>
      <c r="DH92" s="2" t="s">
        <v>1603</v>
      </c>
      <c r="DI92" s="2" t="s">
        <v>144</v>
      </c>
      <c r="DJ92" s="2" t="s">
        <v>132</v>
      </c>
      <c r="DK92" s="4">
        <v>5</v>
      </c>
      <c r="DL92" s="8">
        <v>196</v>
      </c>
      <c r="DM92" s="4"/>
      <c r="DN92" s="8"/>
      <c r="DO92" s="7"/>
      <c r="DP92" s="7"/>
      <c r="DQ92" s="2" t="s">
        <v>141</v>
      </c>
      <c r="DR92" s="2" t="s">
        <v>129</v>
      </c>
      <c r="DS92" s="2" t="s">
        <v>1417</v>
      </c>
      <c r="DT92" s="2" t="s">
        <v>943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1424</v>
      </c>
      <c r="EF92" s="2" t="s">
        <v>132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985</v>
      </c>
      <c r="ER92" s="2" t="s">
        <v>132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167</v>
      </c>
      <c r="FB92" s="2" t="s">
        <v>129</v>
      </c>
      <c r="FC92" s="2" t="s">
        <v>132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162</v>
      </c>
      <c r="FN92" s="2" t="s">
        <v>129</v>
      </c>
      <c r="FO92" s="2" t="s">
        <v>132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141</v>
      </c>
      <c r="FZ92" s="2" t="s">
        <v>129</v>
      </c>
      <c r="GA92" s="2" t="s">
        <v>158</v>
      </c>
      <c r="GB92" s="2" t="s">
        <v>132</v>
      </c>
      <c r="GC92" s="2" t="s">
        <v>144</v>
      </c>
      <c r="GD92" s="2" t="s">
        <v>132</v>
      </c>
      <c r="GE92" s="4">
        <v>1</v>
      </c>
      <c r="GF92" s="8">
        <v>76.39</v>
      </c>
      <c r="GG92" s="4"/>
      <c r="GH92" s="8"/>
      <c r="GI92" s="7"/>
      <c r="GJ92" s="7"/>
      <c r="GK92" s="2" t="s">
        <v>141</v>
      </c>
      <c r="GL92" s="2" t="s">
        <v>129</v>
      </c>
      <c r="GM92" s="2" t="s">
        <v>1417</v>
      </c>
      <c r="GN92" s="2" t="s">
        <v>1604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167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162</v>
      </c>
      <c r="HJ92" s="2" t="s">
        <v>129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>
        <v>3</v>
      </c>
      <c r="HP92" s="8">
        <v>93.69</v>
      </c>
      <c r="HQ92" s="4"/>
      <c r="HR92" s="8"/>
      <c r="HS92" s="7"/>
      <c r="HT92" s="7"/>
      <c r="HU92" s="2" t="s">
        <v>141</v>
      </c>
      <c r="HV92" s="2" t="s">
        <v>129</v>
      </c>
      <c r="HW92" s="2" t="s">
        <v>947</v>
      </c>
      <c r="HX92" s="2" t="s">
        <v>941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141</v>
      </c>
      <c r="IH92" s="2" t="s">
        <v>129</v>
      </c>
      <c r="II92" s="2" t="s">
        <v>1426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212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174</v>
      </c>
      <c r="JF92" s="2" t="s">
        <v>129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129</v>
      </c>
      <c r="JS92" s="2" t="s">
        <v>949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167</v>
      </c>
      <c r="KD92" s="2" t="s">
        <v>129</v>
      </c>
      <c r="KE92" s="2" t="s">
        <v>132</v>
      </c>
      <c r="KF92" s="2" t="s">
        <v>132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167</v>
      </c>
      <c r="KP92" s="2" t="s">
        <v>168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141</v>
      </c>
      <c r="LB92" s="2" t="s">
        <v>129</v>
      </c>
      <c r="LC92" s="2" t="s">
        <v>169</v>
      </c>
      <c r="LD92" s="2" t="s">
        <v>132</v>
      </c>
      <c r="LE92" s="2" t="s">
        <v>144</v>
      </c>
      <c r="LF92" s="2" t="s">
        <v>132</v>
      </c>
      <c r="LG92" s="4"/>
      <c r="LH92" s="8"/>
      <c r="LI92" s="4"/>
      <c r="LJ92" s="8"/>
      <c r="LK92" s="7"/>
      <c r="LL92" s="7"/>
      <c r="LM92" s="2" t="s">
        <v>162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162</v>
      </c>
      <c r="ML92" s="2" t="s">
        <v>129</v>
      </c>
      <c r="MM92" s="2" t="s">
        <v>132</v>
      </c>
      <c r="MN92" s="2" t="s">
        <v>132</v>
      </c>
      <c r="MO92" s="2" t="s">
        <v>144</v>
      </c>
      <c r="MP92" s="2" t="s">
        <v>132</v>
      </c>
      <c r="MQ92" s="4"/>
      <c r="MR92" s="8"/>
      <c r="MS92" s="4"/>
      <c r="MT92" s="8"/>
      <c r="MU92" s="7"/>
      <c r="MV92" s="7"/>
      <c r="MW92" s="2" t="s">
        <v>167</v>
      </c>
      <c r="MX92" s="2" t="s">
        <v>129</v>
      </c>
      <c r="MY92" s="2" t="s">
        <v>132</v>
      </c>
      <c r="MZ92" s="2" t="s">
        <v>132</v>
      </c>
      <c r="NA92" s="2" t="s">
        <v>144</v>
      </c>
      <c r="NB92" s="2" t="s">
        <v>132</v>
      </c>
      <c r="NC92" s="4"/>
      <c r="ND92" s="8"/>
      <c r="NE92" s="4"/>
      <c r="NF92" s="8"/>
      <c r="NG92" s="7"/>
      <c r="NH92" s="7"/>
      <c r="NI92" s="2" t="s">
        <v>167</v>
      </c>
      <c r="NJ92" s="2" t="s">
        <v>129</v>
      </c>
      <c r="NK92" s="2" t="s">
        <v>132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174</v>
      </c>
      <c r="OH92" s="2" t="s">
        <v>129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167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167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167</v>
      </c>
      <c r="QD92" s="2" t="s">
        <v>129</v>
      </c>
      <c r="QE92" s="2" t="s">
        <v>132</v>
      </c>
      <c r="QF92" s="2" t="s">
        <v>132</v>
      </c>
      <c r="QG92" s="2" t="s">
        <v>144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167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179</v>
      </c>
      <c r="RG92" s="4"/>
      <c r="RH92" s="8"/>
      <c r="RI92" s="4"/>
      <c r="RJ92" s="8"/>
      <c r="RK92" s="7"/>
      <c r="RL92" s="7"/>
      <c r="RM92" s="2" t="s">
        <v>141</v>
      </c>
      <c r="RN92" s="2" t="s">
        <v>168</v>
      </c>
      <c r="RO92" s="2" t="s">
        <v>1427</v>
      </c>
      <c r="RP92" s="2" t="s">
        <v>132</v>
      </c>
      <c r="RQ92" s="2" t="s">
        <v>144</v>
      </c>
      <c r="RR92" s="2" t="s">
        <v>132</v>
      </c>
    </row>
    <row r="93">
      <c r="A93" s="2" t="s">
        <v>1605</v>
      </c>
      <c r="B93" s="2" t="s">
        <v>121</v>
      </c>
      <c r="C93" s="2" t="s">
        <v>122</v>
      </c>
      <c r="D93" s="2" t="s">
        <v>988</v>
      </c>
      <c r="E93" s="2" t="s">
        <v>989</v>
      </c>
      <c r="F93" s="2" t="s">
        <v>1606</v>
      </c>
      <c r="G93" s="2" t="s">
        <v>1606</v>
      </c>
      <c r="H93" s="2" t="s">
        <v>1606</v>
      </c>
      <c r="I93" s="2" t="s">
        <v>1607</v>
      </c>
      <c r="J93" s="2" t="s">
        <v>127</v>
      </c>
      <c r="K93" s="2" t="s">
        <v>185</v>
      </c>
      <c r="L93" s="3">
        <v>31.35</v>
      </c>
      <c r="M93" s="3">
        <v>32.92</v>
      </c>
      <c r="N93" s="3">
        <v>69.99</v>
      </c>
      <c r="O93" s="2" t="s">
        <v>697</v>
      </c>
      <c r="P93" s="2" t="s">
        <v>540</v>
      </c>
      <c r="Q93" s="2" t="s">
        <v>131</v>
      </c>
      <c r="R93" s="2" t="s">
        <v>132</v>
      </c>
      <c r="S93" s="2" t="s">
        <v>1608</v>
      </c>
      <c r="T93" s="2" t="s">
        <v>132</v>
      </c>
      <c r="U93" s="2" t="s">
        <v>429</v>
      </c>
      <c r="V93" s="2" t="s">
        <v>783</v>
      </c>
      <c r="W93" s="2" t="s">
        <v>187</v>
      </c>
      <c r="X93" s="2" t="s">
        <v>132</v>
      </c>
      <c r="Y93" s="2" t="s">
        <v>1609</v>
      </c>
      <c r="Z93" s="4">
        <v>20</v>
      </c>
      <c r="AA93" s="4">
        <f>=ROUNDDOWN(8.69565217391304,0)</f>
      </c>
      <c r="AB93" s="5">
        <v>2.3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24</v>
      </c>
      <c r="AQ93" s="8">
        <v>767.77</v>
      </c>
      <c r="AR93" s="4"/>
      <c r="AS93" s="8"/>
      <c r="AT93" s="7"/>
      <c r="AU93" s="7"/>
      <c r="AV93" s="4">
        <v>24</v>
      </c>
      <c r="AW93" s="8">
        <v>767.77</v>
      </c>
      <c r="AX93" s="4"/>
      <c r="AY93" s="8"/>
      <c r="AZ93" s="7"/>
      <c r="BA93" s="7"/>
      <c r="BB93" s="7">
        <v>1</v>
      </c>
      <c r="BC93" s="4">
        <v>24</v>
      </c>
      <c r="BD93" s="8">
        <v>767.77</v>
      </c>
      <c r="BE93" s="4"/>
      <c r="BF93" s="8"/>
      <c r="BG93" s="7"/>
      <c r="BH93" s="7"/>
      <c r="BI93" s="7">
        <v>1</v>
      </c>
      <c r="BJ93" s="4">
        <v>24</v>
      </c>
      <c r="BK93" s="8">
        <v>767.77</v>
      </c>
      <c r="BL93" s="2" t="s">
        <v>1610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288</v>
      </c>
      <c r="BX93" s="2" t="s">
        <v>1611</v>
      </c>
      <c r="BY93" s="2" t="s">
        <v>144</v>
      </c>
      <c r="BZ93" s="2" t="s">
        <v>132</v>
      </c>
      <c r="CA93" s="4">
        <v>7</v>
      </c>
      <c r="CB93" s="8">
        <v>208.53</v>
      </c>
      <c r="CC93" s="4"/>
      <c r="CD93" s="8"/>
      <c r="CE93" s="7"/>
      <c r="CF93" s="7"/>
      <c r="CG93" s="2" t="s">
        <v>141</v>
      </c>
      <c r="CH93" s="2" t="s">
        <v>129</v>
      </c>
      <c r="CI93" s="2" t="s">
        <v>132</v>
      </c>
      <c r="CJ93" s="2" t="s">
        <v>1530</v>
      </c>
      <c r="CK93" s="2" t="s">
        <v>144</v>
      </c>
      <c r="CL93" s="2" t="s">
        <v>132</v>
      </c>
      <c r="CM93" s="4"/>
      <c r="CN93" s="8"/>
      <c r="CO93" s="4"/>
      <c r="CP93" s="8"/>
      <c r="CQ93" s="7"/>
      <c r="CR93" s="7"/>
      <c r="CS93" s="2" t="s">
        <v>141</v>
      </c>
      <c r="CT93" s="2" t="s">
        <v>129</v>
      </c>
      <c r="CU93" s="2" t="s">
        <v>288</v>
      </c>
      <c r="CV93" s="2" t="s">
        <v>1612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168</v>
      </c>
      <c r="DG93" s="2" t="s">
        <v>832</v>
      </c>
      <c r="DH93" s="2" t="s">
        <v>1613</v>
      </c>
      <c r="DI93" s="2" t="s">
        <v>144</v>
      </c>
      <c r="DJ93" s="2" t="s">
        <v>132</v>
      </c>
      <c r="DK93" s="4">
        <v>9</v>
      </c>
      <c r="DL93" s="8">
        <v>297</v>
      </c>
      <c r="DM93" s="4"/>
      <c r="DN93" s="8"/>
      <c r="DO93" s="7"/>
      <c r="DP93" s="7"/>
      <c r="DQ93" s="2" t="s">
        <v>141</v>
      </c>
      <c r="DR93" s="2" t="s">
        <v>129</v>
      </c>
      <c r="DS93" s="2" t="s">
        <v>1199</v>
      </c>
      <c r="DT93" s="2" t="s">
        <v>1098</v>
      </c>
      <c r="DU93" s="2" t="s">
        <v>144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1609</v>
      </c>
      <c r="EF93" s="2" t="s">
        <v>1614</v>
      </c>
      <c r="EG93" s="2" t="s">
        <v>144</v>
      </c>
      <c r="EH93" s="2" t="s">
        <v>132</v>
      </c>
      <c r="EI93" s="4">
        <v>3</v>
      </c>
      <c r="EJ93" s="8">
        <v>96</v>
      </c>
      <c r="EK93" s="4"/>
      <c r="EL93" s="8"/>
      <c r="EM93" s="7"/>
      <c r="EN93" s="7"/>
      <c r="EO93" s="2" t="s">
        <v>141</v>
      </c>
      <c r="EP93" s="2" t="s">
        <v>129</v>
      </c>
      <c r="EQ93" s="2" t="s">
        <v>288</v>
      </c>
      <c r="ER93" s="2" t="s">
        <v>1615</v>
      </c>
      <c r="ES93" s="2" t="s">
        <v>144</v>
      </c>
      <c r="ET93" s="2" t="s">
        <v>132</v>
      </c>
      <c r="EU93" s="4"/>
      <c r="EV93" s="8"/>
      <c r="EW93" s="4"/>
      <c r="EX93" s="8"/>
      <c r="EY93" s="7"/>
      <c r="EZ93" s="7"/>
      <c r="FA93" s="2" t="s">
        <v>167</v>
      </c>
      <c r="FB93" s="2" t="s">
        <v>129</v>
      </c>
      <c r="FC93" s="2" t="s">
        <v>132</v>
      </c>
      <c r="FD93" s="2" t="s">
        <v>132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141</v>
      </c>
      <c r="FN93" s="2" t="s">
        <v>168</v>
      </c>
      <c r="FO93" s="2" t="s">
        <v>1616</v>
      </c>
      <c r="FP93" s="2" t="s">
        <v>1160</v>
      </c>
      <c r="FQ93" s="2" t="s">
        <v>144</v>
      </c>
      <c r="FR93" s="2" t="s">
        <v>132</v>
      </c>
      <c r="FS93" s="4">
        <v>3</v>
      </c>
      <c r="FT93" s="8">
        <v>98.76</v>
      </c>
      <c r="FU93" s="4"/>
      <c r="FV93" s="8"/>
      <c r="FW93" s="7"/>
      <c r="FX93" s="7"/>
      <c r="FY93" s="2" t="s">
        <v>141</v>
      </c>
      <c r="FZ93" s="2" t="s">
        <v>129</v>
      </c>
      <c r="GA93" s="2" t="s">
        <v>300</v>
      </c>
      <c r="GB93" s="2" t="s">
        <v>1617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129</v>
      </c>
      <c r="GM93" s="2" t="s">
        <v>1618</v>
      </c>
      <c r="GN93" s="2" t="s">
        <v>1619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141</v>
      </c>
      <c r="GX93" s="2" t="s">
        <v>168</v>
      </c>
      <c r="GY93" s="2" t="s">
        <v>303</v>
      </c>
      <c r="GZ93" s="2" t="s">
        <v>1620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167</v>
      </c>
      <c r="HJ93" s="2" t="s">
        <v>129</v>
      </c>
      <c r="HK93" s="2" t="s">
        <v>132</v>
      </c>
      <c r="HL93" s="2" t="s">
        <v>132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141</v>
      </c>
      <c r="HV93" s="2" t="s">
        <v>129</v>
      </c>
      <c r="HW93" s="2" t="s">
        <v>1517</v>
      </c>
      <c r="HX93" s="2" t="s">
        <v>1621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141</v>
      </c>
      <c r="IH93" s="2" t="s">
        <v>129</v>
      </c>
      <c r="II93" s="2" t="s">
        <v>333</v>
      </c>
      <c r="IJ93" s="2" t="s">
        <v>1622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212</v>
      </c>
      <c r="IT93" s="2" t="s">
        <v>129</v>
      </c>
      <c r="IU93" s="2" t="s">
        <v>132</v>
      </c>
      <c r="IV93" s="2" t="s">
        <v>132</v>
      </c>
      <c r="IW93" s="2" t="s">
        <v>144</v>
      </c>
      <c r="IX93" s="2" t="s">
        <v>132</v>
      </c>
      <c r="IY93" s="4">
        <v>1</v>
      </c>
      <c r="IZ93" s="8">
        <v>34.56</v>
      </c>
      <c r="JA93" s="4"/>
      <c r="JB93" s="8"/>
      <c r="JC93" s="7"/>
      <c r="JD93" s="7"/>
      <c r="JE93" s="2" t="s">
        <v>141</v>
      </c>
      <c r="JF93" s="2" t="s">
        <v>129</v>
      </c>
      <c r="JG93" s="2" t="s">
        <v>850</v>
      </c>
      <c r="JH93" s="2" t="s">
        <v>190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129</v>
      </c>
      <c r="JS93" s="2" t="s">
        <v>311</v>
      </c>
      <c r="JT93" s="2" t="s">
        <v>1623</v>
      </c>
      <c r="JU93" s="2" t="s">
        <v>144</v>
      </c>
      <c r="JV93" s="2" t="s">
        <v>132</v>
      </c>
      <c r="JW93" s="4">
        <v>1</v>
      </c>
      <c r="JX93" s="8">
        <v>32.92</v>
      </c>
      <c r="JY93" s="4"/>
      <c r="JZ93" s="8"/>
      <c r="KA93" s="7"/>
      <c r="KB93" s="7"/>
      <c r="KC93" s="2" t="s">
        <v>141</v>
      </c>
      <c r="KD93" s="2" t="s">
        <v>129</v>
      </c>
      <c r="KE93" s="2" t="s">
        <v>1520</v>
      </c>
      <c r="KF93" s="2" t="s">
        <v>1017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217</v>
      </c>
      <c r="KP93" s="2" t="s">
        <v>168</v>
      </c>
      <c r="KQ93" s="2" t="s">
        <v>132</v>
      </c>
      <c r="KR93" s="2" t="s">
        <v>132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162</v>
      </c>
      <c r="LN93" s="2" t="s">
        <v>129</v>
      </c>
      <c r="LO93" s="2" t="s">
        <v>132</v>
      </c>
      <c r="LP93" s="2" t="s">
        <v>132</v>
      </c>
      <c r="LQ93" s="2" t="s">
        <v>144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141</v>
      </c>
      <c r="ML93" s="2" t="s">
        <v>171</v>
      </c>
      <c r="MM93" s="2" t="s">
        <v>1130</v>
      </c>
      <c r="MN93" s="2" t="s">
        <v>1624</v>
      </c>
      <c r="MO93" s="2" t="s">
        <v>144</v>
      </c>
      <c r="MP93" s="2" t="s">
        <v>132</v>
      </c>
      <c r="MQ93" s="4"/>
      <c r="MR93" s="8"/>
      <c r="MS93" s="4"/>
      <c r="MT93" s="8"/>
      <c r="MU93" s="7"/>
      <c r="MV93" s="7"/>
      <c r="MW93" s="2" t="s">
        <v>167</v>
      </c>
      <c r="MX93" s="2" t="s">
        <v>129</v>
      </c>
      <c r="MY93" s="2" t="s">
        <v>132</v>
      </c>
      <c r="MZ93" s="2" t="s">
        <v>132</v>
      </c>
      <c r="NA93" s="2" t="s">
        <v>144</v>
      </c>
      <c r="NB93" s="2" t="s">
        <v>132</v>
      </c>
      <c r="NC93" s="4"/>
      <c r="ND93" s="8"/>
      <c r="NE93" s="4"/>
      <c r="NF93" s="8"/>
      <c r="NG93" s="7"/>
      <c r="NH93" s="7"/>
      <c r="NI93" s="2" t="s">
        <v>167</v>
      </c>
      <c r="NJ93" s="2" t="s">
        <v>129</v>
      </c>
      <c r="NK93" s="2" t="s">
        <v>132</v>
      </c>
      <c r="NL93" s="2" t="s">
        <v>132</v>
      </c>
      <c r="NM93" s="2" t="s">
        <v>144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174</v>
      </c>
      <c r="OH93" s="2" t="s">
        <v>129</v>
      </c>
      <c r="OI93" s="2" t="s">
        <v>132</v>
      </c>
      <c r="OJ93" s="2" t="s">
        <v>132</v>
      </c>
      <c r="OK93" s="2" t="s">
        <v>144</v>
      </c>
      <c r="OL93" s="2" t="s">
        <v>132</v>
      </c>
      <c r="OM93" s="4"/>
      <c r="ON93" s="8"/>
      <c r="OO93" s="4"/>
      <c r="OP93" s="8"/>
      <c r="OQ93" s="7"/>
      <c r="OR93" s="7"/>
      <c r="OS93" s="2" t="s">
        <v>167</v>
      </c>
      <c r="OT93" s="2" t="s">
        <v>168</v>
      </c>
      <c r="OU93" s="2" t="s">
        <v>132</v>
      </c>
      <c r="OV93" s="2" t="s">
        <v>132</v>
      </c>
      <c r="OW93" s="2" t="s">
        <v>144</v>
      </c>
      <c r="OX93" s="2" t="s">
        <v>132</v>
      </c>
      <c r="OY93" s="4"/>
      <c r="OZ93" s="8"/>
      <c r="PA93" s="4"/>
      <c r="PB93" s="8"/>
      <c r="PC93" s="7"/>
      <c r="PD93" s="7"/>
      <c r="PE93" s="2" t="s">
        <v>167</v>
      </c>
      <c r="PF93" s="2" t="s">
        <v>129</v>
      </c>
      <c r="PG93" s="2" t="s">
        <v>132</v>
      </c>
      <c r="PH93" s="2" t="s">
        <v>132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141</v>
      </c>
      <c r="PR93" s="2" t="s">
        <v>168</v>
      </c>
      <c r="PS93" s="2" t="s">
        <v>572</v>
      </c>
      <c r="PT93" s="2" t="s">
        <v>132</v>
      </c>
      <c r="PU93" s="2" t="s">
        <v>144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141</v>
      </c>
      <c r="QP93" s="2" t="s">
        <v>168</v>
      </c>
      <c r="QQ93" s="2" t="s">
        <v>857</v>
      </c>
      <c r="QR93" s="2" t="s">
        <v>1625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167</v>
      </c>
      <c r="RB93" s="2" t="s">
        <v>129</v>
      </c>
      <c r="RC93" s="2" t="s">
        <v>132</v>
      </c>
      <c r="RD93" s="2" t="s">
        <v>132</v>
      </c>
      <c r="RE93" s="2" t="s">
        <v>144</v>
      </c>
      <c r="RF93" s="2" t="s">
        <v>179</v>
      </c>
      <c r="RG93" s="4"/>
      <c r="RH93" s="8"/>
      <c r="RI93" s="4"/>
      <c r="RJ93" s="8"/>
      <c r="RK93" s="7"/>
      <c r="RL93" s="7"/>
      <c r="RM93" s="2" t="s">
        <v>141</v>
      </c>
      <c r="RN93" s="2" t="s">
        <v>168</v>
      </c>
      <c r="RO93" s="2" t="s">
        <v>1626</v>
      </c>
      <c r="RP93" s="2" t="s">
        <v>316</v>
      </c>
      <c r="RQ93" s="2" t="s">
        <v>144</v>
      </c>
      <c r="RR93" s="2" t="s">
        <v>132</v>
      </c>
    </row>
    <row r="94">
      <c r="A94" s="2" t="s">
        <v>1627</v>
      </c>
      <c r="B94" s="2" t="s">
        <v>121</v>
      </c>
      <c r="C94" s="2" t="s">
        <v>122</v>
      </c>
      <c r="D94" s="2" t="s">
        <v>988</v>
      </c>
      <c r="E94" s="2" t="s">
        <v>989</v>
      </c>
      <c r="F94" s="2" t="s">
        <v>1628</v>
      </c>
      <c r="G94" s="2" t="s">
        <v>1628</v>
      </c>
      <c r="H94" s="2" t="s">
        <v>1628</v>
      </c>
      <c r="I94" s="2" t="s">
        <v>1629</v>
      </c>
      <c r="J94" s="2" t="s">
        <v>127</v>
      </c>
      <c r="K94" s="2" t="s">
        <v>1630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640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429</v>
      </c>
      <c r="V94" s="2" t="s">
        <v>907</v>
      </c>
      <c r="W94" s="2" t="s">
        <v>470</v>
      </c>
      <c r="X94" s="2" t="s">
        <v>784</v>
      </c>
      <c r="Y94" s="2" t="s">
        <v>1562</v>
      </c>
      <c r="Z94" s="4"/>
      <c r="AA94" s="4">
        <f>=ROUNDDOWN({0},0)</f>
      </c>
      <c r="AB94" s="5">
        <v>8</v>
      </c>
      <c r="AC94" s="2" t="s">
        <v>785</v>
      </c>
      <c r="AD94" s="4">
        <v>120</v>
      </c>
      <c r="AE94" s="4">
        <v>120</v>
      </c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28</v>
      </c>
      <c r="AQ94" s="8">
        <v>233.77</v>
      </c>
      <c r="AR94" s="4"/>
      <c r="AS94" s="8"/>
      <c r="AT94" s="7"/>
      <c r="AU94" s="7"/>
      <c r="AV94" s="4">
        <v>28</v>
      </c>
      <c r="AW94" s="8">
        <v>233.77</v>
      </c>
      <c r="AX94" s="4"/>
      <c r="AY94" s="8"/>
      <c r="AZ94" s="7"/>
      <c r="BA94" s="7"/>
      <c r="BB94" s="7">
        <v>1</v>
      </c>
      <c r="BC94" s="4">
        <v>84</v>
      </c>
      <c r="BD94" s="8">
        <v>694.8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0.3365</v>
      </c>
      <c r="BJ94" s="4">
        <v>28</v>
      </c>
      <c r="BK94" s="8">
        <v>233.77</v>
      </c>
      <c r="BL94" s="2" t="s">
        <v>1631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1584</v>
      </c>
      <c r="BX94" s="2" t="s">
        <v>1632</v>
      </c>
      <c r="BY94" s="2" t="s">
        <v>144</v>
      </c>
      <c r="BZ94" s="2" t="s">
        <v>132</v>
      </c>
      <c r="CA94" s="4">
        <v>14</v>
      </c>
      <c r="CB94" s="8">
        <v>126</v>
      </c>
      <c r="CC94" s="4"/>
      <c r="CD94" s="8"/>
      <c r="CE94" s="7"/>
      <c r="CF94" s="7"/>
      <c r="CG94" s="2" t="s">
        <v>141</v>
      </c>
      <c r="CH94" s="2" t="s">
        <v>129</v>
      </c>
      <c r="CI94" s="2" t="s">
        <v>132</v>
      </c>
      <c r="CJ94" s="2" t="s">
        <v>1350</v>
      </c>
      <c r="CK94" s="2" t="s">
        <v>144</v>
      </c>
      <c r="CL94" s="2" t="s">
        <v>132</v>
      </c>
      <c r="CM94" s="4">
        <v>4</v>
      </c>
      <c r="CN94" s="8">
        <v>34.02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1419</v>
      </c>
      <c r="CV94" s="2" t="s">
        <v>1633</v>
      </c>
      <c r="CW94" s="2" t="s">
        <v>144</v>
      </c>
      <c r="CX94" s="2" t="s">
        <v>132</v>
      </c>
      <c r="CY94" s="4"/>
      <c r="CZ94" s="8"/>
      <c r="DA94" s="4"/>
      <c r="DB94" s="8"/>
      <c r="DC94" s="7"/>
      <c r="DD94" s="7"/>
      <c r="DE94" s="2" t="s">
        <v>167</v>
      </c>
      <c r="DF94" s="2" t="s">
        <v>129</v>
      </c>
      <c r="DG94" s="2" t="s">
        <v>132</v>
      </c>
      <c r="DH94" s="2" t="s">
        <v>132</v>
      </c>
      <c r="DI94" s="2" t="s">
        <v>144</v>
      </c>
      <c r="DJ94" s="2" t="s">
        <v>132</v>
      </c>
      <c r="DK94" s="4"/>
      <c r="DL94" s="8"/>
      <c r="DM94" s="4"/>
      <c r="DN94" s="8"/>
      <c r="DO94" s="7"/>
      <c r="DP94" s="7"/>
      <c r="DQ94" s="2" t="s">
        <v>141</v>
      </c>
      <c r="DR94" s="2" t="s">
        <v>129</v>
      </c>
      <c r="DS94" s="2" t="s">
        <v>983</v>
      </c>
      <c r="DT94" s="2" t="s">
        <v>1576</v>
      </c>
      <c r="DU94" s="2" t="s">
        <v>144</v>
      </c>
      <c r="DV94" s="2" t="s">
        <v>132</v>
      </c>
      <c r="DW94" s="4">
        <v>1</v>
      </c>
      <c r="DX94" s="8">
        <v>7.69</v>
      </c>
      <c r="DY94" s="4"/>
      <c r="DZ94" s="8"/>
      <c r="EA94" s="7"/>
      <c r="EB94" s="7"/>
      <c r="EC94" s="2" t="s">
        <v>141</v>
      </c>
      <c r="ED94" s="2" t="s">
        <v>129</v>
      </c>
      <c r="EE94" s="2" t="s">
        <v>963</v>
      </c>
      <c r="EF94" s="2" t="s">
        <v>1634</v>
      </c>
      <c r="EG94" s="2" t="s">
        <v>144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985</v>
      </c>
      <c r="ER94" s="2" t="s">
        <v>946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167</v>
      </c>
      <c r="FB94" s="2" t="s">
        <v>129</v>
      </c>
      <c r="FC94" s="2" t="s">
        <v>132</v>
      </c>
      <c r="FD94" s="2" t="s">
        <v>132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141</v>
      </c>
      <c r="FN94" s="2" t="s">
        <v>129</v>
      </c>
      <c r="FO94" s="2" t="s">
        <v>444</v>
      </c>
      <c r="FP94" s="2" t="s">
        <v>132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129</v>
      </c>
      <c r="GA94" s="2" t="s">
        <v>158</v>
      </c>
      <c r="GB94" s="2" t="s">
        <v>132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141</v>
      </c>
      <c r="GL94" s="2" t="s">
        <v>129</v>
      </c>
      <c r="GM94" s="2" t="s">
        <v>1419</v>
      </c>
      <c r="GN94" s="2" t="s">
        <v>1350</v>
      </c>
      <c r="GO94" s="2" t="s">
        <v>144</v>
      </c>
      <c r="GP94" s="2" t="s">
        <v>132</v>
      </c>
      <c r="GQ94" s="4"/>
      <c r="GR94" s="8"/>
      <c r="GS94" s="4"/>
      <c r="GT94" s="8"/>
      <c r="GU94" s="7"/>
      <c r="GV94" s="7"/>
      <c r="GW94" s="2" t="s">
        <v>167</v>
      </c>
      <c r="GX94" s="2" t="s">
        <v>129</v>
      </c>
      <c r="GY94" s="2" t="s">
        <v>132</v>
      </c>
      <c r="GZ94" s="2" t="s">
        <v>132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141</v>
      </c>
      <c r="HJ94" s="2" t="s">
        <v>129</v>
      </c>
      <c r="HK94" s="2" t="s">
        <v>924</v>
      </c>
      <c r="HL94" s="2" t="s">
        <v>132</v>
      </c>
      <c r="HM94" s="2" t="s">
        <v>144</v>
      </c>
      <c r="HN94" s="2" t="s">
        <v>132</v>
      </c>
      <c r="HO94" s="4">
        <v>9</v>
      </c>
      <c r="HP94" s="8">
        <v>66.06</v>
      </c>
      <c r="HQ94" s="4"/>
      <c r="HR94" s="8"/>
      <c r="HS94" s="7"/>
      <c r="HT94" s="7"/>
      <c r="HU94" s="2" t="s">
        <v>141</v>
      </c>
      <c r="HV94" s="2" t="s">
        <v>129</v>
      </c>
      <c r="HW94" s="2" t="s">
        <v>947</v>
      </c>
      <c r="HX94" s="2" t="s">
        <v>941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167</v>
      </c>
      <c r="IH94" s="2" t="s">
        <v>129</v>
      </c>
      <c r="II94" s="2" t="s">
        <v>132</v>
      </c>
      <c r="IJ94" s="2" t="s">
        <v>132</v>
      </c>
      <c r="IK94" s="2" t="s">
        <v>144</v>
      </c>
      <c r="IL94" s="2" t="s">
        <v>132</v>
      </c>
      <c r="IM94" s="4"/>
      <c r="IN94" s="8"/>
      <c r="IO94" s="4"/>
      <c r="IP94" s="8"/>
      <c r="IQ94" s="7"/>
      <c r="IR94" s="7"/>
      <c r="IS94" s="2" t="s">
        <v>212</v>
      </c>
      <c r="IT94" s="2" t="s">
        <v>129</v>
      </c>
      <c r="IU94" s="2" t="s">
        <v>132</v>
      </c>
      <c r="IV94" s="2" t="s">
        <v>132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162</v>
      </c>
      <c r="JF94" s="2" t="s">
        <v>129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162</v>
      </c>
      <c r="JR94" s="2" t="s">
        <v>129</v>
      </c>
      <c r="JS94" s="2" t="s">
        <v>132</v>
      </c>
      <c r="JT94" s="2" t="s">
        <v>132</v>
      </c>
      <c r="JU94" s="2" t="s">
        <v>144</v>
      </c>
      <c r="JV94" s="2" t="s">
        <v>132</v>
      </c>
      <c r="JW94" s="4"/>
      <c r="JX94" s="8"/>
      <c r="JY94" s="4"/>
      <c r="JZ94" s="8"/>
      <c r="KA94" s="7"/>
      <c r="KB94" s="7"/>
      <c r="KC94" s="2" t="s">
        <v>167</v>
      </c>
      <c r="KD94" s="2" t="s">
        <v>129</v>
      </c>
      <c r="KE94" s="2" t="s">
        <v>132</v>
      </c>
      <c r="KF94" s="2" t="s">
        <v>132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167</v>
      </c>
      <c r="KP94" s="2" t="s">
        <v>168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141</v>
      </c>
      <c r="LB94" s="2" t="s">
        <v>129</v>
      </c>
      <c r="LC94" s="2" t="s">
        <v>169</v>
      </c>
      <c r="LD94" s="2" t="s">
        <v>132</v>
      </c>
      <c r="LE94" s="2" t="s">
        <v>144</v>
      </c>
      <c r="LF94" s="2" t="s">
        <v>132</v>
      </c>
      <c r="LG94" s="4"/>
      <c r="LH94" s="8"/>
      <c r="LI94" s="4"/>
      <c r="LJ94" s="8"/>
      <c r="LK94" s="7"/>
      <c r="LL94" s="7"/>
      <c r="LM94" s="2" t="s">
        <v>162</v>
      </c>
      <c r="LN94" s="2" t="s">
        <v>129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167</v>
      </c>
      <c r="MX94" s="2" t="s">
        <v>129</v>
      </c>
      <c r="MY94" s="2" t="s">
        <v>132</v>
      </c>
      <c r="MZ94" s="2" t="s">
        <v>132</v>
      </c>
      <c r="NA94" s="2" t="s">
        <v>144</v>
      </c>
      <c r="NB94" s="2" t="s">
        <v>132</v>
      </c>
      <c r="NC94" s="4"/>
      <c r="ND94" s="8"/>
      <c r="NE94" s="4"/>
      <c r="NF94" s="8"/>
      <c r="NG94" s="7"/>
      <c r="NH94" s="7"/>
      <c r="NI94" s="2" t="s">
        <v>167</v>
      </c>
      <c r="NJ94" s="2" t="s">
        <v>129</v>
      </c>
      <c r="NK94" s="2" t="s">
        <v>132</v>
      </c>
      <c r="NL94" s="2" t="s">
        <v>132</v>
      </c>
      <c r="NM94" s="2" t="s">
        <v>144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167</v>
      </c>
      <c r="OH94" s="2" t="s">
        <v>129</v>
      </c>
      <c r="OI94" s="2" t="s">
        <v>132</v>
      </c>
      <c r="OJ94" s="2" t="s">
        <v>132</v>
      </c>
      <c r="OK94" s="2" t="s">
        <v>144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167</v>
      </c>
      <c r="PF94" s="2" t="s">
        <v>129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167</v>
      </c>
      <c r="PR94" s="2" t="s">
        <v>129</v>
      </c>
      <c r="PS94" s="2" t="s">
        <v>132</v>
      </c>
      <c r="PT94" s="2" t="s">
        <v>132</v>
      </c>
      <c r="PU94" s="2" t="s">
        <v>144</v>
      </c>
      <c r="PV94" s="2" t="s">
        <v>132</v>
      </c>
      <c r="PW94" s="4"/>
      <c r="PX94" s="8"/>
      <c r="PY94" s="4"/>
      <c r="PZ94" s="8"/>
      <c r="QA94" s="7"/>
      <c r="QB94" s="7"/>
      <c r="QC94" s="2" t="s">
        <v>167</v>
      </c>
      <c r="QD94" s="2" t="s">
        <v>129</v>
      </c>
      <c r="QE94" s="2" t="s">
        <v>132</v>
      </c>
      <c r="QF94" s="2" t="s">
        <v>132</v>
      </c>
      <c r="QG94" s="2" t="s">
        <v>144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167</v>
      </c>
      <c r="RB94" s="2" t="s">
        <v>129</v>
      </c>
      <c r="RC94" s="2" t="s">
        <v>132</v>
      </c>
      <c r="RD94" s="2" t="s">
        <v>132</v>
      </c>
      <c r="RE94" s="2" t="s">
        <v>144</v>
      </c>
      <c r="RF94" s="2" t="s">
        <v>179</v>
      </c>
      <c r="RG94" s="4"/>
      <c r="RH94" s="8"/>
      <c r="RI94" s="4"/>
      <c r="RJ94" s="8"/>
      <c r="RK94" s="7"/>
      <c r="RL94" s="7"/>
      <c r="RM94" s="2" t="s">
        <v>141</v>
      </c>
      <c r="RN94" s="2" t="s">
        <v>168</v>
      </c>
      <c r="RO94" s="2" t="s">
        <v>1427</v>
      </c>
      <c r="RP94" s="2" t="s">
        <v>132</v>
      </c>
      <c r="RQ94" s="2" t="s">
        <v>144</v>
      </c>
      <c r="RR94" s="2" t="s">
        <v>132</v>
      </c>
    </row>
    <row r="95">
      <c r="A95" s="2" t="s">
        <v>1635</v>
      </c>
      <c r="B95" s="2" t="s">
        <v>121</v>
      </c>
      <c r="C95" s="2" t="s">
        <v>122</v>
      </c>
      <c r="D95" s="2" t="s">
        <v>988</v>
      </c>
      <c r="E95" s="2" t="s">
        <v>989</v>
      </c>
      <c r="F95" s="2" t="s">
        <v>1628</v>
      </c>
      <c r="G95" s="2" t="s">
        <v>1628</v>
      </c>
      <c r="H95" s="2" t="s">
        <v>1628</v>
      </c>
      <c r="I95" s="2" t="s">
        <v>1636</v>
      </c>
      <c r="J95" s="2" t="s">
        <v>127</v>
      </c>
      <c r="K95" s="2" t="s">
        <v>1637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978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429</v>
      </c>
      <c r="V95" s="2" t="s">
        <v>907</v>
      </c>
      <c r="W95" s="2" t="s">
        <v>470</v>
      </c>
      <c r="X95" s="2" t="s">
        <v>784</v>
      </c>
      <c r="Y95" s="2" t="s">
        <v>1559</v>
      </c>
      <c r="Z95" s="4">
        <v>139</v>
      </c>
      <c r="AA95" s="4">
        <f>=ROUNDDOWN(69.5,0)</f>
      </c>
      <c r="AB95" s="5">
        <v>2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22</v>
      </c>
      <c r="AQ95" s="8">
        <v>185.65</v>
      </c>
      <c r="AR95" s="4"/>
      <c r="AS95" s="8"/>
      <c r="AT95" s="7"/>
      <c r="AU95" s="7"/>
      <c r="AV95" s="4">
        <v>22</v>
      </c>
      <c r="AW95" s="8">
        <v>185.65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0.2672</v>
      </c>
      <c r="BJ95" s="4">
        <v>22</v>
      </c>
      <c r="BK95" s="8">
        <v>185.65</v>
      </c>
      <c r="BL95" s="2" t="s">
        <v>1638</v>
      </c>
      <c r="BM95" s="7">
        <v>1</v>
      </c>
      <c r="BN95" s="7">
        <v>1</v>
      </c>
      <c r="BO95" s="4">
        <v>1</v>
      </c>
      <c r="BP95" s="8">
        <v>5.59</v>
      </c>
      <c r="BQ95" s="4"/>
      <c r="BR95" s="8"/>
      <c r="BS95" s="7"/>
      <c r="BT95" s="7"/>
      <c r="BU95" s="2" t="s">
        <v>141</v>
      </c>
      <c r="BV95" s="2" t="s">
        <v>129</v>
      </c>
      <c r="BW95" s="2" t="s">
        <v>1584</v>
      </c>
      <c r="BX95" s="2" t="s">
        <v>1639</v>
      </c>
      <c r="BY95" s="2" t="s">
        <v>144</v>
      </c>
      <c r="BZ95" s="2" t="s">
        <v>132</v>
      </c>
      <c r="CA95" s="4">
        <v>14</v>
      </c>
      <c r="CB95" s="8">
        <v>126</v>
      </c>
      <c r="CC95" s="4"/>
      <c r="CD95" s="8"/>
      <c r="CE95" s="7"/>
      <c r="CF95" s="7"/>
      <c r="CG95" s="2" t="s">
        <v>141</v>
      </c>
      <c r="CH95" s="2" t="s">
        <v>129</v>
      </c>
      <c r="CI95" s="2" t="s">
        <v>132</v>
      </c>
      <c r="CJ95" s="2" t="s">
        <v>1350</v>
      </c>
      <c r="CK95" s="2" t="s">
        <v>144</v>
      </c>
      <c r="CL95" s="2" t="s">
        <v>132</v>
      </c>
      <c r="CM95" s="4">
        <v>4</v>
      </c>
      <c r="CN95" s="8">
        <v>32.04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1562</v>
      </c>
      <c r="CV95" s="2" t="s">
        <v>1441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167</v>
      </c>
      <c r="DF95" s="2" t="s">
        <v>129</v>
      </c>
      <c r="DG95" s="2" t="s">
        <v>132</v>
      </c>
      <c r="DH95" s="2" t="s">
        <v>132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141</v>
      </c>
      <c r="DR95" s="2" t="s">
        <v>129</v>
      </c>
      <c r="DS95" s="2" t="s">
        <v>983</v>
      </c>
      <c r="DT95" s="2" t="s">
        <v>1576</v>
      </c>
      <c r="DU95" s="2" t="s">
        <v>144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963</v>
      </c>
      <c r="EF95" s="2" t="s">
        <v>132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985</v>
      </c>
      <c r="ER95" s="2" t="s">
        <v>1477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167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141</v>
      </c>
      <c r="FN95" s="2" t="s">
        <v>129</v>
      </c>
      <c r="FO95" s="2" t="s">
        <v>444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141</v>
      </c>
      <c r="FZ95" s="2" t="s">
        <v>129</v>
      </c>
      <c r="GA95" s="2" t="s">
        <v>158</v>
      </c>
      <c r="GB95" s="2" t="s">
        <v>132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141</v>
      </c>
      <c r="GL95" s="2" t="s">
        <v>129</v>
      </c>
      <c r="GM95" s="2" t="s">
        <v>1562</v>
      </c>
      <c r="GN95" s="2" t="s">
        <v>1561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167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141</v>
      </c>
      <c r="HJ95" s="2" t="s">
        <v>129</v>
      </c>
      <c r="HK95" s="2" t="s">
        <v>924</v>
      </c>
      <c r="HL95" s="2" t="s">
        <v>132</v>
      </c>
      <c r="HM95" s="2" t="s">
        <v>144</v>
      </c>
      <c r="HN95" s="2" t="s">
        <v>132</v>
      </c>
      <c r="HO95" s="4">
        <v>3</v>
      </c>
      <c r="HP95" s="8">
        <v>22.02</v>
      </c>
      <c r="HQ95" s="4"/>
      <c r="HR95" s="8"/>
      <c r="HS95" s="7"/>
      <c r="HT95" s="7"/>
      <c r="HU95" s="2" t="s">
        <v>141</v>
      </c>
      <c r="HV95" s="2" t="s">
        <v>129</v>
      </c>
      <c r="HW95" s="2" t="s">
        <v>947</v>
      </c>
      <c r="HX95" s="2" t="s">
        <v>942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212</v>
      </c>
      <c r="IT95" s="2" t="s">
        <v>129</v>
      </c>
      <c r="IU95" s="2" t="s">
        <v>132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174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162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167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167</v>
      </c>
      <c r="KP95" s="2" t="s">
        <v>168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141</v>
      </c>
      <c r="LB95" s="2" t="s">
        <v>129</v>
      </c>
      <c r="LC95" s="2" t="s">
        <v>169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162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167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167</v>
      </c>
      <c r="NJ95" s="2" t="s">
        <v>129</v>
      </c>
      <c r="NK95" s="2" t="s">
        <v>132</v>
      </c>
      <c r="NL95" s="2" t="s">
        <v>132</v>
      </c>
      <c r="NM95" s="2" t="s">
        <v>144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174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167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167</v>
      </c>
      <c r="PR95" s="2" t="s">
        <v>129</v>
      </c>
      <c r="PS95" s="2" t="s">
        <v>132</v>
      </c>
      <c r="PT95" s="2" t="s">
        <v>132</v>
      </c>
      <c r="PU95" s="2" t="s">
        <v>144</v>
      </c>
      <c r="PV95" s="2" t="s">
        <v>132</v>
      </c>
      <c r="PW95" s="4"/>
      <c r="PX95" s="8"/>
      <c r="PY95" s="4"/>
      <c r="PZ95" s="8"/>
      <c r="QA95" s="7"/>
      <c r="QB95" s="7"/>
      <c r="QC95" s="2" t="s">
        <v>167</v>
      </c>
      <c r="QD95" s="2" t="s">
        <v>129</v>
      </c>
      <c r="QE95" s="2" t="s">
        <v>132</v>
      </c>
      <c r="QF95" s="2" t="s">
        <v>132</v>
      </c>
      <c r="QG95" s="2" t="s">
        <v>144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167</v>
      </c>
      <c r="RB95" s="2" t="s">
        <v>129</v>
      </c>
      <c r="RC95" s="2" t="s">
        <v>132</v>
      </c>
      <c r="RD95" s="2" t="s">
        <v>132</v>
      </c>
      <c r="RE95" s="2" t="s">
        <v>144</v>
      </c>
      <c r="RF95" s="2" t="s">
        <v>179</v>
      </c>
      <c r="RG95" s="4"/>
      <c r="RH95" s="8"/>
      <c r="RI95" s="4"/>
      <c r="RJ95" s="8"/>
      <c r="RK95" s="7"/>
      <c r="RL95" s="7"/>
      <c r="RM95" s="2" t="s">
        <v>141</v>
      </c>
      <c r="RN95" s="2" t="s">
        <v>168</v>
      </c>
      <c r="RO95" s="2" t="s">
        <v>1427</v>
      </c>
      <c r="RP95" s="2" t="s">
        <v>132</v>
      </c>
      <c r="RQ95" s="2" t="s">
        <v>144</v>
      </c>
      <c r="RR95" s="2" t="s">
        <v>132</v>
      </c>
    </row>
    <row r="96">
      <c r="A96" s="2" t="s">
        <v>1640</v>
      </c>
      <c r="B96" s="2" t="s">
        <v>121</v>
      </c>
      <c r="C96" s="2" t="s">
        <v>122</v>
      </c>
      <c r="D96" s="2" t="s">
        <v>988</v>
      </c>
      <c r="E96" s="2" t="s">
        <v>989</v>
      </c>
      <c r="F96" s="2" t="s">
        <v>1628</v>
      </c>
      <c r="G96" s="2" t="s">
        <v>1628</v>
      </c>
      <c r="H96" s="2" t="s">
        <v>1628</v>
      </c>
      <c r="I96" s="2" t="s">
        <v>1641</v>
      </c>
      <c r="J96" s="2" t="s">
        <v>127</v>
      </c>
      <c r="K96" s="2" t="s">
        <v>1642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978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429</v>
      </c>
      <c r="V96" s="2" t="s">
        <v>907</v>
      </c>
      <c r="W96" s="2" t="s">
        <v>470</v>
      </c>
      <c r="X96" s="2" t="s">
        <v>784</v>
      </c>
      <c r="Y96" s="2" t="s">
        <v>1562</v>
      </c>
      <c r="Z96" s="4">
        <v>104</v>
      </c>
      <c r="AA96" s="4">
        <f>=ROUNDDOWN(34.6666666666667,0)</f>
      </c>
      <c r="AB96" s="5">
        <v>3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14</v>
      </c>
      <c r="AQ96" s="8">
        <v>109.75</v>
      </c>
      <c r="AR96" s="4"/>
      <c r="AS96" s="8"/>
      <c r="AT96" s="7"/>
      <c r="AU96" s="7"/>
      <c r="AV96" s="4">
        <v>14</v>
      </c>
      <c r="AW96" s="8">
        <v>109.75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0.158</v>
      </c>
      <c r="BJ96" s="4">
        <v>14</v>
      </c>
      <c r="BK96" s="8">
        <v>109.75</v>
      </c>
      <c r="BL96" s="2" t="s">
        <v>1643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1584</v>
      </c>
      <c r="BX96" s="2" t="s">
        <v>1644</v>
      </c>
      <c r="BY96" s="2" t="s">
        <v>144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1350</v>
      </c>
      <c r="CK96" s="2" t="s">
        <v>144</v>
      </c>
      <c r="CL96" s="2" t="s">
        <v>132</v>
      </c>
      <c r="CM96" s="4">
        <v>9</v>
      </c>
      <c r="CN96" s="8">
        <v>73.05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1419</v>
      </c>
      <c r="CV96" s="2" t="s">
        <v>1104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167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141</v>
      </c>
      <c r="DR96" s="2" t="s">
        <v>129</v>
      </c>
      <c r="DS96" s="2" t="s">
        <v>983</v>
      </c>
      <c r="DT96" s="2" t="s">
        <v>1576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963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985</v>
      </c>
      <c r="ER96" s="2" t="s">
        <v>1645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167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141</v>
      </c>
      <c r="FN96" s="2" t="s">
        <v>129</v>
      </c>
      <c r="FO96" s="2" t="s">
        <v>444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141</v>
      </c>
      <c r="FZ96" s="2" t="s">
        <v>129</v>
      </c>
      <c r="GA96" s="2" t="s">
        <v>158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141</v>
      </c>
      <c r="GL96" s="2" t="s">
        <v>129</v>
      </c>
      <c r="GM96" s="2" t="s">
        <v>1419</v>
      </c>
      <c r="GN96" s="2" t="s">
        <v>132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167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141</v>
      </c>
      <c r="HJ96" s="2" t="s">
        <v>129</v>
      </c>
      <c r="HK96" s="2" t="s">
        <v>924</v>
      </c>
      <c r="HL96" s="2" t="s">
        <v>132</v>
      </c>
      <c r="HM96" s="2" t="s">
        <v>144</v>
      </c>
      <c r="HN96" s="2" t="s">
        <v>132</v>
      </c>
      <c r="HO96" s="4">
        <v>5</v>
      </c>
      <c r="HP96" s="8">
        <v>36.7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947</v>
      </c>
      <c r="HX96" s="2" t="s">
        <v>1646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212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174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162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167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167</v>
      </c>
      <c r="KP96" s="2" t="s">
        <v>168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141</v>
      </c>
      <c r="LB96" s="2" t="s">
        <v>129</v>
      </c>
      <c r="LC96" s="2" t="s">
        <v>169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162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167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167</v>
      </c>
      <c r="NJ96" s="2" t="s">
        <v>129</v>
      </c>
      <c r="NK96" s="2" t="s">
        <v>132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174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167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167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167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167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179</v>
      </c>
      <c r="RG96" s="4"/>
      <c r="RH96" s="8"/>
      <c r="RI96" s="4"/>
      <c r="RJ96" s="8"/>
      <c r="RK96" s="7"/>
      <c r="RL96" s="7"/>
      <c r="RM96" s="2" t="s">
        <v>141</v>
      </c>
      <c r="RN96" s="2" t="s">
        <v>168</v>
      </c>
      <c r="RO96" s="2" t="s">
        <v>1427</v>
      </c>
      <c r="RP96" s="2" t="s">
        <v>132</v>
      </c>
      <c r="RQ96" s="2" t="s">
        <v>144</v>
      </c>
      <c r="RR96" s="2" t="s">
        <v>132</v>
      </c>
    </row>
    <row r="97">
      <c r="A97" s="2" t="s">
        <v>1647</v>
      </c>
      <c r="B97" s="2" t="s">
        <v>121</v>
      </c>
      <c r="C97" s="2" t="s">
        <v>122</v>
      </c>
      <c r="D97" s="2" t="s">
        <v>988</v>
      </c>
      <c r="E97" s="2" t="s">
        <v>989</v>
      </c>
      <c r="F97" s="2" t="s">
        <v>1628</v>
      </c>
      <c r="G97" s="2" t="s">
        <v>1628</v>
      </c>
      <c r="H97" s="2" t="s">
        <v>1628</v>
      </c>
      <c r="I97" s="2" t="s">
        <v>1648</v>
      </c>
      <c r="J97" s="2" t="s">
        <v>127</v>
      </c>
      <c r="K97" s="2" t="s">
        <v>1649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640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429</v>
      </c>
      <c r="V97" s="2" t="s">
        <v>907</v>
      </c>
      <c r="W97" s="2" t="s">
        <v>470</v>
      </c>
      <c r="X97" s="2" t="s">
        <v>784</v>
      </c>
      <c r="Y97" s="2" t="s">
        <v>1559</v>
      </c>
      <c r="Z97" s="4">
        <v>330</v>
      </c>
      <c r="AA97" s="4">
        <f>=ROUNDDOWN(66,0)</f>
      </c>
      <c r="AB97" s="5">
        <v>5</v>
      </c>
      <c r="AC97" s="2" t="s">
        <v>132</v>
      </c>
      <c r="AD97" s="4"/>
      <c r="AE97" s="4"/>
      <c r="AF97" s="6">
        <v>63</v>
      </c>
      <c r="AG97" s="6"/>
      <c r="AH97" s="7">
        <v>0.6703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10</v>
      </c>
      <c r="AQ97" s="8">
        <v>85.94</v>
      </c>
      <c r="AR97" s="4"/>
      <c r="AS97" s="8"/>
      <c r="AT97" s="7"/>
      <c r="AU97" s="7"/>
      <c r="AV97" s="4">
        <v>10</v>
      </c>
      <c r="AW97" s="8">
        <v>85.94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0.1237</v>
      </c>
      <c r="BJ97" s="4">
        <v>10</v>
      </c>
      <c r="BK97" s="8">
        <v>85.94</v>
      </c>
      <c r="BL97" s="2" t="s">
        <v>1643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1584</v>
      </c>
      <c r="BX97" s="2" t="s">
        <v>985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1350</v>
      </c>
      <c r="CK97" s="2" t="s">
        <v>144</v>
      </c>
      <c r="CL97" s="2" t="s">
        <v>132</v>
      </c>
      <c r="CM97" s="4">
        <v>8</v>
      </c>
      <c r="CN97" s="8">
        <v>71.26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1562</v>
      </c>
      <c r="CV97" s="2" t="s">
        <v>1425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167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141</v>
      </c>
      <c r="DR97" s="2" t="s">
        <v>129</v>
      </c>
      <c r="DS97" s="2" t="s">
        <v>983</v>
      </c>
      <c r="DT97" s="2" t="s">
        <v>1576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963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985</v>
      </c>
      <c r="ER97" s="2" t="s">
        <v>1475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167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141</v>
      </c>
      <c r="FN97" s="2" t="s">
        <v>129</v>
      </c>
      <c r="FO97" s="2" t="s">
        <v>444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141</v>
      </c>
      <c r="FZ97" s="2" t="s">
        <v>129</v>
      </c>
      <c r="GA97" s="2" t="s">
        <v>158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141</v>
      </c>
      <c r="GL97" s="2" t="s">
        <v>129</v>
      </c>
      <c r="GM97" s="2" t="s">
        <v>1562</v>
      </c>
      <c r="GN97" s="2" t="s">
        <v>345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167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141</v>
      </c>
      <c r="HJ97" s="2" t="s">
        <v>129</v>
      </c>
      <c r="HK97" s="2" t="s">
        <v>924</v>
      </c>
      <c r="HL97" s="2" t="s">
        <v>132</v>
      </c>
      <c r="HM97" s="2" t="s">
        <v>144</v>
      </c>
      <c r="HN97" s="2" t="s">
        <v>132</v>
      </c>
      <c r="HO97" s="4">
        <v>2</v>
      </c>
      <c r="HP97" s="8">
        <v>14.68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275</v>
      </c>
      <c r="HX97" s="2" t="s">
        <v>1650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212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162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162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167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167</v>
      </c>
      <c r="KP97" s="2" t="s">
        <v>168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141</v>
      </c>
      <c r="LB97" s="2" t="s">
        <v>129</v>
      </c>
      <c r="LC97" s="2" t="s">
        <v>275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162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167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167</v>
      </c>
      <c r="NJ97" s="2" t="s">
        <v>129</v>
      </c>
      <c r="NK97" s="2" t="s">
        <v>132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167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167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167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167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167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179</v>
      </c>
      <c r="RG97" s="4"/>
      <c r="RH97" s="8"/>
      <c r="RI97" s="4"/>
      <c r="RJ97" s="8"/>
      <c r="RK97" s="7"/>
      <c r="RL97" s="7"/>
      <c r="RM97" s="2" t="s">
        <v>141</v>
      </c>
      <c r="RN97" s="2" t="s">
        <v>168</v>
      </c>
      <c r="RO97" s="2" t="s">
        <v>1427</v>
      </c>
      <c r="RP97" s="2" t="s">
        <v>132</v>
      </c>
      <c r="RQ97" s="2" t="s">
        <v>144</v>
      </c>
      <c r="RR97" s="2" t="s">
        <v>132</v>
      </c>
    </row>
    <row r="98">
      <c r="A98" s="2" t="s">
        <v>1651</v>
      </c>
      <c r="B98" s="2" t="s">
        <v>121</v>
      </c>
      <c r="C98" s="2" t="s">
        <v>122</v>
      </c>
      <c r="D98" s="2" t="s">
        <v>988</v>
      </c>
      <c r="E98" s="2" t="s">
        <v>989</v>
      </c>
      <c r="F98" s="2" t="s">
        <v>1628</v>
      </c>
      <c r="G98" s="2" t="s">
        <v>1628</v>
      </c>
      <c r="H98" s="2" t="s">
        <v>1628</v>
      </c>
      <c r="I98" s="2" t="s">
        <v>1652</v>
      </c>
      <c r="J98" s="2" t="s">
        <v>127</v>
      </c>
      <c r="K98" s="2" t="s">
        <v>1653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978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429</v>
      </c>
      <c r="V98" s="2" t="s">
        <v>907</v>
      </c>
      <c r="W98" s="2" t="s">
        <v>470</v>
      </c>
      <c r="X98" s="2" t="s">
        <v>784</v>
      </c>
      <c r="Y98" s="2" t="s">
        <v>1559</v>
      </c>
      <c r="Z98" s="4">
        <v>92</v>
      </c>
      <c r="AA98" s="4">
        <f>=ROUNDDOWN(30.6666666666667,0)</f>
      </c>
      <c r="AB98" s="5">
        <v>3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6</v>
      </c>
      <c r="AQ98" s="8">
        <v>49.05</v>
      </c>
      <c r="AR98" s="4"/>
      <c r="AS98" s="8"/>
      <c r="AT98" s="7"/>
      <c r="AU98" s="7"/>
      <c r="AV98" s="4">
        <v>6</v>
      </c>
      <c r="AW98" s="8">
        <v>49.05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0.0706</v>
      </c>
      <c r="BJ98" s="4">
        <v>6</v>
      </c>
      <c r="BK98" s="8">
        <v>49.05</v>
      </c>
      <c r="BL98" s="2" t="s">
        <v>1643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1584</v>
      </c>
      <c r="BX98" s="2" t="s">
        <v>1464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1350</v>
      </c>
      <c r="CK98" s="2" t="s">
        <v>144</v>
      </c>
      <c r="CL98" s="2" t="s">
        <v>132</v>
      </c>
      <c r="CM98" s="4">
        <v>5</v>
      </c>
      <c r="CN98" s="8">
        <v>41.71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1562</v>
      </c>
      <c r="CV98" s="2" t="s">
        <v>853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167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141</v>
      </c>
      <c r="DR98" s="2" t="s">
        <v>129</v>
      </c>
      <c r="DS98" s="2" t="s">
        <v>983</v>
      </c>
      <c r="DT98" s="2" t="s">
        <v>1576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963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141</v>
      </c>
      <c r="EP98" s="2" t="s">
        <v>129</v>
      </c>
      <c r="EQ98" s="2" t="s">
        <v>985</v>
      </c>
      <c r="ER98" s="2" t="s">
        <v>1370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167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141</v>
      </c>
      <c r="FN98" s="2" t="s">
        <v>129</v>
      </c>
      <c r="FO98" s="2" t="s">
        <v>444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141</v>
      </c>
      <c r="FZ98" s="2" t="s">
        <v>129</v>
      </c>
      <c r="GA98" s="2" t="s">
        <v>158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141</v>
      </c>
      <c r="GL98" s="2" t="s">
        <v>129</v>
      </c>
      <c r="GM98" s="2" t="s">
        <v>1562</v>
      </c>
      <c r="GN98" s="2" t="s">
        <v>132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167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141</v>
      </c>
      <c r="HJ98" s="2" t="s">
        <v>129</v>
      </c>
      <c r="HK98" s="2" t="s">
        <v>924</v>
      </c>
      <c r="HL98" s="2" t="s">
        <v>132</v>
      </c>
      <c r="HM98" s="2" t="s">
        <v>144</v>
      </c>
      <c r="HN98" s="2" t="s">
        <v>132</v>
      </c>
      <c r="HO98" s="4">
        <v>1</v>
      </c>
      <c r="HP98" s="8">
        <v>7.34</v>
      </c>
      <c r="HQ98" s="4"/>
      <c r="HR98" s="8"/>
      <c r="HS98" s="7"/>
      <c r="HT98" s="7"/>
      <c r="HU98" s="2" t="s">
        <v>141</v>
      </c>
      <c r="HV98" s="2" t="s">
        <v>129</v>
      </c>
      <c r="HW98" s="2" t="s">
        <v>947</v>
      </c>
      <c r="HX98" s="2" t="s">
        <v>1654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212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174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162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167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167</v>
      </c>
      <c r="KP98" s="2" t="s">
        <v>168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141</v>
      </c>
      <c r="LB98" s="2" t="s">
        <v>129</v>
      </c>
      <c r="LC98" s="2" t="s">
        <v>169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162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167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167</v>
      </c>
      <c r="NJ98" s="2" t="s">
        <v>129</v>
      </c>
      <c r="NK98" s="2" t="s">
        <v>132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174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167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167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167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167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179</v>
      </c>
      <c r="RG98" s="4"/>
      <c r="RH98" s="8"/>
      <c r="RI98" s="4"/>
      <c r="RJ98" s="8"/>
      <c r="RK98" s="7"/>
      <c r="RL98" s="7"/>
      <c r="RM98" s="2" t="s">
        <v>141</v>
      </c>
      <c r="RN98" s="2" t="s">
        <v>168</v>
      </c>
      <c r="RO98" s="2" t="s">
        <v>1427</v>
      </c>
      <c r="RP98" s="2" t="s">
        <v>132</v>
      </c>
      <c r="RQ98" s="2" t="s">
        <v>144</v>
      </c>
      <c r="RR98" s="2" t="s">
        <v>132</v>
      </c>
    </row>
    <row r="99">
      <c r="A99" s="2" t="s">
        <v>1655</v>
      </c>
      <c r="B99" s="2" t="s">
        <v>121</v>
      </c>
      <c r="C99" s="2" t="s">
        <v>122</v>
      </c>
      <c r="D99" s="2" t="s">
        <v>988</v>
      </c>
      <c r="E99" s="2" t="s">
        <v>989</v>
      </c>
      <c r="F99" s="2" t="s">
        <v>1628</v>
      </c>
      <c r="G99" s="2" t="s">
        <v>1628</v>
      </c>
      <c r="H99" s="2" t="s">
        <v>1628</v>
      </c>
      <c r="I99" s="2" t="s">
        <v>1656</v>
      </c>
      <c r="J99" s="2" t="s">
        <v>127</v>
      </c>
      <c r="K99" s="2" t="s">
        <v>1657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640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429</v>
      </c>
      <c r="V99" s="2" t="s">
        <v>907</v>
      </c>
      <c r="W99" s="2" t="s">
        <v>470</v>
      </c>
      <c r="X99" s="2" t="s">
        <v>784</v>
      </c>
      <c r="Y99" s="2" t="s">
        <v>1559</v>
      </c>
      <c r="Z99" s="4">
        <v>157</v>
      </c>
      <c r="AA99" s="4">
        <f>=ROUNDDOWN(157,0)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4</v>
      </c>
      <c r="AQ99" s="8">
        <v>30.64</v>
      </c>
      <c r="AR99" s="4"/>
      <c r="AS99" s="8"/>
      <c r="AT99" s="7"/>
      <c r="AU99" s="7"/>
      <c r="AV99" s="4">
        <v>4</v>
      </c>
      <c r="AW99" s="8">
        <v>30.64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0.0441</v>
      </c>
      <c r="BJ99" s="4">
        <v>4</v>
      </c>
      <c r="BK99" s="8">
        <v>30.64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1584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132</v>
      </c>
      <c r="CJ99" s="2" t="s">
        <v>1350</v>
      </c>
      <c r="CK99" s="2" t="s">
        <v>144</v>
      </c>
      <c r="CL99" s="2" t="s">
        <v>132</v>
      </c>
      <c r="CM99" s="4">
        <v>4</v>
      </c>
      <c r="CN99" s="8">
        <v>30.64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1562</v>
      </c>
      <c r="CV99" s="2" t="s">
        <v>1447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167</v>
      </c>
      <c r="DF99" s="2" t="s">
        <v>129</v>
      </c>
      <c r="DG99" s="2" t="s">
        <v>132</v>
      </c>
      <c r="DH99" s="2" t="s">
        <v>132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141</v>
      </c>
      <c r="DR99" s="2" t="s">
        <v>129</v>
      </c>
      <c r="DS99" s="2" t="s">
        <v>983</v>
      </c>
      <c r="DT99" s="2" t="s">
        <v>1576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963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141</v>
      </c>
      <c r="EP99" s="2" t="s">
        <v>129</v>
      </c>
      <c r="EQ99" s="2" t="s">
        <v>985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167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141</v>
      </c>
      <c r="FN99" s="2" t="s">
        <v>129</v>
      </c>
      <c r="FO99" s="2" t="s">
        <v>444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129</v>
      </c>
      <c r="GA99" s="2" t="s">
        <v>158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129</v>
      </c>
      <c r="GM99" s="2" t="s">
        <v>1562</v>
      </c>
      <c r="GN99" s="2" t="s">
        <v>345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167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141</v>
      </c>
      <c r="HJ99" s="2" t="s">
        <v>129</v>
      </c>
      <c r="HK99" s="2" t="s">
        <v>924</v>
      </c>
      <c r="HL99" s="2" t="s">
        <v>132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129</v>
      </c>
      <c r="HW99" s="2" t="s">
        <v>947</v>
      </c>
      <c r="HX99" s="2" t="s">
        <v>274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212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162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162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167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167</v>
      </c>
      <c r="KP99" s="2" t="s">
        <v>168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141</v>
      </c>
      <c r="LB99" s="2" t="s">
        <v>129</v>
      </c>
      <c r="LC99" s="2" t="s">
        <v>169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162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167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167</v>
      </c>
      <c r="NJ99" s="2" t="s">
        <v>129</v>
      </c>
      <c r="NK99" s="2" t="s">
        <v>132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167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167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167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167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167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179</v>
      </c>
      <c r="RG99" s="4"/>
      <c r="RH99" s="8"/>
      <c r="RI99" s="4"/>
      <c r="RJ99" s="8"/>
      <c r="RK99" s="7"/>
      <c r="RL99" s="7"/>
      <c r="RM99" s="2" t="s">
        <v>141</v>
      </c>
      <c r="RN99" s="2" t="s">
        <v>168</v>
      </c>
      <c r="RO99" s="2" t="s">
        <v>1427</v>
      </c>
      <c r="RP99" s="2" t="s">
        <v>132</v>
      </c>
      <c r="RQ99" s="2" t="s">
        <v>144</v>
      </c>
      <c r="RR99" s="2" t="s">
        <v>132</v>
      </c>
    </row>
    <row r="100">
      <c r="A100" s="2" t="s">
        <v>1658</v>
      </c>
      <c r="B100" s="2" t="s">
        <v>121</v>
      </c>
      <c r="C100" s="2" t="s">
        <v>122</v>
      </c>
      <c r="D100" s="2" t="s">
        <v>988</v>
      </c>
      <c r="E100" s="2" t="s">
        <v>989</v>
      </c>
      <c r="F100" s="2" t="s">
        <v>1659</v>
      </c>
      <c r="G100" s="2" t="s">
        <v>1659</v>
      </c>
      <c r="H100" s="2" t="s">
        <v>1659</v>
      </c>
      <c r="I100" s="2" t="s">
        <v>1112</v>
      </c>
      <c r="J100" s="2" t="s">
        <v>127</v>
      </c>
      <c r="K100" s="2" t="s">
        <v>366</v>
      </c>
      <c r="L100" s="3">
        <v>18</v>
      </c>
      <c r="M100" s="3">
        <v>18.9</v>
      </c>
      <c r="N100" s="3"/>
      <c r="O100" s="2" t="s">
        <v>656</v>
      </c>
      <c r="P100" s="2" t="s">
        <v>975</v>
      </c>
      <c r="Q100" s="2" t="s">
        <v>131</v>
      </c>
      <c r="R100" s="2" t="s">
        <v>22</v>
      </c>
      <c r="S100" s="2" t="s">
        <v>132</v>
      </c>
      <c r="T100" s="2" t="s">
        <v>132</v>
      </c>
      <c r="U100" s="2" t="s">
        <v>132</v>
      </c>
      <c r="V100" s="2" t="s">
        <v>866</v>
      </c>
      <c r="W100" s="2" t="s">
        <v>132</v>
      </c>
      <c r="X100" s="2" t="s">
        <v>132</v>
      </c>
      <c r="Y100" s="2" t="s">
        <v>531</v>
      </c>
      <c r="Z100" s="4">
        <v>259</v>
      </c>
      <c r="AA100" s="4">
        <f>=ROUNDDOWN(64.75,0)</f>
      </c>
      <c r="AB100" s="5">
        <v>4</v>
      </c>
      <c r="AC100" s="2" t="s">
        <v>132</v>
      </c>
      <c r="AD100" s="4"/>
      <c r="AE100" s="4"/>
      <c r="AF100" s="6"/>
      <c r="AG100" s="6">
        <v>46</v>
      </c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30</v>
      </c>
      <c r="AQ100" s="8">
        <v>680.4</v>
      </c>
      <c r="AR100" s="4"/>
      <c r="AS100" s="8"/>
      <c r="AT100" s="7"/>
      <c r="AU100" s="7"/>
      <c r="AV100" s="4">
        <v>30</v>
      </c>
      <c r="AW100" s="8">
        <v>680.4</v>
      </c>
      <c r="AX100" s="4"/>
      <c r="AY100" s="8"/>
      <c r="AZ100" s="7"/>
      <c r="BA100" s="7"/>
      <c r="BB100" s="7">
        <v>1</v>
      </c>
      <c r="BC100" s="4">
        <v>30</v>
      </c>
      <c r="BD100" s="8">
        <v>680.4</v>
      </c>
      <c r="BE100" s="4"/>
      <c r="BF100" s="8"/>
      <c r="BG100" s="7"/>
      <c r="BH100" s="7"/>
      <c r="BI100" s="7">
        <v>1</v>
      </c>
      <c r="BJ100" s="4">
        <v>30</v>
      </c>
      <c r="BK100" s="8">
        <v>680.4</v>
      </c>
      <c r="BL100" s="2" t="s">
        <v>22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132</v>
      </c>
      <c r="BV100" s="2" t="s">
        <v>132</v>
      </c>
      <c r="BW100" s="2" t="s">
        <v>132</v>
      </c>
      <c r="BX100" s="2" t="s">
        <v>132</v>
      </c>
      <c r="BY100" s="2" t="s">
        <v>132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132</v>
      </c>
      <c r="CH100" s="2" t="s">
        <v>132</v>
      </c>
      <c r="CI100" s="2" t="s">
        <v>132</v>
      </c>
      <c r="CJ100" s="2" t="s">
        <v>132</v>
      </c>
      <c r="CK100" s="2" t="s">
        <v>132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132</v>
      </c>
      <c r="CT100" s="2" t="s">
        <v>132</v>
      </c>
      <c r="CU100" s="2" t="s">
        <v>132</v>
      </c>
      <c r="CV100" s="2" t="s">
        <v>132</v>
      </c>
      <c r="CW100" s="2" t="s">
        <v>132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132</v>
      </c>
      <c r="DF100" s="2" t="s">
        <v>132</v>
      </c>
      <c r="DG100" s="2" t="s">
        <v>132</v>
      </c>
      <c r="DH100" s="2" t="s">
        <v>132</v>
      </c>
      <c r="DI100" s="2" t="s">
        <v>132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132</v>
      </c>
      <c r="DR100" s="2" t="s">
        <v>132</v>
      </c>
      <c r="DS100" s="2" t="s">
        <v>132</v>
      </c>
      <c r="DT100" s="2" t="s">
        <v>132</v>
      </c>
      <c r="DU100" s="2" t="s">
        <v>132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132</v>
      </c>
      <c r="ED100" s="2" t="s">
        <v>132</v>
      </c>
      <c r="EE100" s="2" t="s">
        <v>132</v>
      </c>
      <c r="EF100" s="2" t="s">
        <v>132</v>
      </c>
      <c r="EG100" s="2" t="s">
        <v>132</v>
      </c>
      <c r="EH100" s="2" t="s">
        <v>132</v>
      </c>
      <c r="EI100" s="4">
        <v>30</v>
      </c>
      <c r="EJ100" s="8">
        <v>680.4</v>
      </c>
      <c r="EK100" s="4"/>
      <c r="EL100" s="8"/>
      <c r="EM100" s="7"/>
      <c r="EN100" s="7"/>
      <c r="EO100" s="2" t="s">
        <v>141</v>
      </c>
      <c r="EP100" s="2" t="s">
        <v>129</v>
      </c>
      <c r="EQ100" s="2" t="s">
        <v>1114</v>
      </c>
      <c r="ER100" s="2" t="s">
        <v>1115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132</v>
      </c>
      <c r="FB100" s="2" t="s">
        <v>132</v>
      </c>
      <c r="FC100" s="2" t="s">
        <v>132</v>
      </c>
      <c r="FD100" s="2" t="s">
        <v>132</v>
      </c>
      <c r="FE100" s="2" t="s">
        <v>132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132</v>
      </c>
      <c r="FN100" s="2" t="s">
        <v>132</v>
      </c>
      <c r="FO100" s="2" t="s">
        <v>132</v>
      </c>
      <c r="FP100" s="2" t="s">
        <v>132</v>
      </c>
      <c r="FQ100" s="2" t="s">
        <v>132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132</v>
      </c>
      <c r="RN100" s="2" t="s">
        <v>132</v>
      </c>
      <c r="RO100" s="2" t="s">
        <v>132</v>
      </c>
      <c r="RP100" s="2" t="s">
        <v>132</v>
      </c>
      <c r="RQ100" s="2" t="s">
        <v>132</v>
      </c>
      <c r="RR100" s="2" t="s">
        <v>132</v>
      </c>
    </row>
    <row r="101">
      <c r="A101" s="2" t="s">
        <v>1660</v>
      </c>
      <c r="B101" s="2" t="s">
        <v>121</v>
      </c>
      <c r="C101" s="2" t="s">
        <v>122</v>
      </c>
      <c r="D101" s="2" t="s">
        <v>988</v>
      </c>
      <c r="E101" s="2" t="s">
        <v>989</v>
      </c>
      <c r="F101" s="2" t="s">
        <v>1661</v>
      </c>
      <c r="G101" s="2" t="s">
        <v>1661</v>
      </c>
      <c r="H101" s="2" t="s">
        <v>1661</v>
      </c>
      <c r="I101" s="2" t="s">
        <v>1662</v>
      </c>
      <c r="J101" s="2" t="s">
        <v>127</v>
      </c>
      <c r="K101" s="2" t="s">
        <v>1663</v>
      </c>
      <c r="L101" s="3">
        <v>69.49</v>
      </c>
      <c r="M101" s="3">
        <v>72.96</v>
      </c>
      <c r="N101" s="3">
        <v>269</v>
      </c>
      <c r="O101" s="2" t="s">
        <v>539</v>
      </c>
      <c r="P101" s="2" t="s">
        <v>1243</v>
      </c>
      <c r="Q101" s="2" t="s">
        <v>131</v>
      </c>
      <c r="R101" s="2" t="s">
        <v>18</v>
      </c>
      <c r="S101" s="2" t="s">
        <v>132</v>
      </c>
      <c r="T101" s="2" t="s">
        <v>132</v>
      </c>
      <c r="U101" s="2" t="s">
        <v>429</v>
      </c>
      <c r="V101" s="2" t="s">
        <v>866</v>
      </c>
      <c r="W101" s="2" t="s">
        <v>136</v>
      </c>
      <c r="X101" s="2" t="s">
        <v>132</v>
      </c>
      <c r="Y101" s="2" t="s">
        <v>693</v>
      </c>
      <c r="Z101" s="4"/>
      <c r="AA101" s="4">
        <f>=ROUNDDOWN({0},0)</f>
      </c>
      <c r="AB101" s="5">
        <v>18.7</v>
      </c>
      <c r="AC101" s="2" t="s">
        <v>132</v>
      </c>
      <c r="AD101" s="4"/>
      <c r="AE101" s="4"/>
      <c r="AF101" s="6"/>
      <c r="AG101" s="6"/>
      <c r="AH101" s="7">
        <v>0.033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8</v>
      </c>
      <c r="AQ101" s="8">
        <v>678.78</v>
      </c>
      <c r="AR101" s="4"/>
      <c r="AS101" s="8"/>
      <c r="AT101" s="7"/>
      <c r="AU101" s="7"/>
      <c r="AV101" s="4">
        <v>8</v>
      </c>
      <c r="AW101" s="8">
        <v>678.78</v>
      </c>
      <c r="AX101" s="4"/>
      <c r="AY101" s="8"/>
      <c r="AZ101" s="7"/>
      <c r="BA101" s="7"/>
      <c r="BB101" s="7">
        <v>1</v>
      </c>
      <c r="BC101" s="4">
        <v>8</v>
      </c>
      <c r="BD101" s="8">
        <v>678.78</v>
      </c>
      <c r="BE101" s="4"/>
      <c r="BF101" s="8"/>
      <c r="BG101" s="7"/>
      <c r="BH101" s="7"/>
      <c r="BI101" s="7">
        <v>1</v>
      </c>
      <c r="BJ101" s="4">
        <v>8</v>
      </c>
      <c r="BK101" s="8">
        <v>678.78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132</v>
      </c>
      <c r="BV101" s="2" t="s">
        <v>132</v>
      </c>
      <c r="BW101" s="2" t="s">
        <v>132</v>
      </c>
      <c r="BX101" s="2" t="s">
        <v>132</v>
      </c>
      <c r="BY101" s="2" t="s">
        <v>132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132</v>
      </c>
      <c r="CH101" s="2" t="s">
        <v>132</v>
      </c>
      <c r="CI101" s="2" t="s">
        <v>132</v>
      </c>
      <c r="CJ101" s="2" t="s">
        <v>132</v>
      </c>
      <c r="CK101" s="2" t="s">
        <v>132</v>
      </c>
      <c r="CL101" s="2" t="s">
        <v>132</v>
      </c>
      <c r="CM101" s="4">
        <v>8</v>
      </c>
      <c r="CN101" s="8">
        <v>678.78</v>
      </c>
      <c r="CO101" s="4"/>
      <c r="CP101" s="8"/>
      <c r="CQ101" s="7"/>
      <c r="CR101" s="7"/>
      <c r="CS101" s="2" t="s">
        <v>141</v>
      </c>
      <c r="CT101" s="2" t="s">
        <v>168</v>
      </c>
      <c r="CU101" s="2" t="s">
        <v>693</v>
      </c>
      <c r="CV101" s="2" t="s">
        <v>1302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132</v>
      </c>
      <c r="DF101" s="2" t="s">
        <v>132</v>
      </c>
      <c r="DG101" s="2" t="s">
        <v>132</v>
      </c>
      <c r="DH101" s="2" t="s">
        <v>132</v>
      </c>
      <c r="DI101" s="2" t="s">
        <v>132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132</v>
      </c>
      <c r="DR101" s="2" t="s">
        <v>132</v>
      </c>
      <c r="DS101" s="2" t="s">
        <v>132</v>
      </c>
      <c r="DT101" s="2" t="s">
        <v>132</v>
      </c>
      <c r="DU101" s="2" t="s">
        <v>132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132</v>
      </c>
      <c r="ED101" s="2" t="s">
        <v>132</v>
      </c>
      <c r="EE101" s="2" t="s">
        <v>132</v>
      </c>
      <c r="EF101" s="2" t="s">
        <v>132</v>
      </c>
      <c r="EG101" s="2" t="s">
        <v>132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132</v>
      </c>
      <c r="FB101" s="2" t="s">
        <v>132</v>
      </c>
      <c r="FC101" s="2" t="s">
        <v>132</v>
      </c>
      <c r="FD101" s="2" t="s">
        <v>132</v>
      </c>
      <c r="FE101" s="2" t="s">
        <v>132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132</v>
      </c>
      <c r="FN101" s="2" t="s">
        <v>132</v>
      </c>
      <c r="FO101" s="2" t="s">
        <v>132</v>
      </c>
      <c r="FP101" s="2" t="s">
        <v>132</v>
      </c>
      <c r="FQ101" s="2" t="s">
        <v>132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132</v>
      </c>
      <c r="FZ101" s="2" t="s">
        <v>132</v>
      </c>
      <c r="GA101" s="2" t="s">
        <v>132</v>
      </c>
      <c r="GB101" s="2" t="s">
        <v>132</v>
      </c>
      <c r="GC101" s="2" t="s">
        <v>132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168</v>
      </c>
      <c r="GM101" s="2" t="s">
        <v>754</v>
      </c>
      <c r="GN101" s="2" t="s">
        <v>132</v>
      </c>
      <c r="GO101" s="2" t="s">
        <v>144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132</v>
      </c>
      <c r="HV101" s="2" t="s">
        <v>132</v>
      </c>
      <c r="HW101" s="2" t="s">
        <v>132</v>
      </c>
      <c r="HX101" s="2" t="s">
        <v>132</v>
      </c>
      <c r="HY101" s="2" t="s">
        <v>132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132</v>
      </c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168</v>
      </c>
      <c r="JS101" s="2" t="s">
        <v>462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132</v>
      </c>
      <c r="RN101" s="2" t="s">
        <v>132</v>
      </c>
      <c r="RO101" s="2" t="s">
        <v>132</v>
      </c>
      <c r="RP101" s="2" t="s">
        <v>132</v>
      </c>
      <c r="RQ101" s="2" t="s">
        <v>132</v>
      </c>
      <c r="RR101" s="2" t="s">
        <v>132</v>
      </c>
    </row>
    <row r="102">
      <c r="A102" s="2" t="s">
        <v>1664</v>
      </c>
      <c r="B102" s="2" t="s">
        <v>121</v>
      </c>
      <c r="C102" s="2" t="s">
        <v>122</v>
      </c>
      <c r="D102" s="2" t="s">
        <v>988</v>
      </c>
      <c r="E102" s="2" t="s">
        <v>989</v>
      </c>
      <c r="F102" s="2" t="s">
        <v>1665</v>
      </c>
      <c r="G102" s="2" t="s">
        <v>132</v>
      </c>
      <c r="H102" s="2" t="s">
        <v>132</v>
      </c>
      <c r="I102" s="2" t="s">
        <v>1666</v>
      </c>
      <c r="J102" s="2" t="s">
        <v>127</v>
      </c>
      <c r="K102" s="2" t="s">
        <v>366</v>
      </c>
      <c r="L102" s="3">
        <v>21.8</v>
      </c>
      <c r="M102" s="3">
        <v>22.89</v>
      </c>
      <c r="N102" s="3"/>
      <c r="O102" s="2" t="s">
        <v>656</v>
      </c>
      <c r="P102" s="2" t="s">
        <v>975</v>
      </c>
      <c r="Q102" s="2" t="s">
        <v>131</v>
      </c>
      <c r="R102" s="2" t="s">
        <v>22</v>
      </c>
      <c r="S102" s="2" t="s">
        <v>132</v>
      </c>
      <c r="T102" s="2" t="s">
        <v>132</v>
      </c>
      <c r="U102" s="2" t="s">
        <v>132</v>
      </c>
      <c r="V102" s="2" t="s">
        <v>936</v>
      </c>
      <c r="W102" s="2" t="s">
        <v>132</v>
      </c>
      <c r="X102" s="2" t="s">
        <v>132</v>
      </c>
      <c r="Y102" s="2" t="s">
        <v>1667</v>
      </c>
      <c r="Z102" s="4"/>
      <c r="AA102" s="4">
        <f>=ROUNDDOWN({0},0)</f>
      </c>
      <c r="AB102" s="5">
        <v>2</v>
      </c>
      <c r="AC102" s="2" t="s">
        <v>132</v>
      </c>
      <c r="AD102" s="4"/>
      <c r="AE102" s="4"/>
      <c r="AF102" s="6"/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26</v>
      </c>
      <c r="AQ102" s="8">
        <v>566.8</v>
      </c>
      <c r="AR102" s="4"/>
      <c r="AS102" s="8"/>
      <c r="AT102" s="7"/>
      <c r="AU102" s="7"/>
      <c r="AV102" s="4">
        <v>26</v>
      </c>
      <c r="AW102" s="8">
        <v>566.8</v>
      </c>
      <c r="AX102" s="4"/>
      <c r="AY102" s="8"/>
      <c r="AZ102" s="7"/>
      <c r="BA102" s="7"/>
      <c r="BB102" s="7">
        <v>1</v>
      </c>
      <c r="BC102" s="4">
        <v>26</v>
      </c>
      <c r="BD102" s="8">
        <v>566.8</v>
      </c>
      <c r="BE102" s="4"/>
      <c r="BF102" s="8"/>
      <c r="BG102" s="7"/>
      <c r="BH102" s="7"/>
      <c r="BI102" s="7">
        <v>1</v>
      </c>
      <c r="BJ102" s="4">
        <v>26</v>
      </c>
      <c r="BK102" s="8">
        <v>566.8</v>
      </c>
      <c r="BL102" s="2" t="s">
        <v>22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>
        <v>26</v>
      </c>
      <c r="EJ102" s="8">
        <v>566.8</v>
      </c>
      <c r="EK102" s="4"/>
      <c r="EL102" s="8"/>
      <c r="EM102" s="7"/>
      <c r="EN102" s="7"/>
      <c r="EO102" s="2" t="s">
        <v>141</v>
      </c>
      <c r="EP102" s="2" t="s">
        <v>168</v>
      </c>
      <c r="EQ102" s="2" t="s">
        <v>235</v>
      </c>
      <c r="ER102" s="2" t="s">
        <v>1668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1669</v>
      </c>
      <c r="B103" s="2" t="s">
        <v>121</v>
      </c>
      <c r="C103" s="2" t="s">
        <v>122</v>
      </c>
      <c r="D103" s="2" t="s">
        <v>988</v>
      </c>
      <c r="E103" s="2" t="s">
        <v>989</v>
      </c>
      <c r="F103" s="2" t="s">
        <v>1670</v>
      </c>
      <c r="G103" s="2" t="s">
        <v>132</v>
      </c>
      <c r="H103" s="2" t="s">
        <v>132</v>
      </c>
      <c r="I103" s="2" t="s">
        <v>1671</v>
      </c>
      <c r="J103" s="2" t="s">
        <v>127</v>
      </c>
      <c r="K103" s="2" t="s">
        <v>283</v>
      </c>
      <c r="L103" s="3">
        <v>43.16</v>
      </c>
      <c r="M103" s="3">
        <v>45.32</v>
      </c>
      <c r="N103" s="3">
        <v>89.99</v>
      </c>
      <c r="O103" s="2" t="s">
        <v>656</v>
      </c>
      <c r="P103" s="2" t="s">
        <v>540</v>
      </c>
      <c r="Q103" s="2" t="s">
        <v>131</v>
      </c>
      <c r="R103" s="2" t="s">
        <v>132</v>
      </c>
      <c r="S103" s="2" t="s">
        <v>1672</v>
      </c>
      <c r="T103" s="2" t="s">
        <v>132</v>
      </c>
      <c r="U103" s="2" t="s">
        <v>285</v>
      </c>
      <c r="V103" s="2" t="s">
        <v>602</v>
      </c>
      <c r="W103" s="2" t="s">
        <v>225</v>
      </c>
      <c r="X103" s="2" t="s">
        <v>132</v>
      </c>
      <c r="Y103" s="2" t="s">
        <v>825</v>
      </c>
      <c r="Z103" s="4"/>
      <c r="AA103" s="4">
        <f>=ROUNDDOWN({0},0)</f>
      </c>
      <c r="AB103" s="5">
        <v>1.1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14</v>
      </c>
      <c r="AQ103" s="8">
        <v>520.9</v>
      </c>
      <c r="AR103" s="4"/>
      <c r="AS103" s="8"/>
      <c r="AT103" s="7"/>
      <c r="AU103" s="7"/>
      <c r="AV103" s="4">
        <v>14</v>
      </c>
      <c r="AW103" s="8">
        <v>520.9</v>
      </c>
      <c r="AX103" s="4"/>
      <c r="AY103" s="8"/>
      <c r="AZ103" s="7"/>
      <c r="BA103" s="7"/>
      <c r="BB103" s="7">
        <v>1</v>
      </c>
      <c r="BC103" s="4">
        <v>14</v>
      </c>
      <c r="BD103" s="8">
        <v>520.9</v>
      </c>
      <c r="BE103" s="4"/>
      <c r="BF103" s="8"/>
      <c r="BG103" s="7"/>
      <c r="BH103" s="7"/>
      <c r="BI103" s="7">
        <v>1</v>
      </c>
      <c r="BJ103" s="4">
        <v>14</v>
      </c>
      <c r="BK103" s="8">
        <v>520.9</v>
      </c>
      <c r="BL103" s="2" t="s">
        <v>1673</v>
      </c>
      <c r="BM103" s="7">
        <v>1</v>
      </c>
      <c r="BN103" s="7">
        <v>1</v>
      </c>
      <c r="BO103" s="4">
        <v>7</v>
      </c>
      <c r="BP103" s="8">
        <v>233.17</v>
      </c>
      <c r="BQ103" s="4"/>
      <c r="BR103" s="8"/>
      <c r="BS103" s="7"/>
      <c r="BT103" s="7"/>
      <c r="BU103" s="2" t="s">
        <v>141</v>
      </c>
      <c r="BV103" s="2" t="s">
        <v>168</v>
      </c>
      <c r="BW103" s="2" t="s">
        <v>1134</v>
      </c>
      <c r="BX103" s="2" t="s">
        <v>1674</v>
      </c>
      <c r="BY103" s="2" t="s">
        <v>179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581</v>
      </c>
      <c r="CH103" s="2" t="s">
        <v>168</v>
      </c>
      <c r="CI103" s="2" t="s">
        <v>132</v>
      </c>
      <c r="CJ103" s="2" t="s">
        <v>829</v>
      </c>
      <c r="CK103" s="2" t="s">
        <v>144</v>
      </c>
      <c r="CL103" s="2" t="s">
        <v>132</v>
      </c>
      <c r="CM103" s="4">
        <v>1</v>
      </c>
      <c r="CN103" s="8">
        <v>60.5</v>
      </c>
      <c r="CO103" s="4"/>
      <c r="CP103" s="8"/>
      <c r="CQ103" s="7"/>
      <c r="CR103" s="7"/>
      <c r="CS103" s="2" t="s">
        <v>141</v>
      </c>
      <c r="CT103" s="2" t="s">
        <v>168</v>
      </c>
      <c r="CU103" s="2" t="s">
        <v>830</v>
      </c>
      <c r="CV103" s="2" t="s">
        <v>1675</v>
      </c>
      <c r="CW103" s="2" t="s">
        <v>144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141</v>
      </c>
      <c r="DF103" s="2" t="s">
        <v>168</v>
      </c>
      <c r="DG103" s="2" t="s">
        <v>832</v>
      </c>
      <c r="DH103" s="2" t="s">
        <v>1132</v>
      </c>
      <c r="DI103" s="2" t="s">
        <v>144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141</v>
      </c>
      <c r="DR103" s="2" t="s">
        <v>168</v>
      </c>
      <c r="DS103" s="2" t="s">
        <v>1148</v>
      </c>
      <c r="DT103" s="2" t="s">
        <v>1674</v>
      </c>
      <c r="DU103" s="2" t="s">
        <v>144</v>
      </c>
      <c r="DV103" s="2" t="s">
        <v>132</v>
      </c>
      <c r="DW103" s="4">
        <v>2</v>
      </c>
      <c r="DX103" s="8">
        <v>50</v>
      </c>
      <c r="DY103" s="4"/>
      <c r="DZ103" s="8"/>
      <c r="EA103" s="7"/>
      <c r="EB103" s="7"/>
      <c r="EC103" s="2" t="s">
        <v>141</v>
      </c>
      <c r="ED103" s="2" t="s">
        <v>168</v>
      </c>
      <c r="EE103" s="2" t="s">
        <v>1676</v>
      </c>
      <c r="EF103" s="2" t="s">
        <v>1677</v>
      </c>
      <c r="EG103" s="2" t="s">
        <v>144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168</v>
      </c>
      <c r="EQ103" s="2" t="s">
        <v>837</v>
      </c>
      <c r="ER103" s="2" t="s">
        <v>1678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167</v>
      </c>
      <c r="FB103" s="2" t="s">
        <v>168</v>
      </c>
      <c r="FC103" s="2" t="s">
        <v>132</v>
      </c>
      <c r="FD103" s="2" t="s">
        <v>132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168</v>
      </c>
      <c r="FO103" s="2" t="s">
        <v>1151</v>
      </c>
      <c r="FP103" s="2" t="s">
        <v>1679</v>
      </c>
      <c r="FQ103" s="2" t="s">
        <v>144</v>
      </c>
      <c r="FR103" s="2" t="s">
        <v>132</v>
      </c>
      <c r="FS103" s="4">
        <v>1</v>
      </c>
      <c r="FT103" s="8">
        <v>45.32</v>
      </c>
      <c r="FU103" s="4"/>
      <c r="FV103" s="8"/>
      <c r="FW103" s="7"/>
      <c r="FX103" s="7"/>
      <c r="FY103" s="2" t="s">
        <v>141</v>
      </c>
      <c r="FZ103" s="2" t="s">
        <v>168</v>
      </c>
      <c r="GA103" s="2" t="s">
        <v>378</v>
      </c>
      <c r="GB103" s="2" t="s">
        <v>740</v>
      </c>
      <c r="GC103" s="2" t="s">
        <v>144</v>
      </c>
      <c r="GD103" s="2" t="s">
        <v>132</v>
      </c>
      <c r="GE103" s="4">
        <v>1</v>
      </c>
      <c r="GF103" s="8">
        <v>72.99</v>
      </c>
      <c r="GG103" s="4"/>
      <c r="GH103" s="8"/>
      <c r="GI103" s="7"/>
      <c r="GJ103" s="7"/>
      <c r="GK103" s="2" t="s">
        <v>141</v>
      </c>
      <c r="GL103" s="2" t="s">
        <v>168</v>
      </c>
      <c r="GM103" s="2" t="s">
        <v>830</v>
      </c>
      <c r="GN103" s="2" t="s">
        <v>1680</v>
      </c>
      <c r="GO103" s="2" t="s">
        <v>144</v>
      </c>
      <c r="GP103" s="2" t="s">
        <v>132</v>
      </c>
      <c r="GQ103" s="4">
        <v>2</v>
      </c>
      <c r="GR103" s="8">
        <v>58.92</v>
      </c>
      <c r="GS103" s="4"/>
      <c r="GT103" s="8"/>
      <c r="GU103" s="7"/>
      <c r="GV103" s="7"/>
      <c r="GW103" s="2" t="s">
        <v>141</v>
      </c>
      <c r="GX103" s="2" t="s">
        <v>168</v>
      </c>
      <c r="GY103" s="2" t="s">
        <v>303</v>
      </c>
      <c r="GZ103" s="2" t="s">
        <v>1681</v>
      </c>
      <c r="HA103" s="2" t="s">
        <v>144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167</v>
      </c>
      <c r="HJ103" s="2" t="s">
        <v>168</v>
      </c>
      <c r="HK103" s="2" t="s">
        <v>132</v>
      </c>
      <c r="HL103" s="2" t="s">
        <v>132</v>
      </c>
      <c r="HM103" s="2" t="s">
        <v>144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141</v>
      </c>
      <c r="HV103" s="2" t="s">
        <v>168</v>
      </c>
      <c r="HW103" s="2" t="s">
        <v>845</v>
      </c>
      <c r="HX103" s="2" t="s">
        <v>846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168</v>
      </c>
      <c r="II103" s="2" t="s">
        <v>608</v>
      </c>
      <c r="IJ103" s="2" t="s">
        <v>1682</v>
      </c>
      <c r="IK103" s="2" t="s">
        <v>144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212</v>
      </c>
      <c r="IT103" s="2" t="s">
        <v>168</v>
      </c>
      <c r="IU103" s="2" t="s">
        <v>132</v>
      </c>
      <c r="IV103" s="2" t="s">
        <v>132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168</v>
      </c>
      <c r="JG103" s="2" t="s">
        <v>850</v>
      </c>
      <c r="JH103" s="2" t="s">
        <v>199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141</v>
      </c>
      <c r="JR103" s="2" t="s">
        <v>168</v>
      </c>
      <c r="JS103" s="2" t="s">
        <v>311</v>
      </c>
      <c r="JT103" s="2" t="s">
        <v>157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141</v>
      </c>
      <c r="KD103" s="2" t="s">
        <v>168</v>
      </c>
      <c r="KE103" s="2" t="s">
        <v>857</v>
      </c>
      <c r="KF103" s="2" t="s">
        <v>1683</v>
      </c>
      <c r="KG103" s="2" t="s">
        <v>144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168</v>
      </c>
      <c r="LO103" s="2" t="s">
        <v>132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141</v>
      </c>
      <c r="ML103" s="2" t="s">
        <v>168</v>
      </c>
      <c r="MM103" s="2" t="s">
        <v>855</v>
      </c>
      <c r="MN103" s="2" t="s">
        <v>1684</v>
      </c>
      <c r="MO103" s="2" t="s">
        <v>144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168</v>
      </c>
      <c r="MY103" s="2" t="s">
        <v>132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174</v>
      </c>
      <c r="OH103" s="2" t="s">
        <v>168</v>
      </c>
      <c r="OI103" s="2" t="s">
        <v>132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167</v>
      </c>
      <c r="OT103" s="2" t="s">
        <v>168</v>
      </c>
      <c r="OU103" s="2" t="s">
        <v>132</v>
      </c>
      <c r="OV103" s="2" t="s">
        <v>132</v>
      </c>
      <c r="OW103" s="2" t="s">
        <v>144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141</v>
      </c>
      <c r="PR103" s="2" t="s">
        <v>168</v>
      </c>
      <c r="PS103" s="2" t="s">
        <v>572</v>
      </c>
      <c r="PT103" s="2" t="s">
        <v>132</v>
      </c>
      <c r="PU103" s="2" t="s">
        <v>144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141</v>
      </c>
      <c r="QP103" s="2" t="s">
        <v>168</v>
      </c>
      <c r="QQ103" s="2" t="s">
        <v>1159</v>
      </c>
      <c r="QR103" s="2" t="s">
        <v>1685</v>
      </c>
      <c r="QS103" s="2" t="s">
        <v>144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167</v>
      </c>
      <c r="RB103" s="2" t="s">
        <v>168</v>
      </c>
      <c r="RC103" s="2" t="s">
        <v>132</v>
      </c>
      <c r="RD103" s="2" t="s">
        <v>132</v>
      </c>
      <c r="RE103" s="2" t="s">
        <v>144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141</v>
      </c>
      <c r="RN103" s="2" t="s">
        <v>168</v>
      </c>
      <c r="RO103" s="2" t="s">
        <v>315</v>
      </c>
      <c r="RP103" s="2" t="s">
        <v>1686</v>
      </c>
      <c r="RQ103" s="2" t="s">
        <v>144</v>
      </c>
      <c r="RR103" s="2" t="s">
        <v>132</v>
      </c>
    </row>
    <row r="104">
      <c r="A104" s="2" t="s">
        <v>1687</v>
      </c>
      <c r="B104" s="2" t="s">
        <v>121</v>
      </c>
      <c r="C104" s="2" t="s">
        <v>122</v>
      </c>
      <c r="D104" s="2" t="s">
        <v>988</v>
      </c>
      <c r="E104" s="2" t="s">
        <v>989</v>
      </c>
      <c r="F104" s="2" t="s">
        <v>1688</v>
      </c>
      <c r="G104" s="2" t="s">
        <v>132</v>
      </c>
      <c r="H104" s="2" t="s">
        <v>132</v>
      </c>
      <c r="I104" s="2" t="s">
        <v>1689</v>
      </c>
      <c r="J104" s="2" t="s">
        <v>127</v>
      </c>
      <c r="K104" s="2" t="s">
        <v>1690</v>
      </c>
      <c r="L104" s="3">
        <v>38</v>
      </c>
      <c r="M104" s="3">
        <v>39.9</v>
      </c>
      <c r="N104" s="3">
        <v>79.99</v>
      </c>
      <c r="O104" s="2" t="s">
        <v>697</v>
      </c>
      <c r="P104" s="2" t="s">
        <v>540</v>
      </c>
      <c r="Q104" s="2" t="s">
        <v>131</v>
      </c>
      <c r="R104" s="2" t="s">
        <v>132</v>
      </c>
      <c r="S104" s="2" t="s">
        <v>1691</v>
      </c>
      <c r="T104" s="2" t="s">
        <v>132</v>
      </c>
      <c r="U104" s="2" t="s">
        <v>429</v>
      </c>
      <c r="V104" s="2" t="s">
        <v>866</v>
      </c>
      <c r="W104" s="2" t="s">
        <v>136</v>
      </c>
      <c r="X104" s="2" t="s">
        <v>132</v>
      </c>
      <c r="Y104" s="2" t="s">
        <v>825</v>
      </c>
      <c r="Z104" s="4"/>
      <c r="AA104" s="4">
        <f>=ROUNDDOWN({0},0)</f>
      </c>
      <c r="AB104" s="5">
        <v>0.8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11</v>
      </c>
      <c r="AQ104" s="8">
        <v>449.57</v>
      </c>
      <c r="AR104" s="4"/>
      <c r="AS104" s="8"/>
      <c r="AT104" s="7"/>
      <c r="AU104" s="7"/>
      <c r="AV104" s="4">
        <v>11</v>
      </c>
      <c r="AW104" s="8">
        <v>449.57</v>
      </c>
      <c r="AX104" s="4"/>
      <c r="AY104" s="8"/>
      <c r="AZ104" s="7"/>
      <c r="BA104" s="7"/>
      <c r="BB104" s="7">
        <v>1</v>
      </c>
      <c r="BC104" s="4">
        <v>11</v>
      </c>
      <c r="BD104" s="8">
        <v>449.57</v>
      </c>
      <c r="BE104" s="4"/>
      <c r="BF104" s="8"/>
      <c r="BG104" s="7"/>
      <c r="BH104" s="7"/>
      <c r="BI104" s="7">
        <v>1</v>
      </c>
      <c r="BJ104" s="4">
        <v>11</v>
      </c>
      <c r="BK104" s="8">
        <v>449.57</v>
      </c>
      <c r="BL104" s="2" t="s">
        <v>1692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168</v>
      </c>
      <c r="BW104" s="2" t="s">
        <v>1693</v>
      </c>
      <c r="BX104" s="2" t="s">
        <v>1189</v>
      </c>
      <c r="BY104" s="2" t="s">
        <v>179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581</v>
      </c>
      <c r="CH104" s="2" t="s">
        <v>168</v>
      </c>
      <c r="CI104" s="2" t="s">
        <v>132</v>
      </c>
      <c r="CJ104" s="2" t="s">
        <v>829</v>
      </c>
      <c r="CK104" s="2" t="s">
        <v>144</v>
      </c>
      <c r="CL104" s="2" t="s">
        <v>132</v>
      </c>
      <c r="CM104" s="4">
        <v>2</v>
      </c>
      <c r="CN104" s="8">
        <v>79.8</v>
      </c>
      <c r="CO104" s="4"/>
      <c r="CP104" s="8"/>
      <c r="CQ104" s="7"/>
      <c r="CR104" s="7"/>
      <c r="CS104" s="2" t="s">
        <v>141</v>
      </c>
      <c r="CT104" s="2" t="s">
        <v>168</v>
      </c>
      <c r="CU104" s="2" t="s">
        <v>830</v>
      </c>
      <c r="CV104" s="2" t="s">
        <v>1694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168</v>
      </c>
      <c r="DG104" s="2" t="s">
        <v>1089</v>
      </c>
      <c r="DH104" s="2" t="s">
        <v>1695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168</v>
      </c>
      <c r="DS104" s="2" t="s">
        <v>834</v>
      </c>
      <c r="DT104" s="2" t="s">
        <v>1674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168</v>
      </c>
      <c r="EE104" s="2" t="s">
        <v>830</v>
      </c>
      <c r="EF104" s="2" t="s">
        <v>1696</v>
      </c>
      <c r="EG104" s="2" t="s">
        <v>144</v>
      </c>
      <c r="EH104" s="2" t="s">
        <v>132</v>
      </c>
      <c r="EI104" s="4">
        <v>1</v>
      </c>
      <c r="EJ104" s="8">
        <v>41</v>
      </c>
      <c r="EK104" s="4"/>
      <c r="EL104" s="8"/>
      <c r="EM104" s="7"/>
      <c r="EN104" s="7"/>
      <c r="EO104" s="2" t="s">
        <v>141</v>
      </c>
      <c r="EP104" s="2" t="s">
        <v>168</v>
      </c>
      <c r="EQ104" s="2" t="s">
        <v>830</v>
      </c>
      <c r="ER104" s="2" t="s">
        <v>1697</v>
      </c>
      <c r="ES104" s="2" t="s">
        <v>144</v>
      </c>
      <c r="ET104" s="2" t="s">
        <v>132</v>
      </c>
      <c r="EU104" s="4">
        <v>3</v>
      </c>
      <c r="EV104" s="8">
        <v>129.27</v>
      </c>
      <c r="EW104" s="4"/>
      <c r="EX104" s="8"/>
      <c r="EY104" s="7"/>
      <c r="EZ104" s="7"/>
      <c r="FA104" s="2" t="s">
        <v>141</v>
      </c>
      <c r="FB104" s="2" t="s">
        <v>168</v>
      </c>
      <c r="FC104" s="2" t="s">
        <v>870</v>
      </c>
      <c r="FD104" s="2" t="s">
        <v>503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168</v>
      </c>
      <c r="FO104" s="2" t="s">
        <v>840</v>
      </c>
      <c r="FP104" s="2" t="s">
        <v>1698</v>
      </c>
      <c r="FQ104" s="2" t="s">
        <v>144</v>
      </c>
      <c r="FR104" s="2" t="s">
        <v>132</v>
      </c>
      <c r="FS104" s="4">
        <v>5</v>
      </c>
      <c r="FT104" s="8">
        <v>199.5</v>
      </c>
      <c r="FU104" s="4"/>
      <c r="FV104" s="8"/>
      <c r="FW104" s="7"/>
      <c r="FX104" s="7"/>
      <c r="FY104" s="2" t="s">
        <v>141</v>
      </c>
      <c r="FZ104" s="2" t="s">
        <v>168</v>
      </c>
      <c r="GA104" s="2" t="s">
        <v>378</v>
      </c>
      <c r="GB104" s="2" t="s">
        <v>354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168</v>
      </c>
      <c r="GM104" s="2" t="s">
        <v>830</v>
      </c>
      <c r="GN104" s="2" t="s">
        <v>1699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168</v>
      </c>
      <c r="GY104" s="2" t="s">
        <v>487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168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168</v>
      </c>
      <c r="HW104" s="2" t="s">
        <v>845</v>
      </c>
      <c r="HX104" s="2" t="s">
        <v>1700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168</v>
      </c>
      <c r="II104" s="2" t="s">
        <v>608</v>
      </c>
      <c r="IJ104" s="2" t="s">
        <v>1701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168</v>
      </c>
      <c r="IU104" s="2" t="s">
        <v>132</v>
      </c>
      <c r="IV104" s="2" t="s">
        <v>132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168</v>
      </c>
      <c r="JG104" s="2" t="s">
        <v>1260</v>
      </c>
      <c r="JH104" s="2" t="s">
        <v>1209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168</v>
      </c>
      <c r="JS104" s="2" t="s">
        <v>311</v>
      </c>
      <c r="JT104" s="2" t="s">
        <v>1107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168</v>
      </c>
      <c r="KE104" s="2" t="s">
        <v>830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168</v>
      </c>
      <c r="LO104" s="2" t="s">
        <v>1134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141</v>
      </c>
      <c r="ML104" s="2" t="s">
        <v>168</v>
      </c>
      <c r="MM104" s="2" t="s">
        <v>855</v>
      </c>
      <c r="MN104" s="2" t="s">
        <v>1702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168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174</v>
      </c>
      <c r="OH104" s="2" t="s">
        <v>168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168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168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168</v>
      </c>
      <c r="QQ104" s="2" t="s">
        <v>857</v>
      </c>
      <c r="QR104" s="2" t="s">
        <v>1368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168</v>
      </c>
      <c r="RC104" s="2" t="s">
        <v>132</v>
      </c>
      <c r="RD104" s="2" t="s">
        <v>132</v>
      </c>
      <c r="RE104" s="2" t="s">
        <v>144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168</v>
      </c>
      <c r="RO104" s="2" t="s">
        <v>859</v>
      </c>
      <c r="RP104" s="2" t="s">
        <v>860</v>
      </c>
      <c r="RQ104" s="2" t="s">
        <v>144</v>
      </c>
      <c r="RR104" s="2" t="s">
        <v>132</v>
      </c>
    </row>
    <row r="105">
      <c r="A105" s="2" t="s">
        <v>1703</v>
      </c>
      <c r="B105" s="2" t="s">
        <v>121</v>
      </c>
      <c r="C105" s="2" t="s">
        <v>122</v>
      </c>
      <c r="D105" s="2" t="s">
        <v>988</v>
      </c>
      <c r="E105" s="2" t="s">
        <v>989</v>
      </c>
      <c r="F105" s="2" t="s">
        <v>1704</v>
      </c>
      <c r="G105" s="2" t="s">
        <v>1704</v>
      </c>
      <c r="H105" s="2" t="s">
        <v>1704</v>
      </c>
      <c r="I105" s="2" t="s">
        <v>1112</v>
      </c>
      <c r="J105" s="2" t="s">
        <v>127</v>
      </c>
      <c r="K105" s="2" t="s">
        <v>366</v>
      </c>
      <c r="L105" s="3">
        <v>18</v>
      </c>
      <c r="M105" s="3">
        <v>18.9</v>
      </c>
      <c r="N105" s="3"/>
      <c r="O105" s="2" t="s">
        <v>656</v>
      </c>
      <c r="P105" s="2" t="s">
        <v>975</v>
      </c>
      <c r="Q105" s="2" t="s">
        <v>131</v>
      </c>
      <c r="R105" s="2" t="s">
        <v>22</v>
      </c>
      <c r="S105" s="2" t="s">
        <v>132</v>
      </c>
      <c r="T105" s="2" t="s">
        <v>132</v>
      </c>
      <c r="U105" s="2" t="s">
        <v>132</v>
      </c>
      <c r="V105" s="2" t="s">
        <v>866</v>
      </c>
      <c r="W105" s="2" t="s">
        <v>132</v>
      </c>
      <c r="X105" s="2" t="s">
        <v>132</v>
      </c>
      <c r="Y105" s="2" t="s">
        <v>531</v>
      </c>
      <c r="Z105" s="4">
        <v>115</v>
      </c>
      <c r="AA105" s="4">
        <f>=ROUNDDOWN(115,0)</f>
      </c>
      <c r="AB105" s="5">
        <v>1</v>
      </c>
      <c r="AC105" s="2" t="s">
        <v>132</v>
      </c>
      <c r="AD105" s="4"/>
      <c r="AE105" s="4"/>
      <c r="AF105" s="6"/>
      <c r="AG105" s="6">
        <v>46</v>
      </c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14</v>
      </c>
      <c r="AQ105" s="8">
        <v>317.52</v>
      </c>
      <c r="AR105" s="4"/>
      <c r="AS105" s="8"/>
      <c r="AT105" s="7"/>
      <c r="AU105" s="7"/>
      <c r="AV105" s="4">
        <v>14</v>
      </c>
      <c r="AW105" s="8">
        <v>317.52</v>
      </c>
      <c r="AX105" s="4"/>
      <c r="AY105" s="8"/>
      <c r="AZ105" s="7"/>
      <c r="BA105" s="7"/>
      <c r="BB105" s="7">
        <v>1</v>
      </c>
      <c r="BC105" s="4">
        <v>14</v>
      </c>
      <c r="BD105" s="8">
        <v>317.52</v>
      </c>
      <c r="BE105" s="4"/>
      <c r="BF105" s="8"/>
      <c r="BG105" s="7"/>
      <c r="BH105" s="7"/>
      <c r="BI105" s="7">
        <v>1</v>
      </c>
      <c r="BJ105" s="4">
        <v>14</v>
      </c>
      <c r="BK105" s="8">
        <v>317.52</v>
      </c>
      <c r="BL105" s="2" t="s">
        <v>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>
        <v>14</v>
      </c>
      <c r="EJ105" s="8">
        <v>317.52</v>
      </c>
      <c r="EK105" s="4"/>
      <c r="EL105" s="8"/>
      <c r="EM105" s="7"/>
      <c r="EN105" s="7"/>
      <c r="EO105" s="2" t="s">
        <v>141</v>
      </c>
      <c r="EP105" s="2" t="s">
        <v>129</v>
      </c>
      <c r="EQ105" s="2" t="s">
        <v>1114</v>
      </c>
      <c r="ER105" s="2" t="s">
        <v>1115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132</v>
      </c>
      <c r="FB105" s="2" t="s">
        <v>132</v>
      </c>
      <c r="FC105" s="2" t="s">
        <v>132</v>
      </c>
      <c r="FD105" s="2" t="s">
        <v>132</v>
      </c>
      <c r="FE105" s="2" t="s">
        <v>132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1705</v>
      </c>
      <c r="B106" s="2" t="s">
        <v>121</v>
      </c>
      <c r="C106" s="2" t="s">
        <v>122</v>
      </c>
      <c r="D106" s="2" t="s">
        <v>988</v>
      </c>
      <c r="E106" s="2" t="s">
        <v>989</v>
      </c>
      <c r="F106" s="2" t="s">
        <v>1706</v>
      </c>
      <c r="G106" s="2" t="s">
        <v>1706</v>
      </c>
      <c r="H106" s="2" t="s">
        <v>1706</v>
      </c>
      <c r="I106" s="2" t="s">
        <v>1707</v>
      </c>
      <c r="J106" s="2" t="s">
        <v>127</v>
      </c>
      <c r="K106" s="2" t="s">
        <v>366</v>
      </c>
      <c r="L106" s="3">
        <v>36.42</v>
      </c>
      <c r="M106" s="3">
        <v>38.24</v>
      </c>
      <c r="N106" s="3">
        <v>76.49</v>
      </c>
      <c r="O106" s="2" t="s">
        <v>129</v>
      </c>
      <c r="P106" s="2" t="s">
        <v>640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285</v>
      </c>
      <c r="V106" s="2" t="s">
        <v>866</v>
      </c>
      <c r="W106" s="2" t="s">
        <v>937</v>
      </c>
      <c r="X106" s="2" t="s">
        <v>136</v>
      </c>
      <c r="Y106" s="2" t="s">
        <v>1417</v>
      </c>
      <c r="Z106" s="4">
        <v>42</v>
      </c>
      <c r="AA106" s="4">
        <f>=ROUNDDOWN(42,0)</f>
      </c>
      <c r="AB106" s="5">
        <v>1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5</v>
      </c>
      <c r="AQ106" s="8">
        <v>315</v>
      </c>
      <c r="AR106" s="4"/>
      <c r="AS106" s="8"/>
      <c r="AT106" s="7"/>
      <c r="AU106" s="7"/>
      <c r="AV106" s="4">
        <v>5</v>
      </c>
      <c r="AW106" s="8">
        <v>315</v>
      </c>
      <c r="AX106" s="4"/>
      <c r="AY106" s="8"/>
      <c r="AZ106" s="7"/>
      <c r="BA106" s="7"/>
      <c r="BB106" s="7">
        <v>1</v>
      </c>
      <c r="BC106" s="4">
        <v>5</v>
      </c>
      <c r="BD106" s="8">
        <v>315</v>
      </c>
      <c r="BE106" s="4"/>
      <c r="BF106" s="8"/>
      <c r="BG106" s="7"/>
      <c r="BH106" s="7"/>
      <c r="BI106" s="7">
        <v>1</v>
      </c>
      <c r="BJ106" s="4">
        <v>5</v>
      </c>
      <c r="BK106" s="8">
        <v>315</v>
      </c>
      <c r="BL106" s="2" t="s">
        <v>1708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141</v>
      </c>
      <c r="BV106" s="2" t="s">
        <v>129</v>
      </c>
      <c r="BW106" s="2" t="s">
        <v>1419</v>
      </c>
      <c r="BX106" s="2" t="s">
        <v>132</v>
      </c>
      <c r="BY106" s="2" t="s">
        <v>144</v>
      </c>
      <c r="BZ106" s="2" t="s">
        <v>132</v>
      </c>
      <c r="CA106" s="4">
        <v>1</v>
      </c>
      <c r="CB106" s="8">
        <v>41.88</v>
      </c>
      <c r="CC106" s="4"/>
      <c r="CD106" s="8"/>
      <c r="CE106" s="7"/>
      <c r="CF106" s="7"/>
      <c r="CG106" s="2" t="s">
        <v>141</v>
      </c>
      <c r="CH106" s="2" t="s">
        <v>129</v>
      </c>
      <c r="CI106" s="2" t="s">
        <v>132</v>
      </c>
      <c r="CJ106" s="2" t="s">
        <v>942</v>
      </c>
      <c r="CK106" s="2" t="s">
        <v>144</v>
      </c>
      <c r="CL106" s="2" t="s">
        <v>132</v>
      </c>
      <c r="CM106" s="4">
        <v>1</v>
      </c>
      <c r="CN106" s="8">
        <v>38.24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1421</v>
      </c>
      <c r="CV106" s="2" t="s">
        <v>1426</v>
      </c>
      <c r="CW106" s="2" t="s">
        <v>144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129</v>
      </c>
      <c r="DG106" s="2" t="s">
        <v>1709</v>
      </c>
      <c r="DH106" s="2" t="s">
        <v>388</v>
      </c>
      <c r="DI106" s="2" t="s">
        <v>144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129</v>
      </c>
      <c r="DS106" s="2" t="s">
        <v>1421</v>
      </c>
      <c r="DT106" s="2" t="s">
        <v>1212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129</v>
      </c>
      <c r="EE106" s="2" t="s">
        <v>1424</v>
      </c>
      <c r="EF106" s="2" t="s">
        <v>1604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129</v>
      </c>
      <c r="EQ106" s="2" t="s">
        <v>985</v>
      </c>
      <c r="ER106" s="2" t="s">
        <v>1451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167</v>
      </c>
      <c r="FB106" s="2" t="s">
        <v>129</v>
      </c>
      <c r="FC106" s="2" t="s">
        <v>132</v>
      </c>
      <c r="FD106" s="2" t="s">
        <v>132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129</v>
      </c>
      <c r="FO106" s="2" t="s">
        <v>444</v>
      </c>
      <c r="FP106" s="2" t="s">
        <v>132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129</v>
      </c>
      <c r="GA106" s="2" t="s">
        <v>158</v>
      </c>
      <c r="GB106" s="2" t="s">
        <v>132</v>
      </c>
      <c r="GC106" s="2" t="s">
        <v>144</v>
      </c>
      <c r="GD106" s="2" t="s">
        <v>132</v>
      </c>
      <c r="GE106" s="4">
        <v>2</v>
      </c>
      <c r="GF106" s="8">
        <v>193.58</v>
      </c>
      <c r="GG106" s="4"/>
      <c r="GH106" s="8"/>
      <c r="GI106" s="7"/>
      <c r="GJ106" s="7"/>
      <c r="GK106" s="2" t="s">
        <v>141</v>
      </c>
      <c r="GL106" s="2" t="s">
        <v>129</v>
      </c>
      <c r="GM106" s="2" t="s">
        <v>1421</v>
      </c>
      <c r="GN106" s="2" t="s">
        <v>1604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167</v>
      </c>
      <c r="GX106" s="2" t="s">
        <v>129</v>
      </c>
      <c r="GY106" s="2" t="s">
        <v>132</v>
      </c>
      <c r="GZ106" s="2" t="s">
        <v>132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129</v>
      </c>
      <c r="HK106" s="2" t="s">
        <v>132</v>
      </c>
      <c r="HL106" s="2" t="s">
        <v>132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129</v>
      </c>
      <c r="HW106" s="2" t="s">
        <v>947</v>
      </c>
      <c r="HX106" s="2" t="s">
        <v>1710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141</v>
      </c>
      <c r="IH106" s="2" t="s">
        <v>129</v>
      </c>
      <c r="II106" s="2" t="s">
        <v>1426</v>
      </c>
      <c r="IJ106" s="2" t="s">
        <v>132</v>
      </c>
      <c r="IK106" s="2" t="s">
        <v>144</v>
      </c>
      <c r="IL106" s="2" t="s">
        <v>132</v>
      </c>
      <c r="IM106" s="4">
        <v>1</v>
      </c>
      <c r="IN106" s="8">
        <v>41.3</v>
      </c>
      <c r="IO106" s="4"/>
      <c r="IP106" s="8"/>
      <c r="IQ106" s="7"/>
      <c r="IR106" s="7"/>
      <c r="IS106" s="2" t="s">
        <v>141</v>
      </c>
      <c r="IT106" s="2" t="s">
        <v>129</v>
      </c>
      <c r="IU106" s="2" t="s">
        <v>169</v>
      </c>
      <c r="IV106" s="2" t="s">
        <v>175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167</v>
      </c>
      <c r="JF106" s="2" t="s">
        <v>129</v>
      </c>
      <c r="JG106" s="2" t="s">
        <v>132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129</v>
      </c>
      <c r="JS106" s="2" t="s">
        <v>949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129</v>
      </c>
      <c r="KE106" s="2" t="s">
        <v>132</v>
      </c>
      <c r="KF106" s="2" t="s">
        <v>132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168</v>
      </c>
      <c r="KQ106" s="2" t="s">
        <v>132</v>
      </c>
      <c r="KR106" s="2" t="s">
        <v>132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141</v>
      </c>
      <c r="LB106" s="2" t="s">
        <v>129</v>
      </c>
      <c r="LC106" s="2" t="s">
        <v>169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162</v>
      </c>
      <c r="ML106" s="2" t="s">
        <v>129</v>
      </c>
      <c r="MM106" s="2" t="s">
        <v>132</v>
      </c>
      <c r="MN106" s="2" t="s">
        <v>132</v>
      </c>
      <c r="MO106" s="2" t="s">
        <v>144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129</v>
      </c>
      <c r="MY106" s="2" t="s">
        <v>132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129</v>
      </c>
      <c r="NK106" s="2" t="s">
        <v>132</v>
      </c>
      <c r="NL106" s="2" t="s">
        <v>132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167</v>
      </c>
      <c r="OH106" s="2" t="s">
        <v>129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129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129</v>
      </c>
      <c r="QE106" s="2" t="s">
        <v>132</v>
      </c>
      <c r="QF106" s="2" t="s">
        <v>132</v>
      </c>
      <c r="QG106" s="2" t="s">
        <v>144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167</v>
      </c>
      <c r="RB106" s="2" t="s">
        <v>129</v>
      </c>
      <c r="RC106" s="2" t="s">
        <v>132</v>
      </c>
      <c r="RD106" s="2" t="s">
        <v>132</v>
      </c>
      <c r="RE106" s="2" t="s">
        <v>144</v>
      </c>
      <c r="RF106" s="2" t="s">
        <v>179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168</v>
      </c>
      <c r="RO106" s="2" t="s">
        <v>1427</v>
      </c>
      <c r="RP106" s="2" t="s">
        <v>132</v>
      </c>
      <c r="RQ106" s="2" t="s">
        <v>144</v>
      </c>
      <c r="RR106" s="2" t="s">
        <v>132</v>
      </c>
    </row>
    <row r="107">
      <c r="A107" s="2" t="s">
        <v>1711</v>
      </c>
      <c r="B107" s="2" t="s">
        <v>121</v>
      </c>
      <c r="C107" s="2" t="s">
        <v>122</v>
      </c>
      <c r="D107" s="2" t="s">
        <v>988</v>
      </c>
      <c r="E107" s="2" t="s">
        <v>989</v>
      </c>
      <c r="F107" s="2" t="s">
        <v>1712</v>
      </c>
      <c r="G107" s="2" t="s">
        <v>1712</v>
      </c>
      <c r="H107" s="2" t="s">
        <v>1712</v>
      </c>
      <c r="I107" s="2" t="s">
        <v>1713</v>
      </c>
      <c r="J107" s="2" t="s">
        <v>127</v>
      </c>
      <c r="K107" s="2" t="s">
        <v>283</v>
      </c>
      <c r="L107" s="3">
        <v>54.86</v>
      </c>
      <c r="M107" s="3">
        <v>57.6</v>
      </c>
      <c r="N107" s="3">
        <v>212.5</v>
      </c>
      <c r="O107" s="2" t="s">
        <v>539</v>
      </c>
      <c r="P107" s="2" t="s">
        <v>1243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429</v>
      </c>
      <c r="V107" s="2" t="s">
        <v>907</v>
      </c>
      <c r="W107" s="2" t="s">
        <v>908</v>
      </c>
      <c r="X107" s="2" t="s">
        <v>784</v>
      </c>
      <c r="Y107" s="2" t="s">
        <v>693</v>
      </c>
      <c r="Z107" s="4"/>
      <c r="AA107" s="4">
        <f>=ROUNDDOWN({0},0)</f>
      </c>
      <c r="AB107" s="5">
        <v>4.7</v>
      </c>
      <c r="AC107" s="2" t="s">
        <v>132</v>
      </c>
      <c r="AD107" s="4"/>
      <c r="AE107" s="4"/>
      <c r="AF107" s="6"/>
      <c r="AG107" s="6"/>
      <c r="AH107" s="7">
        <v>0.033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141</v>
      </c>
      <c r="CT107" s="2" t="s">
        <v>168</v>
      </c>
      <c r="CU107" s="2" t="s">
        <v>693</v>
      </c>
      <c r="CV107" s="2" t="s">
        <v>1714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168</v>
      </c>
      <c r="GM107" s="2" t="s">
        <v>754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168</v>
      </c>
      <c r="JS107" s="2" t="s">
        <v>462</v>
      </c>
      <c r="JT107" s="2" t="s">
        <v>1715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1716</v>
      </c>
      <c r="B108" s="2" t="s">
        <v>121</v>
      </c>
      <c r="C108" s="2" t="s">
        <v>122</v>
      </c>
      <c r="D108" s="2" t="s">
        <v>988</v>
      </c>
      <c r="E108" s="2" t="s">
        <v>989</v>
      </c>
      <c r="F108" s="2" t="s">
        <v>1717</v>
      </c>
      <c r="G108" s="2" t="s">
        <v>1717</v>
      </c>
      <c r="H108" s="2" t="s">
        <v>1717</v>
      </c>
      <c r="I108" s="2" t="s">
        <v>1718</v>
      </c>
      <c r="J108" s="2" t="s">
        <v>127</v>
      </c>
      <c r="K108" s="2" t="s">
        <v>1163</v>
      </c>
      <c r="L108" s="3">
        <v>35.94</v>
      </c>
      <c r="M108" s="3">
        <v>37.74</v>
      </c>
      <c r="N108" s="3">
        <v>139.5</v>
      </c>
      <c r="O108" s="2" t="s">
        <v>539</v>
      </c>
      <c r="P108" s="2" t="s">
        <v>1243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429</v>
      </c>
      <c r="V108" s="2" t="s">
        <v>866</v>
      </c>
      <c r="W108" s="2" t="s">
        <v>187</v>
      </c>
      <c r="X108" s="2" t="s">
        <v>470</v>
      </c>
      <c r="Y108" s="2" t="s">
        <v>1714</v>
      </c>
      <c r="Z108" s="4"/>
      <c r="AA108" s="4">
        <f>=ROUNDDOWN({0},0)</f>
      </c>
      <c r="AB108" s="5">
        <v>3.5</v>
      </c>
      <c r="AC108" s="2" t="s">
        <v>132</v>
      </c>
      <c r="AD108" s="4"/>
      <c r="AE108" s="4"/>
      <c r="AF108" s="6"/>
      <c r="AG108" s="6"/>
      <c r="AH108" s="7">
        <v>0.022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1</v>
      </c>
      <c r="AQ108" s="8">
        <v>37.74</v>
      </c>
      <c r="AR108" s="4"/>
      <c r="AS108" s="8"/>
      <c r="AT108" s="7"/>
      <c r="AU108" s="7"/>
      <c r="AV108" s="4">
        <v>1</v>
      </c>
      <c r="AW108" s="8">
        <v>37.74</v>
      </c>
      <c r="AX108" s="4"/>
      <c r="AY108" s="8"/>
      <c r="AZ108" s="7"/>
      <c r="BA108" s="7"/>
      <c r="BB108" s="7">
        <v>1</v>
      </c>
      <c r="BC108" s="4">
        <v>1</v>
      </c>
      <c r="BD108" s="8">
        <v>37.74</v>
      </c>
      <c r="BE108" s="4"/>
      <c r="BF108" s="8"/>
      <c r="BG108" s="7"/>
      <c r="BH108" s="7"/>
      <c r="BI108" s="7">
        <v>1</v>
      </c>
      <c r="BJ108" s="4">
        <v>1</v>
      </c>
      <c r="BK108" s="8">
        <v>37.74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>
        <v>1</v>
      </c>
      <c r="CN108" s="8">
        <v>37.74</v>
      </c>
      <c r="CO108" s="4"/>
      <c r="CP108" s="8"/>
      <c r="CQ108" s="7"/>
      <c r="CR108" s="7"/>
      <c r="CS108" s="2" t="s">
        <v>141</v>
      </c>
      <c r="CT108" s="2" t="s">
        <v>168</v>
      </c>
      <c r="CU108" s="2" t="s">
        <v>1714</v>
      </c>
      <c r="CV108" s="2" t="s">
        <v>751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168</v>
      </c>
      <c r="GM108" s="2" t="s">
        <v>754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168</v>
      </c>
      <c r="JS108" s="2" t="s">
        <v>462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1719</v>
      </c>
      <c r="B109" s="2" t="s">
        <v>121</v>
      </c>
      <c r="C109" s="2" t="s">
        <v>122</v>
      </c>
      <c r="D109" s="2" t="s">
        <v>988</v>
      </c>
      <c r="E109" s="2" t="s">
        <v>727</v>
      </c>
      <c r="F109" s="2" t="s">
        <v>1720</v>
      </c>
      <c r="G109" s="2" t="s">
        <v>1720</v>
      </c>
      <c r="H109" s="2" t="s">
        <v>1720</v>
      </c>
      <c r="I109" s="2" t="s">
        <v>1721</v>
      </c>
      <c r="J109" s="2" t="s">
        <v>127</v>
      </c>
      <c r="K109" s="2" t="s">
        <v>427</v>
      </c>
      <c r="L109" s="3">
        <v>76.19</v>
      </c>
      <c r="M109" s="3">
        <v>80</v>
      </c>
      <c r="N109" s="3">
        <v>140.24</v>
      </c>
      <c r="O109" s="2" t="s">
        <v>129</v>
      </c>
      <c r="P109" s="2" t="s">
        <v>255</v>
      </c>
      <c r="Q109" s="2" t="s">
        <v>131</v>
      </c>
      <c r="R109" s="2" t="s">
        <v>132</v>
      </c>
      <c r="S109" s="2" t="s">
        <v>1722</v>
      </c>
      <c r="T109" s="2" t="s">
        <v>132</v>
      </c>
      <c r="U109" s="2" t="s">
        <v>1503</v>
      </c>
      <c r="V109" s="2" t="s">
        <v>866</v>
      </c>
      <c r="W109" s="2" t="s">
        <v>136</v>
      </c>
      <c r="X109" s="2" t="s">
        <v>132</v>
      </c>
      <c r="Y109" s="2" t="s">
        <v>1723</v>
      </c>
      <c r="Z109" s="4">
        <v>66</v>
      </c>
      <c r="AA109" s="4">
        <f>=ROUNDDOWN(13.2,0)</f>
      </c>
      <c r="AB109" s="5">
        <v>5</v>
      </c>
      <c r="AC109" s="2" t="s">
        <v>785</v>
      </c>
      <c r="AD109" s="4">
        <v>160</v>
      </c>
      <c r="AE109" s="4">
        <v>160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43</v>
      </c>
      <c r="AQ109" s="8">
        <v>3758.34</v>
      </c>
      <c r="AR109" s="4"/>
      <c r="AS109" s="8"/>
      <c r="AT109" s="7"/>
      <c r="AU109" s="7"/>
      <c r="AV109" s="4">
        <v>43</v>
      </c>
      <c r="AW109" s="8">
        <v>3758.34</v>
      </c>
      <c r="AX109" s="4"/>
      <c r="AY109" s="8"/>
      <c r="AZ109" s="7"/>
      <c r="BA109" s="7"/>
      <c r="BB109" s="7">
        <v>1</v>
      </c>
      <c r="BC109" s="4">
        <v>43</v>
      </c>
      <c r="BD109" s="8">
        <v>3758.34</v>
      </c>
      <c r="BE109" s="4"/>
      <c r="BF109" s="8"/>
      <c r="BG109" s="7"/>
      <c r="BH109" s="7"/>
      <c r="BI109" s="7">
        <v>1</v>
      </c>
      <c r="BJ109" s="4">
        <v>43</v>
      </c>
      <c r="BK109" s="8">
        <v>3758.34</v>
      </c>
      <c r="BL109" s="2" t="s">
        <v>1724</v>
      </c>
      <c r="BM109" s="7">
        <v>1</v>
      </c>
      <c r="BN109" s="7">
        <v>1</v>
      </c>
      <c r="BO109" s="4">
        <v>7</v>
      </c>
      <c r="BP109" s="8">
        <v>498.78</v>
      </c>
      <c r="BQ109" s="4"/>
      <c r="BR109" s="8"/>
      <c r="BS109" s="7"/>
      <c r="BT109" s="7"/>
      <c r="BU109" s="2" t="s">
        <v>141</v>
      </c>
      <c r="BV109" s="2" t="s">
        <v>129</v>
      </c>
      <c r="BW109" s="2" t="s">
        <v>288</v>
      </c>
      <c r="BX109" s="2" t="s">
        <v>1725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129</v>
      </c>
      <c r="CI109" s="2" t="s">
        <v>132</v>
      </c>
      <c r="CJ109" s="2" t="s">
        <v>1530</v>
      </c>
      <c r="CK109" s="2" t="s">
        <v>144</v>
      </c>
      <c r="CL109" s="2" t="s">
        <v>132</v>
      </c>
      <c r="CM109" s="4">
        <v>3</v>
      </c>
      <c r="CN109" s="8">
        <v>266.77</v>
      </c>
      <c r="CO109" s="4"/>
      <c r="CP109" s="8"/>
      <c r="CQ109" s="7"/>
      <c r="CR109" s="7"/>
      <c r="CS109" s="2" t="s">
        <v>141</v>
      </c>
      <c r="CT109" s="2" t="s">
        <v>129</v>
      </c>
      <c r="CU109" s="2" t="s">
        <v>291</v>
      </c>
      <c r="CV109" s="2" t="s">
        <v>1726</v>
      </c>
      <c r="CW109" s="2" t="s">
        <v>144</v>
      </c>
      <c r="CX109" s="2" t="s">
        <v>132</v>
      </c>
      <c r="CY109" s="4">
        <v>11</v>
      </c>
      <c r="CZ109" s="8">
        <v>1087.02</v>
      </c>
      <c r="DA109" s="4"/>
      <c r="DB109" s="8"/>
      <c r="DC109" s="7"/>
      <c r="DD109" s="7"/>
      <c r="DE109" s="2" t="s">
        <v>141</v>
      </c>
      <c r="DF109" s="2" t="s">
        <v>129</v>
      </c>
      <c r="DG109" s="2" t="s">
        <v>832</v>
      </c>
      <c r="DH109" s="2" t="s">
        <v>1727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174</v>
      </c>
      <c r="DR109" s="2" t="s">
        <v>168</v>
      </c>
      <c r="DS109" s="2" t="s">
        <v>1199</v>
      </c>
      <c r="DT109" s="2" t="s">
        <v>1728</v>
      </c>
      <c r="DU109" s="2" t="s">
        <v>179</v>
      </c>
      <c r="DV109" s="2" t="s">
        <v>132</v>
      </c>
      <c r="DW109" s="4">
        <v>5</v>
      </c>
      <c r="DX109" s="8">
        <v>491.1</v>
      </c>
      <c r="DY109" s="4"/>
      <c r="DZ109" s="8"/>
      <c r="EA109" s="7"/>
      <c r="EB109" s="7"/>
      <c r="EC109" s="2" t="s">
        <v>141</v>
      </c>
      <c r="ED109" s="2" t="s">
        <v>129</v>
      </c>
      <c r="EE109" s="2" t="s">
        <v>1729</v>
      </c>
      <c r="EF109" s="2" t="s">
        <v>1725</v>
      </c>
      <c r="EG109" s="2" t="s">
        <v>144</v>
      </c>
      <c r="EH109" s="2" t="s">
        <v>132</v>
      </c>
      <c r="EI109" s="4">
        <v>2</v>
      </c>
      <c r="EJ109" s="8">
        <v>195.5</v>
      </c>
      <c r="EK109" s="4"/>
      <c r="EL109" s="8"/>
      <c r="EM109" s="7"/>
      <c r="EN109" s="7"/>
      <c r="EO109" s="2" t="s">
        <v>141</v>
      </c>
      <c r="EP109" s="2" t="s">
        <v>129</v>
      </c>
      <c r="EQ109" s="2" t="s">
        <v>288</v>
      </c>
      <c r="ER109" s="2" t="s">
        <v>1730</v>
      </c>
      <c r="ES109" s="2" t="s">
        <v>144</v>
      </c>
      <c r="ET109" s="2" t="s">
        <v>132</v>
      </c>
      <c r="EU109" s="4">
        <v>1</v>
      </c>
      <c r="EV109" s="8">
        <v>86.39</v>
      </c>
      <c r="EW109" s="4"/>
      <c r="EX109" s="8"/>
      <c r="EY109" s="7"/>
      <c r="EZ109" s="7"/>
      <c r="FA109" s="2" t="s">
        <v>141</v>
      </c>
      <c r="FB109" s="2" t="s">
        <v>129</v>
      </c>
      <c r="FC109" s="2" t="s">
        <v>870</v>
      </c>
      <c r="FD109" s="2" t="s">
        <v>1731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168</v>
      </c>
      <c r="FO109" s="2" t="s">
        <v>1616</v>
      </c>
      <c r="FP109" s="2" t="s">
        <v>1732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129</v>
      </c>
      <c r="GA109" s="2" t="s">
        <v>158</v>
      </c>
      <c r="GB109" s="2" t="s">
        <v>132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129</v>
      </c>
      <c r="GM109" s="2" t="s">
        <v>291</v>
      </c>
      <c r="GN109" s="2" t="s">
        <v>1725</v>
      </c>
      <c r="GO109" s="2" t="s">
        <v>144</v>
      </c>
      <c r="GP109" s="2" t="s">
        <v>132</v>
      </c>
      <c r="GQ109" s="4">
        <v>12</v>
      </c>
      <c r="GR109" s="8">
        <v>960</v>
      </c>
      <c r="GS109" s="4"/>
      <c r="GT109" s="8"/>
      <c r="GU109" s="7"/>
      <c r="GV109" s="7"/>
      <c r="GW109" s="2" t="s">
        <v>141</v>
      </c>
      <c r="GX109" s="2" t="s">
        <v>129</v>
      </c>
      <c r="GY109" s="2" t="s">
        <v>303</v>
      </c>
      <c r="GZ109" s="2" t="s">
        <v>778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162</v>
      </c>
      <c r="HJ109" s="2" t="s">
        <v>129</v>
      </c>
      <c r="HK109" s="2" t="s">
        <v>132</v>
      </c>
      <c r="HL109" s="2" t="s">
        <v>132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129</v>
      </c>
      <c r="HW109" s="2" t="s">
        <v>845</v>
      </c>
      <c r="HX109" s="2" t="s">
        <v>1733</v>
      </c>
      <c r="HY109" s="2" t="s">
        <v>144</v>
      </c>
      <c r="HZ109" s="2" t="s">
        <v>132</v>
      </c>
      <c r="IA109" s="4">
        <v>1</v>
      </c>
      <c r="IB109" s="8">
        <v>86.39</v>
      </c>
      <c r="IC109" s="4"/>
      <c r="ID109" s="8"/>
      <c r="IE109" s="7"/>
      <c r="IF109" s="7"/>
      <c r="IG109" s="2" t="s">
        <v>141</v>
      </c>
      <c r="IH109" s="2" t="s">
        <v>129</v>
      </c>
      <c r="II109" s="2" t="s">
        <v>1063</v>
      </c>
      <c r="IJ109" s="2" t="s">
        <v>671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141</v>
      </c>
      <c r="IT109" s="2" t="s">
        <v>129</v>
      </c>
      <c r="IU109" s="2" t="s">
        <v>308</v>
      </c>
      <c r="IV109" s="2" t="s">
        <v>1734</v>
      </c>
      <c r="IW109" s="2" t="s">
        <v>144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141</v>
      </c>
      <c r="JF109" s="2" t="s">
        <v>129</v>
      </c>
      <c r="JG109" s="2" t="s">
        <v>1381</v>
      </c>
      <c r="JH109" s="2" t="s">
        <v>1354</v>
      </c>
      <c r="JI109" s="2" t="s">
        <v>144</v>
      </c>
      <c r="JJ109" s="2" t="s">
        <v>132</v>
      </c>
      <c r="JK109" s="4">
        <v>1</v>
      </c>
      <c r="JL109" s="8">
        <v>86.39</v>
      </c>
      <c r="JM109" s="4"/>
      <c r="JN109" s="8"/>
      <c r="JO109" s="7"/>
      <c r="JP109" s="7"/>
      <c r="JQ109" s="2" t="s">
        <v>141</v>
      </c>
      <c r="JR109" s="2" t="s">
        <v>129</v>
      </c>
      <c r="JS109" s="2" t="s">
        <v>311</v>
      </c>
      <c r="JT109" s="2" t="s">
        <v>1727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129</v>
      </c>
      <c r="KE109" s="2" t="s">
        <v>1520</v>
      </c>
      <c r="KF109" s="2" t="s">
        <v>1124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141</v>
      </c>
      <c r="LB109" s="2" t="s">
        <v>129</v>
      </c>
      <c r="LC109" s="2" t="s">
        <v>169</v>
      </c>
      <c r="LD109" s="2" t="s">
        <v>132</v>
      </c>
      <c r="LE109" s="2" t="s">
        <v>144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162</v>
      </c>
      <c r="LN109" s="2" t="s">
        <v>129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171</v>
      </c>
      <c r="MM109" s="2" t="s">
        <v>1130</v>
      </c>
      <c r="MN109" s="2" t="s">
        <v>1735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129</v>
      </c>
      <c r="MY109" s="2" t="s">
        <v>132</v>
      </c>
      <c r="MZ109" s="2" t="s">
        <v>132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167</v>
      </c>
      <c r="NJ109" s="2" t="s">
        <v>129</v>
      </c>
      <c r="NK109" s="2" t="s">
        <v>132</v>
      </c>
      <c r="NL109" s="2" t="s">
        <v>132</v>
      </c>
      <c r="NM109" s="2" t="s">
        <v>144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167</v>
      </c>
      <c r="OH109" s="2" t="s">
        <v>129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168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141</v>
      </c>
      <c r="PF109" s="2" t="s">
        <v>129</v>
      </c>
      <c r="PG109" s="2" t="s">
        <v>175</v>
      </c>
      <c r="PH109" s="2" t="s">
        <v>139</v>
      </c>
      <c r="PI109" s="2" t="s">
        <v>144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141</v>
      </c>
      <c r="PR109" s="2" t="s">
        <v>168</v>
      </c>
      <c r="PS109" s="2" t="s">
        <v>218</v>
      </c>
      <c r="PT109" s="2" t="s">
        <v>1736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168</v>
      </c>
      <c r="QQ109" s="2" t="s">
        <v>857</v>
      </c>
      <c r="QR109" s="2" t="s">
        <v>1737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129</v>
      </c>
      <c r="RC109" s="2" t="s">
        <v>132</v>
      </c>
      <c r="RD109" s="2" t="s">
        <v>132</v>
      </c>
      <c r="RE109" s="2" t="s">
        <v>144</v>
      </c>
      <c r="RF109" s="2" t="s">
        <v>179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168</v>
      </c>
      <c r="RO109" s="2" t="s">
        <v>1198</v>
      </c>
      <c r="RP109" s="2" t="s">
        <v>1738</v>
      </c>
      <c r="RQ109" s="2" t="s">
        <v>144</v>
      </c>
      <c r="RR109" s="2" t="s">
        <v>132</v>
      </c>
    </row>
    <row r="110">
      <c r="A110" s="2" t="s">
        <v>1739</v>
      </c>
      <c r="B110" s="2" t="s">
        <v>121</v>
      </c>
      <c r="C110" s="2" t="s">
        <v>122</v>
      </c>
      <c r="D110" s="2" t="s">
        <v>988</v>
      </c>
      <c r="E110" s="2" t="s">
        <v>727</v>
      </c>
      <c r="F110" s="2" t="s">
        <v>1740</v>
      </c>
      <c r="G110" s="2" t="s">
        <v>1740</v>
      </c>
      <c r="H110" s="2" t="s">
        <v>1740</v>
      </c>
      <c r="I110" s="2" t="s">
        <v>1741</v>
      </c>
      <c r="J110" s="2" t="s">
        <v>127</v>
      </c>
      <c r="K110" s="2" t="s">
        <v>283</v>
      </c>
      <c r="L110" s="3">
        <v>46.22</v>
      </c>
      <c r="M110" s="3">
        <v>48.53</v>
      </c>
      <c r="N110" s="3">
        <v>89.24</v>
      </c>
      <c r="O110" s="2" t="s">
        <v>129</v>
      </c>
      <c r="P110" s="2" t="s">
        <v>319</v>
      </c>
      <c r="Q110" s="2" t="s">
        <v>131</v>
      </c>
      <c r="R110" s="2" t="s">
        <v>132</v>
      </c>
      <c r="S110" s="2" t="s">
        <v>1742</v>
      </c>
      <c r="T110" s="2" t="s">
        <v>132</v>
      </c>
      <c r="U110" s="2" t="s">
        <v>134</v>
      </c>
      <c r="V110" s="2" t="s">
        <v>866</v>
      </c>
      <c r="W110" s="2" t="s">
        <v>136</v>
      </c>
      <c r="X110" s="2" t="s">
        <v>132</v>
      </c>
      <c r="Y110" s="2" t="s">
        <v>1743</v>
      </c>
      <c r="Z110" s="4">
        <v>59</v>
      </c>
      <c r="AA110" s="4">
        <f>=ROUNDDOWN(11.8,0)</f>
      </c>
      <c r="AB110" s="5">
        <v>5</v>
      </c>
      <c r="AC110" s="2" t="s">
        <v>785</v>
      </c>
      <c r="AD110" s="4">
        <v>120</v>
      </c>
      <c r="AE110" s="4">
        <v>120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59</v>
      </c>
      <c r="AQ110" s="8">
        <v>3295.88</v>
      </c>
      <c r="AR110" s="4"/>
      <c r="AS110" s="8"/>
      <c r="AT110" s="7"/>
      <c r="AU110" s="7"/>
      <c r="AV110" s="4">
        <v>59</v>
      </c>
      <c r="AW110" s="8">
        <v>3295.88</v>
      </c>
      <c r="AX110" s="4"/>
      <c r="AY110" s="8"/>
      <c r="AZ110" s="7"/>
      <c r="BA110" s="7"/>
      <c r="BB110" s="7">
        <v>1</v>
      </c>
      <c r="BC110" s="4">
        <v>59</v>
      </c>
      <c r="BD110" s="8">
        <v>3295.88</v>
      </c>
      <c r="BE110" s="4"/>
      <c r="BF110" s="8"/>
      <c r="BG110" s="7"/>
      <c r="BH110" s="7"/>
      <c r="BI110" s="7">
        <v>1</v>
      </c>
      <c r="BJ110" s="4">
        <v>59</v>
      </c>
      <c r="BK110" s="8">
        <v>3295.88</v>
      </c>
      <c r="BL110" s="2" t="s">
        <v>1744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141</v>
      </c>
      <c r="BV110" s="2" t="s">
        <v>129</v>
      </c>
      <c r="BW110" s="2" t="s">
        <v>1745</v>
      </c>
      <c r="BX110" s="2" t="s">
        <v>1533</v>
      </c>
      <c r="BY110" s="2" t="s">
        <v>144</v>
      </c>
      <c r="BZ110" s="2" t="s">
        <v>132</v>
      </c>
      <c r="CA110" s="4">
        <v>11</v>
      </c>
      <c r="CB110" s="8">
        <v>624.03</v>
      </c>
      <c r="CC110" s="4"/>
      <c r="CD110" s="8"/>
      <c r="CE110" s="7"/>
      <c r="CF110" s="7"/>
      <c r="CG110" s="2" t="s">
        <v>141</v>
      </c>
      <c r="CH110" s="2" t="s">
        <v>129</v>
      </c>
      <c r="CI110" s="2" t="s">
        <v>132</v>
      </c>
      <c r="CJ110" s="2" t="s">
        <v>1049</v>
      </c>
      <c r="CK110" s="2" t="s">
        <v>144</v>
      </c>
      <c r="CL110" s="2" t="s">
        <v>132</v>
      </c>
      <c r="CM110" s="4">
        <v>7</v>
      </c>
      <c r="CN110" s="8">
        <v>372.13</v>
      </c>
      <c r="CO110" s="4"/>
      <c r="CP110" s="8"/>
      <c r="CQ110" s="7"/>
      <c r="CR110" s="7"/>
      <c r="CS110" s="2" t="s">
        <v>141</v>
      </c>
      <c r="CT110" s="2" t="s">
        <v>129</v>
      </c>
      <c r="CU110" s="2" t="s">
        <v>1746</v>
      </c>
      <c r="CV110" s="2" t="s">
        <v>1747</v>
      </c>
      <c r="CW110" s="2" t="s">
        <v>144</v>
      </c>
      <c r="CX110" s="2" t="s">
        <v>132</v>
      </c>
      <c r="CY110" s="4">
        <v>3</v>
      </c>
      <c r="CZ110" s="8">
        <v>179.88</v>
      </c>
      <c r="DA110" s="4"/>
      <c r="DB110" s="8"/>
      <c r="DC110" s="7"/>
      <c r="DD110" s="7"/>
      <c r="DE110" s="2" t="s">
        <v>141</v>
      </c>
      <c r="DF110" s="2" t="s">
        <v>129</v>
      </c>
      <c r="DG110" s="2" t="s">
        <v>832</v>
      </c>
      <c r="DH110" s="2" t="s">
        <v>1727</v>
      </c>
      <c r="DI110" s="2" t="s">
        <v>144</v>
      </c>
      <c r="DJ110" s="2" t="s">
        <v>132</v>
      </c>
      <c r="DK110" s="4">
        <v>15</v>
      </c>
      <c r="DL110" s="8">
        <v>957</v>
      </c>
      <c r="DM110" s="4"/>
      <c r="DN110" s="8"/>
      <c r="DO110" s="7"/>
      <c r="DP110" s="7"/>
      <c r="DQ110" s="2" t="s">
        <v>141</v>
      </c>
      <c r="DR110" s="2" t="s">
        <v>129</v>
      </c>
      <c r="DS110" s="2" t="s">
        <v>1199</v>
      </c>
      <c r="DT110" s="2" t="s">
        <v>1748</v>
      </c>
      <c r="DU110" s="2" t="s">
        <v>144</v>
      </c>
      <c r="DV110" s="2" t="s">
        <v>132</v>
      </c>
      <c r="DW110" s="4">
        <v>2</v>
      </c>
      <c r="DX110" s="8">
        <v>127.36</v>
      </c>
      <c r="DY110" s="4"/>
      <c r="DZ110" s="8"/>
      <c r="EA110" s="7"/>
      <c r="EB110" s="7"/>
      <c r="EC110" s="2" t="s">
        <v>141</v>
      </c>
      <c r="ED110" s="2" t="s">
        <v>129</v>
      </c>
      <c r="EE110" s="2" t="s">
        <v>1749</v>
      </c>
      <c r="EF110" s="2" t="s">
        <v>1750</v>
      </c>
      <c r="EG110" s="2" t="s">
        <v>144</v>
      </c>
      <c r="EH110" s="2" t="s">
        <v>132</v>
      </c>
      <c r="EI110" s="4">
        <v>1</v>
      </c>
      <c r="EJ110" s="8">
        <v>57.12</v>
      </c>
      <c r="EK110" s="4"/>
      <c r="EL110" s="8"/>
      <c r="EM110" s="7"/>
      <c r="EN110" s="7"/>
      <c r="EO110" s="2" t="s">
        <v>141</v>
      </c>
      <c r="EP110" s="2" t="s">
        <v>129</v>
      </c>
      <c r="EQ110" s="2" t="s">
        <v>1751</v>
      </c>
      <c r="ER110" s="2" t="s">
        <v>1752</v>
      </c>
      <c r="ES110" s="2" t="s">
        <v>144</v>
      </c>
      <c r="ET110" s="2" t="s">
        <v>132</v>
      </c>
      <c r="EU110" s="4">
        <v>2</v>
      </c>
      <c r="EV110" s="8">
        <v>104.84</v>
      </c>
      <c r="EW110" s="4"/>
      <c r="EX110" s="8"/>
      <c r="EY110" s="7"/>
      <c r="EZ110" s="7"/>
      <c r="FA110" s="2" t="s">
        <v>141</v>
      </c>
      <c r="FB110" s="2" t="s">
        <v>129</v>
      </c>
      <c r="FC110" s="2" t="s">
        <v>1317</v>
      </c>
      <c r="FD110" s="2" t="s">
        <v>323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168</v>
      </c>
      <c r="FO110" s="2" t="s">
        <v>1753</v>
      </c>
      <c r="FP110" s="2" t="s">
        <v>1124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129</v>
      </c>
      <c r="GA110" s="2" t="s">
        <v>158</v>
      </c>
      <c r="GB110" s="2" t="s">
        <v>132</v>
      </c>
      <c r="GC110" s="2" t="s">
        <v>144</v>
      </c>
      <c r="GD110" s="2" t="s">
        <v>132</v>
      </c>
      <c r="GE110" s="4">
        <v>1</v>
      </c>
      <c r="GF110" s="8">
        <v>44.62</v>
      </c>
      <c r="GG110" s="4"/>
      <c r="GH110" s="8"/>
      <c r="GI110" s="7"/>
      <c r="GJ110" s="7"/>
      <c r="GK110" s="2" t="s">
        <v>141</v>
      </c>
      <c r="GL110" s="2" t="s">
        <v>129</v>
      </c>
      <c r="GM110" s="2" t="s">
        <v>1154</v>
      </c>
      <c r="GN110" s="2" t="s">
        <v>1509</v>
      </c>
      <c r="GO110" s="2" t="s">
        <v>144</v>
      </c>
      <c r="GP110" s="2" t="s">
        <v>132</v>
      </c>
      <c r="GQ110" s="4">
        <v>12</v>
      </c>
      <c r="GR110" s="8">
        <v>582.36</v>
      </c>
      <c r="GS110" s="4"/>
      <c r="GT110" s="8"/>
      <c r="GU110" s="7"/>
      <c r="GV110" s="7"/>
      <c r="GW110" s="2" t="s">
        <v>141</v>
      </c>
      <c r="GX110" s="2" t="s">
        <v>129</v>
      </c>
      <c r="GY110" s="2" t="s">
        <v>303</v>
      </c>
      <c r="GZ110" s="2" t="s">
        <v>304</v>
      </c>
      <c r="HA110" s="2" t="s">
        <v>144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141</v>
      </c>
      <c r="HJ110" s="2" t="s">
        <v>129</v>
      </c>
      <c r="HK110" s="2" t="s">
        <v>1754</v>
      </c>
      <c r="HL110" s="2" t="s">
        <v>1419</v>
      </c>
      <c r="HM110" s="2" t="s">
        <v>144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129</v>
      </c>
      <c r="HW110" s="2" t="s">
        <v>1517</v>
      </c>
      <c r="HX110" s="2" t="s">
        <v>1055</v>
      </c>
      <c r="HY110" s="2" t="s">
        <v>144</v>
      </c>
      <c r="HZ110" s="2" t="s">
        <v>132</v>
      </c>
      <c r="IA110" s="4">
        <v>1</v>
      </c>
      <c r="IB110" s="8">
        <v>52.42</v>
      </c>
      <c r="IC110" s="4"/>
      <c r="ID110" s="8"/>
      <c r="IE110" s="7"/>
      <c r="IF110" s="7"/>
      <c r="IG110" s="2" t="s">
        <v>141</v>
      </c>
      <c r="IH110" s="2" t="s">
        <v>129</v>
      </c>
      <c r="II110" s="2" t="s">
        <v>1063</v>
      </c>
      <c r="IJ110" s="2" t="s">
        <v>703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212</v>
      </c>
      <c r="IT110" s="2" t="s">
        <v>129</v>
      </c>
      <c r="IU110" s="2" t="s">
        <v>132</v>
      </c>
      <c r="IV110" s="2" t="s">
        <v>132</v>
      </c>
      <c r="IW110" s="2" t="s">
        <v>144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129</v>
      </c>
      <c r="JG110" s="2" t="s">
        <v>1260</v>
      </c>
      <c r="JH110" s="2" t="s">
        <v>1755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141</v>
      </c>
      <c r="JR110" s="2" t="s">
        <v>129</v>
      </c>
      <c r="JS110" s="2" t="s">
        <v>311</v>
      </c>
      <c r="JT110" s="2" t="s">
        <v>132</v>
      </c>
      <c r="JU110" s="2" t="s">
        <v>144</v>
      </c>
      <c r="JV110" s="2" t="s">
        <v>132</v>
      </c>
      <c r="JW110" s="4">
        <v>4</v>
      </c>
      <c r="JX110" s="8">
        <v>194.12</v>
      </c>
      <c r="JY110" s="4"/>
      <c r="JZ110" s="8"/>
      <c r="KA110" s="7"/>
      <c r="KB110" s="7"/>
      <c r="KC110" s="2" t="s">
        <v>141</v>
      </c>
      <c r="KD110" s="2" t="s">
        <v>129</v>
      </c>
      <c r="KE110" s="2" t="s">
        <v>857</v>
      </c>
      <c r="KF110" s="2" t="s">
        <v>1070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168</v>
      </c>
      <c r="KQ110" s="2" t="s">
        <v>132</v>
      </c>
      <c r="KR110" s="2" t="s">
        <v>132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141</v>
      </c>
      <c r="LB110" s="2" t="s">
        <v>129</v>
      </c>
      <c r="LC110" s="2" t="s">
        <v>169</v>
      </c>
      <c r="LD110" s="2" t="s">
        <v>1756</v>
      </c>
      <c r="LE110" s="2" t="s">
        <v>144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162</v>
      </c>
      <c r="LN110" s="2" t="s">
        <v>129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171</v>
      </c>
      <c r="MM110" s="2" t="s">
        <v>1757</v>
      </c>
      <c r="MN110" s="2" t="s">
        <v>1758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129</v>
      </c>
      <c r="MY110" s="2" t="s">
        <v>132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167</v>
      </c>
      <c r="NJ110" s="2" t="s">
        <v>129</v>
      </c>
      <c r="NK110" s="2" t="s">
        <v>132</v>
      </c>
      <c r="NL110" s="2" t="s">
        <v>132</v>
      </c>
      <c r="NM110" s="2" t="s">
        <v>144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167</v>
      </c>
      <c r="OH110" s="2" t="s">
        <v>129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167</v>
      </c>
      <c r="OT110" s="2" t="s">
        <v>168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141</v>
      </c>
      <c r="PR110" s="2" t="s">
        <v>168</v>
      </c>
      <c r="PS110" s="2" t="s">
        <v>218</v>
      </c>
      <c r="PT110" s="2" t="s">
        <v>546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168</v>
      </c>
      <c r="QQ110" s="2" t="s">
        <v>857</v>
      </c>
      <c r="QR110" s="2" t="s">
        <v>1759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167</v>
      </c>
      <c r="RB110" s="2" t="s">
        <v>129</v>
      </c>
      <c r="RC110" s="2" t="s">
        <v>132</v>
      </c>
      <c r="RD110" s="2" t="s">
        <v>132</v>
      </c>
      <c r="RE110" s="2" t="s">
        <v>144</v>
      </c>
      <c r="RF110" s="2" t="s">
        <v>179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168</v>
      </c>
      <c r="RO110" s="2" t="s">
        <v>1047</v>
      </c>
      <c r="RP110" s="2" t="s">
        <v>1062</v>
      </c>
      <c r="RQ110" s="2" t="s">
        <v>144</v>
      </c>
      <c r="RR110" s="2" t="s">
        <v>132</v>
      </c>
    </row>
    <row r="111">
      <c r="A111" s="2" t="s">
        <v>1760</v>
      </c>
      <c r="B111" s="2" t="s">
        <v>121</v>
      </c>
      <c r="C111" s="2" t="s">
        <v>122</v>
      </c>
      <c r="D111" s="2" t="s">
        <v>988</v>
      </c>
      <c r="E111" s="2" t="s">
        <v>727</v>
      </c>
      <c r="F111" s="2" t="s">
        <v>1761</v>
      </c>
      <c r="G111" s="2" t="s">
        <v>1761</v>
      </c>
      <c r="H111" s="2" t="s">
        <v>1761</v>
      </c>
      <c r="I111" s="2" t="s">
        <v>1762</v>
      </c>
      <c r="J111" s="2" t="s">
        <v>127</v>
      </c>
      <c r="K111" s="2" t="s">
        <v>1203</v>
      </c>
      <c r="L111" s="3">
        <v>69.19</v>
      </c>
      <c r="M111" s="3">
        <v>72.65</v>
      </c>
      <c r="N111" s="3">
        <v>135.99</v>
      </c>
      <c r="O111" s="2" t="s">
        <v>129</v>
      </c>
      <c r="P111" s="2" t="s">
        <v>319</v>
      </c>
      <c r="Q111" s="2" t="s">
        <v>131</v>
      </c>
      <c r="R111" s="2" t="s">
        <v>132</v>
      </c>
      <c r="S111" s="2" t="s">
        <v>1763</v>
      </c>
      <c r="T111" s="2" t="s">
        <v>132</v>
      </c>
      <c r="U111" s="2" t="s">
        <v>1503</v>
      </c>
      <c r="V111" s="2" t="s">
        <v>866</v>
      </c>
      <c r="W111" s="2" t="s">
        <v>136</v>
      </c>
      <c r="X111" s="2" t="s">
        <v>1764</v>
      </c>
      <c r="Y111" s="2" t="s">
        <v>1765</v>
      </c>
      <c r="Z111" s="4">
        <v>35</v>
      </c>
      <c r="AA111" s="4">
        <f>=ROUNDDOWN(11.6666666666667,0)</f>
      </c>
      <c r="AB111" s="5">
        <v>3</v>
      </c>
      <c r="AC111" s="2" t="s">
        <v>910</v>
      </c>
      <c r="AD111" s="4">
        <v>60</v>
      </c>
      <c r="AE111" s="4">
        <v>60</v>
      </c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40</v>
      </c>
      <c r="AQ111" s="8">
        <v>3232.21</v>
      </c>
      <c r="AR111" s="4"/>
      <c r="AS111" s="8"/>
      <c r="AT111" s="7"/>
      <c r="AU111" s="7"/>
      <c r="AV111" s="4">
        <v>40</v>
      </c>
      <c r="AW111" s="8">
        <v>3232.21</v>
      </c>
      <c r="AX111" s="4"/>
      <c r="AY111" s="8"/>
      <c r="AZ111" s="7"/>
      <c r="BA111" s="7"/>
      <c r="BB111" s="7">
        <v>1</v>
      </c>
      <c r="BC111" s="4">
        <v>40</v>
      </c>
      <c r="BD111" s="8">
        <v>3232.21</v>
      </c>
      <c r="BE111" s="4"/>
      <c r="BF111" s="8"/>
      <c r="BG111" s="7"/>
      <c r="BH111" s="7"/>
      <c r="BI111" s="7">
        <v>1</v>
      </c>
      <c r="BJ111" s="4">
        <v>40</v>
      </c>
      <c r="BK111" s="8">
        <v>3232.21</v>
      </c>
      <c r="BL111" s="2" t="s">
        <v>1766</v>
      </c>
      <c r="BM111" s="7">
        <v>1</v>
      </c>
      <c r="BN111" s="7">
        <v>1</v>
      </c>
      <c r="BO111" s="4">
        <v>2</v>
      </c>
      <c r="BP111" s="8">
        <v>125.48</v>
      </c>
      <c r="BQ111" s="4"/>
      <c r="BR111" s="8"/>
      <c r="BS111" s="7"/>
      <c r="BT111" s="7"/>
      <c r="BU111" s="2" t="s">
        <v>141</v>
      </c>
      <c r="BV111" s="2" t="s">
        <v>129</v>
      </c>
      <c r="BW111" s="2" t="s">
        <v>848</v>
      </c>
      <c r="BX111" s="2" t="s">
        <v>1767</v>
      </c>
      <c r="BY111" s="2" t="s">
        <v>144</v>
      </c>
      <c r="BZ111" s="2" t="s">
        <v>132</v>
      </c>
      <c r="CA111" s="4">
        <v>12</v>
      </c>
      <c r="CB111" s="8">
        <v>973.2</v>
      </c>
      <c r="CC111" s="4"/>
      <c r="CD111" s="8"/>
      <c r="CE111" s="7"/>
      <c r="CF111" s="7"/>
      <c r="CG111" s="2" t="s">
        <v>141</v>
      </c>
      <c r="CH111" s="2" t="s">
        <v>129</v>
      </c>
      <c r="CI111" s="2" t="s">
        <v>132</v>
      </c>
      <c r="CJ111" s="2" t="s">
        <v>1272</v>
      </c>
      <c r="CK111" s="2" t="s">
        <v>144</v>
      </c>
      <c r="CL111" s="2" t="s">
        <v>132</v>
      </c>
      <c r="CM111" s="4">
        <v>4</v>
      </c>
      <c r="CN111" s="8">
        <v>322.09</v>
      </c>
      <c r="CO111" s="4"/>
      <c r="CP111" s="8"/>
      <c r="CQ111" s="7"/>
      <c r="CR111" s="7"/>
      <c r="CS111" s="2" t="s">
        <v>141</v>
      </c>
      <c r="CT111" s="2" t="s">
        <v>129</v>
      </c>
      <c r="CU111" s="2" t="s">
        <v>1765</v>
      </c>
      <c r="CV111" s="2" t="s">
        <v>1547</v>
      </c>
      <c r="CW111" s="2" t="s">
        <v>144</v>
      </c>
      <c r="CX111" s="2" t="s">
        <v>132</v>
      </c>
      <c r="CY111" s="4">
        <v>4</v>
      </c>
      <c r="CZ111" s="8">
        <v>358.96</v>
      </c>
      <c r="DA111" s="4"/>
      <c r="DB111" s="8"/>
      <c r="DC111" s="7"/>
      <c r="DD111" s="7"/>
      <c r="DE111" s="2" t="s">
        <v>141</v>
      </c>
      <c r="DF111" s="2" t="s">
        <v>129</v>
      </c>
      <c r="DG111" s="2" t="s">
        <v>884</v>
      </c>
      <c r="DH111" s="2" t="s">
        <v>1768</v>
      </c>
      <c r="DI111" s="2" t="s">
        <v>144</v>
      </c>
      <c r="DJ111" s="2" t="s">
        <v>132</v>
      </c>
      <c r="DK111" s="4">
        <v>2</v>
      </c>
      <c r="DL111" s="8">
        <v>179.2</v>
      </c>
      <c r="DM111" s="4"/>
      <c r="DN111" s="8"/>
      <c r="DO111" s="7"/>
      <c r="DP111" s="7"/>
      <c r="DQ111" s="2" t="s">
        <v>141</v>
      </c>
      <c r="DR111" s="2" t="s">
        <v>129</v>
      </c>
      <c r="DS111" s="2" t="s">
        <v>886</v>
      </c>
      <c r="DT111" s="2" t="s">
        <v>1101</v>
      </c>
      <c r="DU111" s="2" t="s">
        <v>144</v>
      </c>
      <c r="DV111" s="2" t="s">
        <v>132</v>
      </c>
      <c r="DW111" s="4">
        <v>2</v>
      </c>
      <c r="DX111" s="8">
        <v>184.8</v>
      </c>
      <c r="DY111" s="4"/>
      <c r="DZ111" s="8"/>
      <c r="EA111" s="7"/>
      <c r="EB111" s="7"/>
      <c r="EC111" s="2" t="s">
        <v>141</v>
      </c>
      <c r="ED111" s="2" t="s">
        <v>129</v>
      </c>
      <c r="EE111" s="2" t="s">
        <v>848</v>
      </c>
      <c r="EF111" s="2" t="s">
        <v>1769</v>
      </c>
      <c r="EG111" s="2" t="s">
        <v>144</v>
      </c>
      <c r="EH111" s="2" t="s">
        <v>132</v>
      </c>
      <c r="EI111" s="4">
        <v>3</v>
      </c>
      <c r="EJ111" s="8">
        <v>249</v>
      </c>
      <c r="EK111" s="4"/>
      <c r="EL111" s="8"/>
      <c r="EM111" s="7"/>
      <c r="EN111" s="7"/>
      <c r="EO111" s="2" t="s">
        <v>141</v>
      </c>
      <c r="EP111" s="2" t="s">
        <v>129</v>
      </c>
      <c r="EQ111" s="2" t="s">
        <v>890</v>
      </c>
      <c r="ER111" s="2" t="s">
        <v>1770</v>
      </c>
      <c r="ES111" s="2" t="s">
        <v>144</v>
      </c>
      <c r="ET111" s="2" t="s">
        <v>132</v>
      </c>
      <c r="EU111" s="4">
        <v>4</v>
      </c>
      <c r="EV111" s="8">
        <v>313.84</v>
      </c>
      <c r="EW111" s="4"/>
      <c r="EX111" s="8"/>
      <c r="EY111" s="7"/>
      <c r="EZ111" s="7"/>
      <c r="FA111" s="2" t="s">
        <v>141</v>
      </c>
      <c r="FB111" s="2" t="s">
        <v>129</v>
      </c>
      <c r="FC111" s="2" t="s">
        <v>1317</v>
      </c>
      <c r="FD111" s="2" t="s">
        <v>143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168</v>
      </c>
      <c r="FO111" s="2" t="s">
        <v>893</v>
      </c>
      <c r="FP111" s="2" t="s">
        <v>1771</v>
      </c>
      <c r="FQ111" s="2" t="s">
        <v>144</v>
      </c>
      <c r="FR111" s="2" t="s">
        <v>132</v>
      </c>
      <c r="FS111" s="4">
        <v>5</v>
      </c>
      <c r="FT111" s="8">
        <v>363.25</v>
      </c>
      <c r="FU111" s="4"/>
      <c r="FV111" s="8"/>
      <c r="FW111" s="7"/>
      <c r="FX111" s="7"/>
      <c r="FY111" s="2" t="s">
        <v>141</v>
      </c>
      <c r="FZ111" s="2" t="s">
        <v>129</v>
      </c>
      <c r="GA111" s="2" t="s">
        <v>378</v>
      </c>
      <c r="GB111" s="2" t="s">
        <v>1772</v>
      </c>
      <c r="GC111" s="2" t="s">
        <v>144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129</v>
      </c>
      <c r="GM111" s="2" t="s">
        <v>1773</v>
      </c>
      <c r="GN111" s="2" t="s">
        <v>1547</v>
      </c>
      <c r="GO111" s="2" t="s">
        <v>144</v>
      </c>
      <c r="GP111" s="2" t="s">
        <v>132</v>
      </c>
      <c r="GQ111" s="4">
        <v>1</v>
      </c>
      <c r="GR111" s="8">
        <v>72.65</v>
      </c>
      <c r="GS111" s="4"/>
      <c r="GT111" s="8"/>
      <c r="GU111" s="7"/>
      <c r="GV111" s="7"/>
      <c r="GW111" s="2" t="s">
        <v>141</v>
      </c>
      <c r="GX111" s="2" t="s">
        <v>129</v>
      </c>
      <c r="GY111" s="2" t="s">
        <v>303</v>
      </c>
      <c r="GZ111" s="2" t="s">
        <v>357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162</v>
      </c>
      <c r="HJ111" s="2" t="s">
        <v>129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>
        <v>1</v>
      </c>
      <c r="HP111" s="8">
        <v>89.74</v>
      </c>
      <c r="HQ111" s="4"/>
      <c r="HR111" s="8"/>
      <c r="HS111" s="7"/>
      <c r="HT111" s="7"/>
      <c r="HU111" s="2" t="s">
        <v>141</v>
      </c>
      <c r="HV111" s="2" t="s">
        <v>129</v>
      </c>
      <c r="HW111" s="2" t="s">
        <v>896</v>
      </c>
      <c r="HX111" s="2" t="s">
        <v>1774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129</v>
      </c>
      <c r="II111" s="2" t="s">
        <v>333</v>
      </c>
      <c r="IJ111" s="2" t="s">
        <v>1027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212</v>
      </c>
      <c r="IT111" s="2" t="s">
        <v>129</v>
      </c>
      <c r="IU111" s="2" t="s">
        <v>132</v>
      </c>
      <c r="IV111" s="2" t="s">
        <v>132</v>
      </c>
      <c r="IW111" s="2" t="s">
        <v>144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141</v>
      </c>
      <c r="JF111" s="2" t="s">
        <v>129</v>
      </c>
      <c r="JG111" s="2" t="s">
        <v>272</v>
      </c>
      <c r="JH111" s="2" t="s">
        <v>721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141</v>
      </c>
      <c r="JR111" s="2" t="s">
        <v>129</v>
      </c>
      <c r="JS111" s="2" t="s">
        <v>384</v>
      </c>
      <c r="JT111" s="2" t="s">
        <v>132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129</v>
      </c>
      <c r="KE111" s="2" t="s">
        <v>132</v>
      </c>
      <c r="KF111" s="2" t="s">
        <v>132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141</v>
      </c>
      <c r="LB111" s="2" t="s">
        <v>129</v>
      </c>
      <c r="LC111" s="2" t="s">
        <v>169</v>
      </c>
      <c r="LD111" s="2" t="s">
        <v>132</v>
      </c>
      <c r="LE111" s="2" t="s">
        <v>144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162</v>
      </c>
      <c r="LN111" s="2" t="s">
        <v>129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171</v>
      </c>
      <c r="MM111" s="2" t="s">
        <v>1775</v>
      </c>
      <c r="MN111" s="2" t="s">
        <v>929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129</v>
      </c>
      <c r="MY111" s="2" t="s">
        <v>132</v>
      </c>
      <c r="MZ111" s="2" t="s">
        <v>132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167</v>
      </c>
      <c r="NJ111" s="2" t="s">
        <v>129</v>
      </c>
      <c r="NK111" s="2" t="s">
        <v>132</v>
      </c>
      <c r="NL111" s="2" t="s">
        <v>132</v>
      </c>
      <c r="NM111" s="2" t="s">
        <v>144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167</v>
      </c>
      <c r="OH111" s="2" t="s">
        <v>129</v>
      </c>
      <c r="OI111" s="2" t="s">
        <v>132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168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141</v>
      </c>
      <c r="PR111" s="2" t="s">
        <v>168</v>
      </c>
      <c r="PS111" s="2" t="s">
        <v>572</v>
      </c>
      <c r="PT111" s="2" t="s">
        <v>546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162</v>
      </c>
      <c r="QP111" s="2" t="s">
        <v>168</v>
      </c>
      <c r="QQ111" s="2" t="s">
        <v>132</v>
      </c>
      <c r="QR111" s="2" t="s">
        <v>132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129</v>
      </c>
      <c r="RC111" s="2" t="s">
        <v>132</v>
      </c>
      <c r="RD111" s="2" t="s">
        <v>132</v>
      </c>
      <c r="RE111" s="2" t="s">
        <v>144</v>
      </c>
      <c r="RF111" s="2" t="s">
        <v>179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168</v>
      </c>
      <c r="RO111" s="2" t="s">
        <v>220</v>
      </c>
      <c r="RP111" s="2" t="s">
        <v>613</v>
      </c>
      <c r="RQ111" s="2" t="s">
        <v>144</v>
      </c>
      <c r="RR111" s="2" t="s">
        <v>132</v>
      </c>
    </row>
    <row r="112">
      <c r="A112" s="2" t="s">
        <v>1776</v>
      </c>
      <c r="B112" s="2" t="s">
        <v>121</v>
      </c>
      <c r="C112" s="2" t="s">
        <v>122</v>
      </c>
      <c r="D112" s="2" t="s">
        <v>988</v>
      </c>
      <c r="E112" s="2" t="s">
        <v>727</v>
      </c>
      <c r="F112" s="2" t="s">
        <v>1777</v>
      </c>
      <c r="G112" s="2" t="s">
        <v>132</v>
      </c>
      <c r="H112" s="2" t="s">
        <v>132</v>
      </c>
      <c r="I112" s="2" t="s">
        <v>1778</v>
      </c>
      <c r="J112" s="2" t="s">
        <v>127</v>
      </c>
      <c r="K112" s="2" t="s">
        <v>283</v>
      </c>
      <c r="L112" s="3">
        <v>24.5</v>
      </c>
      <c r="M112" s="3">
        <v>25.72</v>
      </c>
      <c r="N112" s="3">
        <v>50.99</v>
      </c>
      <c r="O112" s="2" t="s">
        <v>129</v>
      </c>
      <c r="P112" s="2" t="s">
        <v>319</v>
      </c>
      <c r="Q112" s="2" t="s">
        <v>131</v>
      </c>
      <c r="R112" s="2" t="s">
        <v>132</v>
      </c>
      <c r="S112" s="2" t="s">
        <v>1779</v>
      </c>
      <c r="T112" s="2" t="s">
        <v>132</v>
      </c>
      <c r="U112" s="2" t="s">
        <v>658</v>
      </c>
      <c r="V112" s="2" t="s">
        <v>137</v>
      </c>
      <c r="W112" s="2" t="s">
        <v>137</v>
      </c>
      <c r="X112" s="2" t="s">
        <v>132</v>
      </c>
      <c r="Y112" s="2" t="s">
        <v>1780</v>
      </c>
      <c r="Z112" s="4">
        <v>71</v>
      </c>
      <c r="AA112" s="4">
        <f>=ROUNDDOWN(10.1428571428571,0)</f>
      </c>
      <c r="AB112" s="5">
        <v>7</v>
      </c>
      <c r="AC112" s="2" t="s">
        <v>785</v>
      </c>
      <c r="AD112" s="4">
        <v>120</v>
      </c>
      <c r="AE112" s="4">
        <v>120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98</v>
      </c>
      <c r="AQ112" s="8">
        <v>2923.73</v>
      </c>
      <c r="AR112" s="4"/>
      <c r="AS112" s="8"/>
      <c r="AT112" s="7"/>
      <c r="AU112" s="7"/>
      <c r="AV112" s="4">
        <v>98</v>
      </c>
      <c r="AW112" s="8">
        <v>2923.73</v>
      </c>
      <c r="AX112" s="4"/>
      <c r="AY112" s="8"/>
      <c r="AZ112" s="7"/>
      <c r="BA112" s="7"/>
      <c r="BB112" s="7">
        <v>1</v>
      </c>
      <c r="BC112" s="4">
        <v>98</v>
      </c>
      <c r="BD112" s="8">
        <v>2923.73</v>
      </c>
      <c r="BE112" s="4"/>
      <c r="BF112" s="8"/>
      <c r="BG112" s="7"/>
      <c r="BH112" s="7"/>
      <c r="BI112" s="7">
        <v>1</v>
      </c>
      <c r="BJ112" s="4">
        <v>98</v>
      </c>
      <c r="BK112" s="8">
        <v>2923.73</v>
      </c>
      <c r="BL112" s="2" t="s">
        <v>1781</v>
      </c>
      <c r="BM112" s="7">
        <v>1</v>
      </c>
      <c r="BN112" s="7">
        <v>1</v>
      </c>
      <c r="BO112" s="4">
        <v>1</v>
      </c>
      <c r="BP112" s="8">
        <v>24.33</v>
      </c>
      <c r="BQ112" s="4"/>
      <c r="BR112" s="8"/>
      <c r="BS112" s="7"/>
      <c r="BT112" s="7"/>
      <c r="BU112" s="2" t="s">
        <v>141</v>
      </c>
      <c r="BV112" s="2" t="s">
        <v>129</v>
      </c>
      <c r="BW112" s="2" t="s">
        <v>1782</v>
      </c>
      <c r="BX112" s="2" t="s">
        <v>1783</v>
      </c>
      <c r="BY112" s="2" t="s">
        <v>144</v>
      </c>
      <c r="BZ112" s="2" t="s">
        <v>132</v>
      </c>
      <c r="CA112" s="4">
        <v>44</v>
      </c>
      <c r="CB112" s="8">
        <v>1245.64</v>
      </c>
      <c r="CC112" s="4"/>
      <c r="CD112" s="8"/>
      <c r="CE112" s="7"/>
      <c r="CF112" s="7"/>
      <c r="CG112" s="2" t="s">
        <v>141</v>
      </c>
      <c r="CH112" s="2" t="s">
        <v>129</v>
      </c>
      <c r="CI112" s="2" t="s">
        <v>132</v>
      </c>
      <c r="CJ112" s="2" t="s">
        <v>829</v>
      </c>
      <c r="CK112" s="2" t="s">
        <v>144</v>
      </c>
      <c r="CL112" s="2" t="s">
        <v>132</v>
      </c>
      <c r="CM112" s="4">
        <v>17</v>
      </c>
      <c r="CN112" s="8">
        <v>466.53</v>
      </c>
      <c r="CO112" s="4"/>
      <c r="CP112" s="8"/>
      <c r="CQ112" s="7"/>
      <c r="CR112" s="7"/>
      <c r="CS112" s="2" t="s">
        <v>141</v>
      </c>
      <c r="CT112" s="2" t="s">
        <v>129</v>
      </c>
      <c r="CU112" s="2" t="s">
        <v>830</v>
      </c>
      <c r="CV112" s="2" t="s">
        <v>1182</v>
      </c>
      <c r="CW112" s="2" t="s">
        <v>144</v>
      </c>
      <c r="CX112" s="2" t="s">
        <v>132</v>
      </c>
      <c r="CY112" s="4">
        <v>12</v>
      </c>
      <c r="CZ112" s="8">
        <v>381.24</v>
      </c>
      <c r="DA112" s="4"/>
      <c r="DB112" s="8"/>
      <c r="DC112" s="7"/>
      <c r="DD112" s="7"/>
      <c r="DE112" s="2" t="s">
        <v>141</v>
      </c>
      <c r="DF112" s="2" t="s">
        <v>129</v>
      </c>
      <c r="DG112" s="2" t="s">
        <v>832</v>
      </c>
      <c r="DH112" s="2" t="s">
        <v>1727</v>
      </c>
      <c r="DI112" s="2" t="s">
        <v>144</v>
      </c>
      <c r="DJ112" s="2" t="s">
        <v>132</v>
      </c>
      <c r="DK112" s="4">
        <v>5</v>
      </c>
      <c r="DL112" s="8">
        <v>165</v>
      </c>
      <c r="DM112" s="4"/>
      <c r="DN112" s="8"/>
      <c r="DO112" s="7"/>
      <c r="DP112" s="7"/>
      <c r="DQ112" s="2" t="s">
        <v>141</v>
      </c>
      <c r="DR112" s="2" t="s">
        <v>129</v>
      </c>
      <c r="DS112" s="2" t="s">
        <v>1199</v>
      </c>
      <c r="DT112" s="2" t="s">
        <v>1748</v>
      </c>
      <c r="DU112" s="2" t="s">
        <v>144</v>
      </c>
      <c r="DV112" s="2" t="s">
        <v>132</v>
      </c>
      <c r="DW112" s="4">
        <v>6</v>
      </c>
      <c r="DX112" s="8">
        <v>189</v>
      </c>
      <c r="DY112" s="4"/>
      <c r="DZ112" s="8"/>
      <c r="EA112" s="7"/>
      <c r="EB112" s="7"/>
      <c r="EC112" s="2" t="s">
        <v>141</v>
      </c>
      <c r="ED112" s="2" t="s">
        <v>129</v>
      </c>
      <c r="EE112" s="2" t="s">
        <v>1676</v>
      </c>
      <c r="EF112" s="2" t="s">
        <v>1783</v>
      </c>
      <c r="EG112" s="2" t="s">
        <v>144</v>
      </c>
      <c r="EH112" s="2" t="s">
        <v>132</v>
      </c>
      <c r="EI112" s="4">
        <v>3</v>
      </c>
      <c r="EJ112" s="8">
        <v>90</v>
      </c>
      <c r="EK112" s="4"/>
      <c r="EL112" s="8"/>
      <c r="EM112" s="7"/>
      <c r="EN112" s="7"/>
      <c r="EO112" s="2" t="s">
        <v>141</v>
      </c>
      <c r="EP112" s="2" t="s">
        <v>129</v>
      </c>
      <c r="EQ112" s="2" t="s">
        <v>837</v>
      </c>
      <c r="ER112" s="2" t="s">
        <v>1149</v>
      </c>
      <c r="ES112" s="2" t="s">
        <v>144</v>
      </c>
      <c r="ET112" s="2" t="s">
        <v>132</v>
      </c>
      <c r="EU112" s="4">
        <v>2</v>
      </c>
      <c r="EV112" s="8">
        <v>55.56</v>
      </c>
      <c r="EW112" s="4"/>
      <c r="EX112" s="8"/>
      <c r="EY112" s="7"/>
      <c r="EZ112" s="7"/>
      <c r="FA112" s="2" t="s">
        <v>141</v>
      </c>
      <c r="FB112" s="2" t="s">
        <v>129</v>
      </c>
      <c r="FC112" s="2" t="s">
        <v>202</v>
      </c>
      <c r="FD112" s="2" t="s">
        <v>794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168</v>
      </c>
      <c r="FO112" s="2" t="s">
        <v>1151</v>
      </c>
      <c r="FP112" s="2" t="s">
        <v>1679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214</v>
      </c>
      <c r="FZ112" s="2" t="s">
        <v>129</v>
      </c>
      <c r="GA112" s="2" t="s">
        <v>378</v>
      </c>
      <c r="GB112" s="2" t="s">
        <v>132</v>
      </c>
      <c r="GC112" s="2" t="s">
        <v>144</v>
      </c>
      <c r="GD112" s="2" t="s">
        <v>132</v>
      </c>
      <c r="GE112" s="4">
        <v>4</v>
      </c>
      <c r="GF112" s="8">
        <v>198.91</v>
      </c>
      <c r="GG112" s="4"/>
      <c r="GH112" s="8"/>
      <c r="GI112" s="7"/>
      <c r="GJ112" s="7"/>
      <c r="GK112" s="2" t="s">
        <v>141</v>
      </c>
      <c r="GL112" s="2" t="s">
        <v>129</v>
      </c>
      <c r="GM112" s="2" t="s">
        <v>830</v>
      </c>
      <c r="GN112" s="2" t="s">
        <v>1784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141</v>
      </c>
      <c r="GX112" s="2" t="s">
        <v>168</v>
      </c>
      <c r="GY112" s="2" t="s">
        <v>303</v>
      </c>
      <c r="GZ112" s="2" t="s">
        <v>250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162</v>
      </c>
      <c r="HJ112" s="2" t="s">
        <v>129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129</v>
      </c>
      <c r="HW112" s="2" t="s">
        <v>1517</v>
      </c>
      <c r="HX112" s="2" t="s">
        <v>1621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141</v>
      </c>
      <c r="IH112" s="2" t="s">
        <v>129</v>
      </c>
      <c r="II112" s="2" t="s">
        <v>608</v>
      </c>
      <c r="IJ112" s="2" t="s">
        <v>801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212</v>
      </c>
      <c r="IT112" s="2" t="s">
        <v>129</v>
      </c>
      <c r="IU112" s="2" t="s">
        <v>132</v>
      </c>
      <c r="IV112" s="2" t="s">
        <v>132</v>
      </c>
      <c r="IW112" s="2" t="s">
        <v>144</v>
      </c>
      <c r="IX112" s="2" t="s">
        <v>132</v>
      </c>
      <c r="IY112" s="4">
        <v>2</v>
      </c>
      <c r="IZ112" s="8">
        <v>54.02</v>
      </c>
      <c r="JA112" s="4"/>
      <c r="JB112" s="8"/>
      <c r="JC112" s="7"/>
      <c r="JD112" s="7"/>
      <c r="JE112" s="2" t="s">
        <v>141</v>
      </c>
      <c r="JF112" s="2" t="s">
        <v>129</v>
      </c>
      <c r="JG112" s="2" t="s">
        <v>850</v>
      </c>
      <c r="JH112" s="2" t="s">
        <v>198</v>
      </c>
      <c r="JI112" s="2" t="s">
        <v>144</v>
      </c>
      <c r="JJ112" s="2" t="s">
        <v>132</v>
      </c>
      <c r="JK112" s="4">
        <v>1</v>
      </c>
      <c r="JL112" s="8">
        <v>27.78</v>
      </c>
      <c r="JM112" s="4"/>
      <c r="JN112" s="8"/>
      <c r="JO112" s="7"/>
      <c r="JP112" s="7"/>
      <c r="JQ112" s="2" t="s">
        <v>141</v>
      </c>
      <c r="JR112" s="2" t="s">
        <v>129</v>
      </c>
      <c r="JS112" s="2" t="s">
        <v>311</v>
      </c>
      <c r="JT112" s="2" t="s">
        <v>1785</v>
      </c>
      <c r="JU112" s="2" t="s">
        <v>144</v>
      </c>
      <c r="JV112" s="2" t="s">
        <v>132</v>
      </c>
      <c r="JW112" s="4">
        <v>1</v>
      </c>
      <c r="JX112" s="8">
        <v>25.72</v>
      </c>
      <c r="JY112" s="4"/>
      <c r="JZ112" s="8"/>
      <c r="KA112" s="7"/>
      <c r="KB112" s="7"/>
      <c r="KC112" s="2" t="s">
        <v>141</v>
      </c>
      <c r="KD112" s="2" t="s">
        <v>129</v>
      </c>
      <c r="KE112" s="2" t="s">
        <v>1786</v>
      </c>
      <c r="KF112" s="2" t="s">
        <v>305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217</v>
      </c>
      <c r="KP112" s="2" t="s">
        <v>168</v>
      </c>
      <c r="KQ112" s="2" t="s">
        <v>132</v>
      </c>
      <c r="KR112" s="2" t="s">
        <v>132</v>
      </c>
      <c r="KS112" s="2" t="s">
        <v>144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141</v>
      </c>
      <c r="LB112" s="2" t="s">
        <v>129</v>
      </c>
      <c r="LC112" s="2" t="s">
        <v>169</v>
      </c>
      <c r="LD112" s="2" t="s">
        <v>132</v>
      </c>
      <c r="LE112" s="2" t="s">
        <v>144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162</v>
      </c>
      <c r="LN112" s="2" t="s">
        <v>129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141</v>
      </c>
      <c r="ML112" s="2" t="s">
        <v>171</v>
      </c>
      <c r="MM112" s="2" t="s">
        <v>1787</v>
      </c>
      <c r="MN112" s="2" t="s">
        <v>1788</v>
      </c>
      <c r="MO112" s="2" t="s">
        <v>144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129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167</v>
      </c>
      <c r="NJ112" s="2" t="s">
        <v>129</v>
      </c>
      <c r="NK112" s="2" t="s">
        <v>132</v>
      </c>
      <c r="NL112" s="2" t="s">
        <v>132</v>
      </c>
      <c r="NM112" s="2" t="s">
        <v>144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167</v>
      </c>
      <c r="OH112" s="2" t="s">
        <v>129</v>
      </c>
      <c r="OI112" s="2" t="s">
        <v>132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168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141</v>
      </c>
      <c r="PF112" s="2" t="s">
        <v>129</v>
      </c>
      <c r="PG112" s="2" t="s">
        <v>175</v>
      </c>
      <c r="PH112" s="2" t="s">
        <v>1789</v>
      </c>
      <c r="PI112" s="2" t="s">
        <v>144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141</v>
      </c>
      <c r="PR112" s="2" t="s">
        <v>168</v>
      </c>
      <c r="PS112" s="2" t="s">
        <v>572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141</v>
      </c>
      <c r="QP112" s="2" t="s">
        <v>168</v>
      </c>
      <c r="QQ112" s="2" t="s">
        <v>857</v>
      </c>
      <c r="QR112" s="2" t="s">
        <v>1790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129</v>
      </c>
      <c r="RC112" s="2" t="s">
        <v>132</v>
      </c>
      <c r="RD112" s="2" t="s">
        <v>132</v>
      </c>
      <c r="RE112" s="2" t="s">
        <v>144</v>
      </c>
      <c r="RF112" s="2" t="s">
        <v>179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168</v>
      </c>
      <c r="RO112" s="2" t="s">
        <v>1198</v>
      </c>
      <c r="RP112" s="2" t="s">
        <v>1510</v>
      </c>
      <c r="RQ112" s="2" t="s">
        <v>144</v>
      </c>
      <c r="RR112" s="2" t="s">
        <v>132</v>
      </c>
    </row>
    <row r="113">
      <c r="A113" s="2" t="s">
        <v>1791</v>
      </c>
      <c r="B113" s="2" t="s">
        <v>121</v>
      </c>
      <c r="C113" s="2" t="s">
        <v>122</v>
      </c>
      <c r="D113" s="2" t="s">
        <v>988</v>
      </c>
      <c r="E113" s="2" t="s">
        <v>727</v>
      </c>
      <c r="F113" s="2" t="s">
        <v>1792</v>
      </c>
      <c r="G113" s="2" t="s">
        <v>132</v>
      </c>
      <c r="H113" s="2" t="s">
        <v>132</v>
      </c>
      <c r="I113" s="2" t="s">
        <v>1793</v>
      </c>
      <c r="J113" s="2" t="s">
        <v>127</v>
      </c>
      <c r="K113" s="2" t="s">
        <v>283</v>
      </c>
      <c r="L113" s="3">
        <v>48.43</v>
      </c>
      <c r="M113" s="3">
        <v>50.85</v>
      </c>
      <c r="N113" s="3">
        <v>98.59</v>
      </c>
      <c r="O113" s="2" t="s">
        <v>129</v>
      </c>
      <c r="P113" s="2" t="s">
        <v>640</v>
      </c>
      <c r="Q113" s="2" t="s">
        <v>131</v>
      </c>
      <c r="R113" s="2" t="s">
        <v>132</v>
      </c>
      <c r="S113" s="2" t="s">
        <v>1794</v>
      </c>
      <c r="T113" s="2" t="s">
        <v>132</v>
      </c>
      <c r="U113" s="2" t="s">
        <v>134</v>
      </c>
      <c r="V113" s="2" t="s">
        <v>866</v>
      </c>
      <c r="W113" s="2" t="s">
        <v>136</v>
      </c>
      <c r="X113" s="2" t="s">
        <v>132</v>
      </c>
      <c r="Y113" s="2" t="s">
        <v>1795</v>
      </c>
      <c r="Z113" s="4">
        <v>153</v>
      </c>
      <c r="AA113" s="4">
        <f>=ROUNDDOWN(38.25,0)</f>
      </c>
      <c r="AB113" s="5">
        <v>4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51</v>
      </c>
      <c r="AQ113" s="8">
        <v>2732.15</v>
      </c>
      <c r="AR113" s="4"/>
      <c r="AS113" s="8"/>
      <c r="AT113" s="7"/>
      <c r="AU113" s="7"/>
      <c r="AV113" s="4">
        <v>51</v>
      </c>
      <c r="AW113" s="8">
        <v>2732.15</v>
      </c>
      <c r="AX113" s="4"/>
      <c r="AY113" s="8"/>
      <c r="AZ113" s="7"/>
      <c r="BA113" s="7"/>
      <c r="BB113" s="7">
        <v>1</v>
      </c>
      <c r="BC113" s="4">
        <v>51</v>
      </c>
      <c r="BD113" s="8">
        <v>2732.15</v>
      </c>
      <c r="BE113" s="4"/>
      <c r="BF113" s="8"/>
      <c r="BG113" s="7"/>
      <c r="BH113" s="7"/>
      <c r="BI113" s="7">
        <v>1</v>
      </c>
      <c r="BJ113" s="4">
        <v>51</v>
      </c>
      <c r="BK113" s="8">
        <v>2732.15</v>
      </c>
      <c r="BL113" s="2" t="s">
        <v>1796</v>
      </c>
      <c r="BM113" s="7">
        <v>1</v>
      </c>
      <c r="BN113" s="7">
        <v>1</v>
      </c>
      <c r="BO113" s="4">
        <v>20</v>
      </c>
      <c r="BP113" s="8">
        <v>869.75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1797</v>
      </c>
      <c r="BX113" s="2" t="s">
        <v>1798</v>
      </c>
      <c r="BY113" s="2" t="s">
        <v>144</v>
      </c>
      <c r="BZ113" s="2" t="s">
        <v>132</v>
      </c>
      <c r="CA113" s="4">
        <v>3</v>
      </c>
      <c r="CB113" s="8">
        <v>185.01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132</v>
      </c>
      <c r="CJ113" s="2" t="s">
        <v>1334</v>
      </c>
      <c r="CK113" s="2" t="s">
        <v>144</v>
      </c>
      <c r="CL113" s="2" t="s">
        <v>132</v>
      </c>
      <c r="CM113" s="4">
        <v>3</v>
      </c>
      <c r="CN113" s="8">
        <v>165.84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1531</v>
      </c>
      <c r="CV113" s="2" t="s">
        <v>1505</v>
      </c>
      <c r="CW113" s="2" t="s">
        <v>144</v>
      </c>
      <c r="CX113" s="2" t="s">
        <v>132</v>
      </c>
      <c r="CY113" s="4">
        <v>3</v>
      </c>
      <c r="CZ113" s="8">
        <v>188.46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1520</v>
      </c>
      <c r="DH113" s="2" t="s">
        <v>1270</v>
      </c>
      <c r="DI113" s="2" t="s">
        <v>144</v>
      </c>
      <c r="DJ113" s="2" t="s">
        <v>132</v>
      </c>
      <c r="DK113" s="4">
        <v>9</v>
      </c>
      <c r="DL113" s="8">
        <v>589.05</v>
      </c>
      <c r="DM113" s="4"/>
      <c r="DN113" s="8"/>
      <c r="DO113" s="7"/>
      <c r="DP113" s="7"/>
      <c r="DQ113" s="2" t="s">
        <v>141</v>
      </c>
      <c r="DR113" s="2" t="s">
        <v>129</v>
      </c>
      <c r="DS113" s="2" t="s">
        <v>1199</v>
      </c>
      <c r="DT113" s="2" t="s">
        <v>1489</v>
      </c>
      <c r="DU113" s="2" t="s">
        <v>144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141</v>
      </c>
      <c r="ED113" s="2" t="s">
        <v>129</v>
      </c>
      <c r="EE113" s="2" t="s">
        <v>525</v>
      </c>
      <c r="EF113" s="2" t="s">
        <v>1799</v>
      </c>
      <c r="EG113" s="2" t="s">
        <v>144</v>
      </c>
      <c r="EH113" s="2" t="s">
        <v>132</v>
      </c>
      <c r="EI113" s="4">
        <v>3</v>
      </c>
      <c r="EJ113" s="8">
        <v>180.3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1512</v>
      </c>
      <c r="ER113" s="2" t="s">
        <v>1535</v>
      </c>
      <c r="ES113" s="2" t="s">
        <v>144</v>
      </c>
      <c r="ET113" s="2" t="s">
        <v>132</v>
      </c>
      <c r="EU113" s="4">
        <v>3</v>
      </c>
      <c r="EV113" s="8">
        <v>164.79</v>
      </c>
      <c r="EW113" s="4"/>
      <c r="EX113" s="8"/>
      <c r="EY113" s="7"/>
      <c r="EZ113" s="7"/>
      <c r="FA113" s="2" t="s">
        <v>141</v>
      </c>
      <c r="FB113" s="2" t="s">
        <v>129</v>
      </c>
      <c r="FC113" s="2" t="s">
        <v>1317</v>
      </c>
      <c r="FD113" s="2" t="s">
        <v>181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168</v>
      </c>
      <c r="FO113" s="2" t="s">
        <v>1514</v>
      </c>
      <c r="FP113" s="2" t="s">
        <v>1624</v>
      </c>
      <c r="FQ113" s="2" t="s">
        <v>144</v>
      </c>
      <c r="FR113" s="2" t="s">
        <v>132</v>
      </c>
      <c r="FS113" s="4">
        <v>5</v>
      </c>
      <c r="FT113" s="8">
        <v>254.3</v>
      </c>
      <c r="FU113" s="4"/>
      <c r="FV113" s="8"/>
      <c r="FW113" s="7"/>
      <c r="FX113" s="7"/>
      <c r="FY113" s="2" t="s">
        <v>141</v>
      </c>
      <c r="FZ113" s="2" t="s">
        <v>129</v>
      </c>
      <c r="GA113" s="2" t="s">
        <v>300</v>
      </c>
      <c r="GB113" s="2" t="s">
        <v>565</v>
      </c>
      <c r="GC113" s="2" t="s">
        <v>144</v>
      </c>
      <c r="GD113" s="2" t="s">
        <v>132</v>
      </c>
      <c r="GE113" s="4">
        <v>1</v>
      </c>
      <c r="GF113" s="8">
        <v>83.8</v>
      </c>
      <c r="GG113" s="4"/>
      <c r="GH113" s="8"/>
      <c r="GI113" s="7"/>
      <c r="GJ113" s="7"/>
      <c r="GK113" s="2" t="s">
        <v>141</v>
      </c>
      <c r="GL113" s="2" t="s">
        <v>129</v>
      </c>
      <c r="GM113" s="2" t="s">
        <v>1531</v>
      </c>
      <c r="GN113" s="2" t="s">
        <v>1800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141</v>
      </c>
      <c r="GX113" s="2" t="s">
        <v>129</v>
      </c>
      <c r="GY113" s="2" t="s">
        <v>161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129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129</v>
      </c>
      <c r="HW113" s="2" t="s">
        <v>1517</v>
      </c>
      <c r="HX113" s="2" t="s">
        <v>1801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129</v>
      </c>
      <c r="II113" s="2" t="s">
        <v>1063</v>
      </c>
      <c r="IJ113" s="2" t="s">
        <v>1030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212</v>
      </c>
      <c r="IT113" s="2" t="s">
        <v>129</v>
      </c>
      <c r="IU113" s="2" t="s">
        <v>132</v>
      </c>
      <c r="IV113" s="2" t="s">
        <v>132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850</v>
      </c>
      <c r="JH113" s="2" t="s">
        <v>1802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214</v>
      </c>
      <c r="JR113" s="2" t="s">
        <v>129</v>
      </c>
      <c r="JS113" s="2" t="s">
        <v>311</v>
      </c>
      <c r="JT113" s="2" t="s">
        <v>132</v>
      </c>
      <c r="JU113" s="2" t="s">
        <v>144</v>
      </c>
      <c r="JV113" s="2" t="s">
        <v>132</v>
      </c>
      <c r="JW113" s="4">
        <v>1</v>
      </c>
      <c r="JX113" s="8">
        <v>50.85</v>
      </c>
      <c r="JY113" s="4"/>
      <c r="JZ113" s="8"/>
      <c r="KA113" s="7"/>
      <c r="KB113" s="7"/>
      <c r="KC113" s="2" t="s">
        <v>141</v>
      </c>
      <c r="KD113" s="2" t="s">
        <v>129</v>
      </c>
      <c r="KE113" s="2" t="s">
        <v>857</v>
      </c>
      <c r="KF113" s="2" t="s">
        <v>1803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168</v>
      </c>
      <c r="KQ113" s="2" t="s">
        <v>132</v>
      </c>
      <c r="KR113" s="2" t="s">
        <v>132</v>
      </c>
      <c r="KS113" s="2" t="s">
        <v>144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141</v>
      </c>
      <c r="LB113" s="2" t="s">
        <v>129</v>
      </c>
      <c r="LC113" s="2" t="s">
        <v>169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171</v>
      </c>
      <c r="MM113" s="2" t="s">
        <v>1521</v>
      </c>
      <c r="MN113" s="2" t="s">
        <v>1098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129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167</v>
      </c>
      <c r="NJ113" s="2" t="s">
        <v>129</v>
      </c>
      <c r="NK113" s="2" t="s">
        <v>132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129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168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168</v>
      </c>
      <c r="PS113" s="2" t="s">
        <v>218</v>
      </c>
      <c r="PT113" s="2" t="s">
        <v>132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168</v>
      </c>
      <c r="QQ113" s="2" t="s">
        <v>857</v>
      </c>
      <c r="QR113" s="2" t="s">
        <v>1069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545</v>
      </c>
      <c r="RB113" s="2" t="s">
        <v>129</v>
      </c>
      <c r="RC113" s="2" t="s">
        <v>132</v>
      </c>
      <c r="RD113" s="2" t="s">
        <v>132</v>
      </c>
      <c r="RE113" s="2" t="s">
        <v>144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168</v>
      </c>
      <c r="RO113" s="2" t="s">
        <v>1047</v>
      </c>
      <c r="RP113" s="2" t="s">
        <v>311</v>
      </c>
      <c r="RQ113" s="2" t="s">
        <v>144</v>
      </c>
      <c r="RR113" s="2" t="s">
        <v>132</v>
      </c>
    </row>
    <row r="114">
      <c r="A114" s="2" t="s">
        <v>1804</v>
      </c>
      <c r="B114" s="2" t="s">
        <v>121</v>
      </c>
      <c r="C114" s="2" t="s">
        <v>122</v>
      </c>
      <c r="D114" s="2" t="s">
        <v>988</v>
      </c>
      <c r="E114" s="2" t="s">
        <v>727</v>
      </c>
      <c r="F114" s="2" t="s">
        <v>1805</v>
      </c>
      <c r="G114" s="2" t="s">
        <v>1805</v>
      </c>
      <c r="H114" s="2" t="s">
        <v>1805</v>
      </c>
      <c r="I114" s="2" t="s">
        <v>1778</v>
      </c>
      <c r="J114" s="2" t="s">
        <v>127</v>
      </c>
      <c r="K114" s="2" t="s">
        <v>283</v>
      </c>
      <c r="L114" s="3">
        <v>55.77</v>
      </c>
      <c r="M114" s="3">
        <v>58.56</v>
      </c>
      <c r="N114" s="3">
        <v>118.99</v>
      </c>
      <c r="O114" s="2" t="s">
        <v>129</v>
      </c>
      <c r="P114" s="2" t="s">
        <v>640</v>
      </c>
      <c r="Q114" s="2" t="s">
        <v>131</v>
      </c>
      <c r="R114" s="2" t="s">
        <v>132</v>
      </c>
      <c r="S114" s="2" t="s">
        <v>1806</v>
      </c>
      <c r="T114" s="2" t="s">
        <v>132</v>
      </c>
      <c r="U114" s="2" t="s">
        <v>658</v>
      </c>
      <c r="V114" s="2" t="s">
        <v>137</v>
      </c>
      <c r="W114" s="2" t="s">
        <v>137</v>
      </c>
      <c r="X114" s="2" t="s">
        <v>132</v>
      </c>
      <c r="Y114" s="2" t="s">
        <v>1807</v>
      </c>
      <c r="Z114" s="4">
        <v>64</v>
      </c>
      <c r="AA114" s="4">
        <f>=ROUNDDOWN(21.3333333333333,0)</f>
      </c>
      <c r="AB114" s="5">
        <v>3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36</v>
      </c>
      <c r="AQ114" s="8">
        <v>2327.66</v>
      </c>
      <c r="AR114" s="4"/>
      <c r="AS114" s="8"/>
      <c r="AT114" s="7"/>
      <c r="AU114" s="7"/>
      <c r="AV114" s="4">
        <v>36</v>
      </c>
      <c r="AW114" s="8">
        <v>2327.66</v>
      </c>
      <c r="AX114" s="4"/>
      <c r="AY114" s="8"/>
      <c r="AZ114" s="7"/>
      <c r="BA114" s="7"/>
      <c r="BB114" s="7">
        <v>1</v>
      </c>
      <c r="BC114" s="4">
        <v>36</v>
      </c>
      <c r="BD114" s="8">
        <v>2327.66</v>
      </c>
      <c r="BE114" s="4"/>
      <c r="BF114" s="8"/>
      <c r="BG114" s="7"/>
      <c r="BH114" s="7"/>
      <c r="BI114" s="7">
        <v>1</v>
      </c>
      <c r="BJ114" s="4">
        <v>36</v>
      </c>
      <c r="BK114" s="8">
        <v>2327.66</v>
      </c>
      <c r="BL114" s="2" t="s">
        <v>1808</v>
      </c>
      <c r="BM114" s="7">
        <v>1</v>
      </c>
      <c r="BN114" s="7">
        <v>1</v>
      </c>
      <c r="BO114" s="4">
        <v>2</v>
      </c>
      <c r="BP114" s="8">
        <v>112.64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1522</v>
      </c>
      <c r="BX114" s="2" t="s">
        <v>1329</v>
      </c>
      <c r="BY114" s="2" t="s">
        <v>144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141</v>
      </c>
      <c r="CH114" s="2" t="s">
        <v>129</v>
      </c>
      <c r="CI114" s="2" t="s">
        <v>132</v>
      </c>
      <c r="CJ114" s="2" t="s">
        <v>1278</v>
      </c>
      <c r="CK114" s="2" t="s">
        <v>144</v>
      </c>
      <c r="CL114" s="2" t="s">
        <v>132</v>
      </c>
      <c r="CM114" s="4">
        <v>15</v>
      </c>
      <c r="CN114" s="8">
        <v>985.88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1809</v>
      </c>
      <c r="CV114" s="2" t="s">
        <v>1810</v>
      </c>
      <c r="CW114" s="2" t="s">
        <v>144</v>
      </c>
      <c r="CX114" s="2" t="s">
        <v>132</v>
      </c>
      <c r="CY114" s="4">
        <v>2</v>
      </c>
      <c r="CZ114" s="8">
        <v>137.06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832</v>
      </c>
      <c r="DH114" s="2" t="s">
        <v>1052</v>
      </c>
      <c r="DI114" s="2" t="s">
        <v>144</v>
      </c>
      <c r="DJ114" s="2" t="s">
        <v>132</v>
      </c>
      <c r="DK114" s="4">
        <v>1</v>
      </c>
      <c r="DL114" s="8">
        <v>73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1088</v>
      </c>
      <c r="DT114" s="2" t="s">
        <v>1811</v>
      </c>
      <c r="DU114" s="2" t="s">
        <v>144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141</v>
      </c>
      <c r="ED114" s="2" t="s">
        <v>129</v>
      </c>
      <c r="EE114" s="2" t="s">
        <v>1728</v>
      </c>
      <c r="EF114" s="2" t="s">
        <v>1812</v>
      </c>
      <c r="EG114" s="2" t="s">
        <v>144</v>
      </c>
      <c r="EH114" s="2" t="s">
        <v>132</v>
      </c>
      <c r="EI114" s="4">
        <v>2</v>
      </c>
      <c r="EJ114" s="8">
        <v>132.46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1165</v>
      </c>
      <c r="ER114" s="2" t="s">
        <v>1813</v>
      </c>
      <c r="ES114" s="2" t="s">
        <v>144</v>
      </c>
      <c r="ET114" s="2" t="s">
        <v>132</v>
      </c>
      <c r="EU114" s="4">
        <v>2</v>
      </c>
      <c r="EV114" s="8">
        <v>126.48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202</v>
      </c>
      <c r="FD114" s="2" t="s">
        <v>794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168</v>
      </c>
      <c r="FO114" s="2" t="s">
        <v>1088</v>
      </c>
      <c r="FP114" s="2" t="s">
        <v>1278</v>
      </c>
      <c r="FQ114" s="2" t="s">
        <v>144</v>
      </c>
      <c r="FR114" s="2" t="s">
        <v>132</v>
      </c>
      <c r="FS114" s="4">
        <v>4</v>
      </c>
      <c r="FT114" s="8">
        <v>234.24</v>
      </c>
      <c r="FU114" s="4"/>
      <c r="FV114" s="8"/>
      <c r="FW114" s="7"/>
      <c r="FX114" s="7"/>
      <c r="FY114" s="2" t="s">
        <v>141</v>
      </c>
      <c r="FZ114" s="2" t="s">
        <v>129</v>
      </c>
      <c r="GA114" s="2" t="s">
        <v>378</v>
      </c>
      <c r="GB114" s="2" t="s">
        <v>721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1809</v>
      </c>
      <c r="GN114" s="2" t="s">
        <v>1524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141</v>
      </c>
      <c r="GX114" s="2" t="s">
        <v>168</v>
      </c>
      <c r="GY114" s="2" t="s">
        <v>303</v>
      </c>
      <c r="GZ114" s="2" t="s">
        <v>630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162</v>
      </c>
      <c r="HJ114" s="2" t="s">
        <v>129</v>
      </c>
      <c r="HK114" s="2" t="s">
        <v>132</v>
      </c>
      <c r="HL114" s="2" t="s">
        <v>132</v>
      </c>
      <c r="HM114" s="2" t="s">
        <v>144</v>
      </c>
      <c r="HN114" s="2" t="s">
        <v>132</v>
      </c>
      <c r="HO114" s="4">
        <v>3</v>
      </c>
      <c r="HP114" s="8">
        <v>228.42</v>
      </c>
      <c r="HQ114" s="4"/>
      <c r="HR114" s="8"/>
      <c r="HS114" s="7"/>
      <c r="HT114" s="7"/>
      <c r="HU114" s="2" t="s">
        <v>141</v>
      </c>
      <c r="HV114" s="2" t="s">
        <v>129</v>
      </c>
      <c r="HW114" s="2" t="s">
        <v>1517</v>
      </c>
      <c r="HX114" s="2" t="s">
        <v>534</v>
      </c>
      <c r="HY114" s="2" t="s">
        <v>144</v>
      </c>
      <c r="HZ114" s="2" t="s">
        <v>132</v>
      </c>
      <c r="IA114" s="4">
        <v>1</v>
      </c>
      <c r="IB114" s="8">
        <v>63.24</v>
      </c>
      <c r="IC114" s="4"/>
      <c r="ID114" s="8"/>
      <c r="IE114" s="7"/>
      <c r="IF114" s="7"/>
      <c r="IG114" s="2" t="s">
        <v>141</v>
      </c>
      <c r="IH114" s="2" t="s">
        <v>129</v>
      </c>
      <c r="II114" s="2" t="s">
        <v>608</v>
      </c>
      <c r="IJ114" s="2" t="s">
        <v>1080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212</v>
      </c>
      <c r="IT114" s="2" t="s">
        <v>129</v>
      </c>
      <c r="IU114" s="2" t="s">
        <v>132</v>
      </c>
      <c r="IV114" s="2" t="s">
        <v>132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1326</v>
      </c>
      <c r="JH114" s="2" t="s">
        <v>1347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214</v>
      </c>
      <c r="JR114" s="2" t="s">
        <v>129</v>
      </c>
      <c r="JS114" s="2" t="s">
        <v>311</v>
      </c>
      <c r="JT114" s="2" t="s">
        <v>161</v>
      </c>
      <c r="JU114" s="2" t="s">
        <v>144</v>
      </c>
      <c r="JV114" s="2" t="s">
        <v>132</v>
      </c>
      <c r="JW114" s="4">
        <v>4</v>
      </c>
      <c r="JX114" s="8">
        <v>234.24</v>
      </c>
      <c r="JY114" s="4"/>
      <c r="JZ114" s="8"/>
      <c r="KA114" s="7"/>
      <c r="KB114" s="7"/>
      <c r="KC114" s="2" t="s">
        <v>141</v>
      </c>
      <c r="KD114" s="2" t="s">
        <v>129</v>
      </c>
      <c r="KE114" s="2" t="s">
        <v>1520</v>
      </c>
      <c r="KF114" s="2" t="s">
        <v>1124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141</v>
      </c>
      <c r="LB114" s="2" t="s">
        <v>129</v>
      </c>
      <c r="LC114" s="2" t="s">
        <v>169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141</v>
      </c>
      <c r="ML114" s="2" t="s">
        <v>171</v>
      </c>
      <c r="MM114" s="2" t="s">
        <v>1105</v>
      </c>
      <c r="MN114" s="2" t="s">
        <v>1814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129</v>
      </c>
      <c r="MY114" s="2" t="s">
        <v>132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167</v>
      </c>
      <c r="OH114" s="2" t="s">
        <v>129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168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141</v>
      </c>
      <c r="PF114" s="2" t="s">
        <v>129</v>
      </c>
      <c r="PG114" s="2" t="s">
        <v>175</v>
      </c>
      <c r="PH114" s="2" t="s">
        <v>132</v>
      </c>
      <c r="PI114" s="2" t="s">
        <v>144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168</v>
      </c>
      <c r="PS114" s="2" t="s">
        <v>1228</v>
      </c>
      <c r="PT114" s="2" t="s">
        <v>132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168</v>
      </c>
      <c r="QQ114" s="2" t="s">
        <v>1815</v>
      </c>
      <c r="QR114" s="2" t="s">
        <v>1124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167</v>
      </c>
      <c r="RB114" s="2" t="s">
        <v>129</v>
      </c>
      <c r="RC114" s="2" t="s">
        <v>132</v>
      </c>
      <c r="RD114" s="2" t="s">
        <v>132</v>
      </c>
      <c r="RE114" s="2" t="s">
        <v>144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168</v>
      </c>
      <c r="RO114" s="2" t="s">
        <v>1816</v>
      </c>
      <c r="RP114" s="2" t="s">
        <v>1109</v>
      </c>
      <c r="RQ114" s="2" t="s">
        <v>144</v>
      </c>
      <c r="RR114" s="2" t="s">
        <v>132</v>
      </c>
    </row>
    <row r="115">
      <c r="A115" s="2" t="s">
        <v>1817</v>
      </c>
      <c r="B115" s="2" t="s">
        <v>121</v>
      </c>
      <c r="C115" s="2" t="s">
        <v>122</v>
      </c>
      <c r="D115" s="2" t="s">
        <v>988</v>
      </c>
      <c r="E115" s="2" t="s">
        <v>727</v>
      </c>
      <c r="F115" s="2" t="s">
        <v>1818</v>
      </c>
      <c r="G115" s="2" t="s">
        <v>1818</v>
      </c>
      <c r="H115" s="2" t="s">
        <v>1818</v>
      </c>
      <c r="I115" s="2" t="s">
        <v>1287</v>
      </c>
      <c r="J115" s="2" t="s">
        <v>127</v>
      </c>
      <c r="K115" s="2" t="s">
        <v>1663</v>
      </c>
      <c r="L115" s="3">
        <v>26.91</v>
      </c>
      <c r="M115" s="3">
        <v>28.26</v>
      </c>
      <c r="N115" s="3">
        <v>55.24</v>
      </c>
      <c r="O115" s="2" t="s">
        <v>656</v>
      </c>
      <c r="P115" s="2" t="s">
        <v>540</v>
      </c>
      <c r="Q115" s="2" t="s">
        <v>131</v>
      </c>
      <c r="R115" s="2" t="s">
        <v>132</v>
      </c>
      <c r="S115" s="2" t="s">
        <v>1819</v>
      </c>
      <c r="T115" s="2" t="s">
        <v>132</v>
      </c>
      <c r="U115" s="2" t="s">
        <v>429</v>
      </c>
      <c r="V115" s="2" t="s">
        <v>866</v>
      </c>
      <c r="W115" s="2" t="s">
        <v>136</v>
      </c>
      <c r="X115" s="2" t="s">
        <v>132</v>
      </c>
      <c r="Y115" s="2" t="s">
        <v>1820</v>
      </c>
      <c r="Z115" s="4"/>
      <c r="AA115" s="4">
        <f>=ROUNDDOWN({0},0)</f>
      </c>
      <c r="AB115" s="5">
        <v>3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52</v>
      </c>
      <c r="AQ115" s="8">
        <v>1685.12</v>
      </c>
      <c r="AR115" s="4"/>
      <c r="AS115" s="8"/>
      <c r="AT115" s="7"/>
      <c r="AU115" s="7"/>
      <c r="AV115" s="4">
        <v>52</v>
      </c>
      <c r="AW115" s="8">
        <v>1685.12</v>
      </c>
      <c r="AX115" s="4"/>
      <c r="AY115" s="8"/>
      <c r="AZ115" s="7"/>
      <c r="BA115" s="7"/>
      <c r="BB115" s="7">
        <v>1</v>
      </c>
      <c r="BC115" s="4">
        <v>52</v>
      </c>
      <c r="BD115" s="8">
        <v>1685.12</v>
      </c>
      <c r="BE115" s="4"/>
      <c r="BF115" s="8"/>
      <c r="BG115" s="7"/>
      <c r="BH115" s="7"/>
      <c r="BI115" s="7">
        <v>1</v>
      </c>
      <c r="BJ115" s="4">
        <v>52</v>
      </c>
      <c r="BK115" s="8">
        <v>1685.12</v>
      </c>
      <c r="BL115" s="2" t="s">
        <v>1821</v>
      </c>
      <c r="BM115" s="7">
        <v>1</v>
      </c>
      <c r="BN115" s="7">
        <v>1</v>
      </c>
      <c r="BO115" s="4">
        <v>2</v>
      </c>
      <c r="BP115" s="8">
        <v>53.94</v>
      </c>
      <c r="BQ115" s="4"/>
      <c r="BR115" s="8"/>
      <c r="BS115" s="7"/>
      <c r="BT115" s="7"/>
      <c r="BU115" s="2" t="s">
        <v>141</v>
      </c>
      <c r="BV115" s="2" t="s">
        <v>168</v>
      </c>
      <c r="BW115" s="2" t="s">
        <v>1505</v>
      </c>
      <c r="BX115" s="2" t="s">
        <v>1509</v>
      </c>
      <c r="BY115" s="2" t="s">
        <v>144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581</v>
      </c>
      <c r="CH115" s="2" t="s">
        <v>168</v>
      </c>
      <c r="CI115" s="2" t="s">
        <v>132</v>
      </c>
      <c r="CJ115" s="2" t="s">
        <v>193</v>
      </c>
      <c r="CK115" s="2" t="s">
        <v>144</v>
      </c>
      <c r="CL115" s="2" t="s">
        <v>132</v>
      </c>
      <c r="CM115" s="4">
        <v>9</v>
      </c>
      <c r="CN115" s="8">
        <v>306.56</v>
      </c>
      <c r="CO115" s="4"/>
      <c r="CP115" s="8"/>
      <c r="CQ115" s="7"/>
      <c r="CR115" s="7"/>
      <c r="CS115" s="2" t="s">
        <v>141</v>
      </c>
      <c r="CT115" s="2" t="s">
        <v>168</v>
      </c>
      <c r="CU115" s="2" t="s">
        <v>1508</v>
      </c>
      <c r="CV115" s="2" t="s">
        <v>1160</v>
      </c>
      <c r="CW115" s="2" t="s">
        <v>144</v>
      </c>
      <c r="CX115" s="2" t="s">
        <v>132</v>
      </c>
      <c r="CY115" s="4">
        <v>15</v>
      </c>
      <c r="CZ115" s="8">
        <v>523.5</v>
      </c>
      <c r="DA115" s="4"/>
      <c r="DB115" s="8"/>
      <c r="DC115" s="7"/>
      <c r="DD115" s="7"/>
      <c r="DE115" s="2" t="s">
        <v>141</v>
      </c>
      <c r="DF115" s="2" t="s">
        <v>168</v>
      </c>
      <c r="DG115" s="2" t="s">
        <v>1089</v>
      </c>
      <c r="DH115" s="2" t="s">
        <v>1822</v>
      </c>
      <c r="DI115" s="2" t="s">
        <v>144</v>
      </c>
      <c r="DJ115" s="2" t="s">
        <v>132</v>
      </c>
      <c r="DK115" s="4">
        <v>2</v>
      </c>
      <c r="DL115" s="8">
        <v>70</v>
      </c>
      <c r="DM115" s="4"/>
      <c r="DN115" s="8"/>
      <c r="DO115" s="7"/>
      <c r="DP115" s="7"/>
      <c r="DQ115" s="2" t="s">
        <v>141</v>
      </c>
      <c r="DR115" s="2" t="s">
        <v>168</v>
      </c>
      <c r="DS115" s="2" t="s">
        <v>1199</v>
      </c>
      <c r="DT115" s="2" t="s">
        <v>1810</v>
      </c>
      <c r="DU115" s="2" t="s">
        <v>144</v>
      </c>
      <c r="DV115" s="2" t="s">
        <v>132</v>
      </c>
      <c r="DW115" s="4">
        <v>1</v>
      </c>
      <c r="DX115" s="8">
        <v>36.99</v>
      </c>
      <c r="DY115" s="4"/>
      <c r="DZ115" s="8"/>
      <c r="EA115" s="7"/>
      <c r="EB115" s="7"/>
      <c r="EC115" s="2" t="s">
        <v>141</v>
      </c>
      <c r="ED115" s="2" t="s">
        <v>168</v>
      </c>
      <c r="EE115" s="2" t="s">
        <v>1511</v>
      </c>
      <c r="EF115" s="2" t="s">
        <v>1823</v>
      </c>
      <c r="EG115" s="2" t="s">
        <v>144</v>
      </c>
      <c r="EH115" s="2" t="s">
        <v>132</v>
      </c>
      <c r="EI115" s="4">
        <v>9</v>
      </c>
      <c r="EJ115" s="8">
        <v>279</v>
      </c>
      <c r="EK115" s="4"/>
      <c r="EL115" s="8"/>
      <c r="EM115" s="7"/>
      <c r="EN115" s="7"/>
      <c r="EO115" s="2" t="s">
        <v>141</v>
      </c>
      <c r="EP115" s="2" t="s">
        <v>168</v>
      </c>
      <c r="EQ115" s="2" t="s">
        <v>1512</v>
      </c>
      <c r="ER115" s="2" t="s">
        <v>1824</v>
      </c>
      <c r="ES115" s="2" t="s">
        <v>144</v>
      </c>
      <c r="ET115" s="2" t="s">
        <v>132</v>
      </c>
      <c r="EU115" s="4">
        <v>7</v>
      </c>
      <c r="EV115" s="8">
        <v>213.64</v>
      </c>
      <c r="EW115" s="4"/>
      <c r="EX115" s="8"/>
      <c r="EY115" s="7"/>
      <c r="EZ115" s="7"/>
      <c r="FA115" s="2" t="s">
        <v>141</v>
      </c>
      <c r="FB115" s="2" t="s">
        <v>168</v>
      </c>
      <c r="FC115" s="2" t="s">
        <v>1317</v>
      </c>
      <c r="FD115" s="2" t="s">
        <v>1318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168</v>
      </c>
      <c r="FO115" s="2" t="s">
        <v>1514</v>
      </c>
      <c r="FP115" s="2" t="s">
        <v>313</v>
      </c>
      <c r="FQ115" s="2" t="s">
        <v>144</v>
      </c>
      <c r="FR115" s="2" t="s">
        <v>132</v>
      </c>
      <c r="FS115" s="4">
        <v>1</v>
      </c>
      <c r="FT115" s="8">
        <v>28.26</v>
      </c>
      <c r="FU115" s="4"/>
      <c r="FV115" s="8"/>
      <c r="FW115" s="7"/>
      <c r="FX115" s="7"/>
      <c r="FY115" s="2" t="s">
        <v>141</v>
      </c>
      <c r="FZ115" s="2" t="s">
        <v>168</v>
      </c>
      <c r="GA115" s="2" t="s">
        <v>300</v>
      </c>
      <c r="GB115" s="2" t="s">
        <v>650</v>
      </c>
      <c r="GC115" s="2" t="s">
        <v>144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141</v>
      </c>
      <c r="GL115" s="2" t="s">
        <v>168</v>
      </c>
      <c r="GM115" s="2" t="s">
        <v>1508</v>
      </c>
      <c r="GN115" s="2" t="s">
        <v>1825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168</v>
      </c>
      <c r="GY115" s="2" t="s">
        <v>303</v>
      </c>
      <c r="GZ115" s="2" t="s">
        <v>856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167</v>
      </c>
      <c r="HJ115" s="2" t="s">
        <v>168</v>
      </c>
      <c r="HK115" s="2" t="s">
        <v>132</v>
      </c>
      <c r="HL115" s="2" t="s">
        <v>132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168</v>
      </c>
      <c r="HW115" s="2" t="s">
        <v>1517</v>
      </c>
      <c r="HX115" s="2" t="s">
        <v>1801</v>
      </c>
      <c r="HY115" s="2" t="s">
        <v>144</v>
      </c>
      <c r="HZ115" s="2" t="s">
        <v>132</v>
      </c>
      <c r="IA115" s="4">
        <v>1</v>
      </c>
      <c r="IB115" s="8">
        <v>30.52</v>
      </c>
      <c r="IC115" s="4"/>
      <c r="ID115" s="8"/>
      <c r="IE115" s="7"/>
      <c r="IF115" s="7"/>
      <c r="IG115" s="2" t="s">
        <v>141</v>
      </c>
      <c r="IH115" s="2" t="s">
        <v>168</v>
      </c>
      <c r="II115" s="2" t="s">
        <v>1063</v>
      </c>
      <c r="IJ115" s="2" t="s">
        <v>476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168</v>
      </c>
      <c r="IU115" s="2" t="s">
        <v>132</v>
      </c>
      <c r="IV115" s="2" t="s">
        <v>132</v>
      </c>
      <c r="IW115" s="2" t="s">
        <v>144</v>
      </c>
      <c r="IX115" s="2" t="s">
        <v>132</v>
      </c>
      <c r="IY115" s="4">
        <v>1</v>
      </c>
      <c r="IZ115" s="8">
        <v>29.67</v>
      </c>
      <c r="JA115" s="4"/>
      <c r="JB115" s="8"/>
      <c r="JC115" s="7"/>
      <c r="JD115" s="7"/>
      <c r="JE115" s="2" t="s">
        <v>141</v>
      </c>
      <c r="JF115" s="2" t="s">
        <v>168</v>
      </c>
      <c r="JG115" s="2" t="s">
        <v>850</v>
      </c>
      <c r="JH115" s="2" t="s">
        <v>197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168</v>
      </c>
      <c r="JS115" s="2" t="s">
        <v>311</v>
      </c>
      <c r="JT115" s="2" t="s">
        <v>435</v>
      </c>
      <c r="JU115" s="2" t="s">
        <v>144</v>
      </c>
      <c r="JV115" s="2" t="s">
        <v>132</v>
      </c>
      <c r="JW115" s="4">
        <v>4</v>
      </c>
      <c r="JX115" s="8">
        <v>113.04</v>
      </c>
      <c r="JY115" s="4"/>
      <c r="JZ115" s="8"/>
      <c r="KA115" s="7"/>
      <c r="KB115" s="7"/>
      <c r="KC115" s="2" t="s">
        <v>141</v>
      </c>
      <c r="KD115" s="2" t="s">
        <v>168</v>
      </c>
      <c r="KE115" s="2" t="s">
        <v>857</v>
      </c>
      <c r="KF115" s="2" t="s">
        <v>1826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168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141</v>
      </c>
      <c r="LB115" s="2" t="s">
        <v>168</v>
      </c>
      <c r="LC115" s="2" t="s">
        <v>169</v>
      </c>
      <c r="LD115" s="2" t="s">
        <v>132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168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141</v>
      </c>
      <c r="ML115" s="2" t="s">
        <v>168</v>
      </c>
      <c r="MM115" s="2" t="s">
        <v>1521</v>
      </c>
      <c r="MN115" s="2" t="s">
        <v>1059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168</v>
      </c>
      <c r="MY115" s="2" t="s">
        <v>132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168</v>
      </c>
      <c r="NK115" s="2" t="s">
        <v>132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174</v>
      </c>
      <c r="OH115" s="2" t="s">
        <v>168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168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168</v>
      </c>
      <c r="PS115" s="2" t="s">
        <v>572</v>
      </c>
      <c r="PT115" s="2" t="s">
        <v>1827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141</v>
      </c>
      <c r="QP115" s="2" t="s">
        <v>168</v>
      </c>
      <c r="QQ115" s="2" t="s">
        <v>857</v>
      </c>
      <c r="QR115" s="2" t="s">
        <v>1828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168</v>
      </c>
      <c r="RC115" s="2" t="s">
        <v>132</v>
      </c>
      <c r="RD115" s="2" t="s">
        <v>132</v>
      </c>
      <c r="RE115" s="2" t="s">
        <v>144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168</v>
      </c>
      <c r="RO115" s="2" t="s">
        <v>1108</v>
      </c>
      <c r="RP115" s="2" t="s">
        <v>1109</v>
      </c>
      <c r="RQ115" s="2" t="s">
        <v>144</v>
      </c>
      <c r="RR115" s="2" t="s">
        <v>132</v>
      </c>
    </row>
    <row r="116">
      <c r="A116" s="2" t="s">
        <v>1829</v>
      </c>
      <c r="B116" s="2" t="s">
        <v>121</v>
      </c>
      <c r="C116" s="2" t="s">
        <v>122</v>
      </c>
      <c r="D116" s="2" t="s">
        <v>988</v>
      </c>
      <c r="E116" s="2" t="s">
        <v>727</v>
      </c>
      <c r="F116" s="2" t="s">
        <v>1830</v>
      </c>
      <c r="G116" s="2" t="s">
        <v>1830</v>
      </c>
      <c r="H116" s="2" t="s">
        <v>1830</v>
      </c>
      <c r="I116" s="2" t="s">
        <v>1831</v>
      </c>
      <c r="J116" s="2" t="s">
        <v>127</v>
      </c>
      <c r="K116" s="2" t="s">
        <v>1832</v>
      </c>
      <c r="L116" s="3">
        <v>42.18</v>
      </c>
      <c r="M116" s="3">
        <v>44.29</v>
      </c>
      <c r="N116" s="3">
        <v>84.99</v>
      </c>
      <c r="O116" s="2" t="s">
        <v>129</v>
      </c>
      <c r="P116" s="2" t="s">
        <v>540</v>
      </c>
      <c r="Q116" s="2" t="s">
        <v>131</v>
      </c>
      <c r="R116" s="2" t="s">
        <v>132</v>
      </c>
      <c r="S116" s="2" t="s">
        <v>1833</v>
      </c>
      <c r="T116" s="2" t="s">
        <v>132</v>
      </c>
      <c r="U116" s="2" t="s">
        <v>429</v>
      </c>
      <c r="V116" s="2" t="s">
        <v>907</v>
      </c>
      <c r="W116" s="2" t="s">
        <v>937</v>
      </c>
      <c r="X116" s="2" t="s">
        <v>187</v>
      </c>
      <c r="Y116" s="2" t="s">
        <v>1834</v>
      </c>
      <c r="Z116" s="4">
        <v>4</v>
      </c>
      <c r="AA116" s="4">
        <f>=ROUNDDOWN(1.37931034482759,0)</f>
      </c>
      <c r="AB116" s="5">
        <v>2.9</v>
      </c>
      <c r="AC116" s="2" t="s">
        <v>132</v>
      </c>
      <c r="AD116" s="4"/>
      <c r="AE116" s="4"/>
      <c r="AF116" s="6">
        <v>63</v>
      </c>
      <c r="AG116" s="6"/>
      <c r="AH116" s="7">
        <v>0.5824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30</v>
      </c>
      <c r="AQ116" s="8">
        <v>1558.44</v>
      </c>
      <c r="AR116" s="4"/>
      <c r="AS116" s="8"/>
      <c r="AT116" s="7"/>
      <c r="AU116" s="7"/>
      <c r="AV116" s="4">
        <v>30</v>
      </c>
      <c r="AW116" s="8">
        <v>1558.44</v>
      </c>
      <c r="AX116" s="4"/>
      <c r="AY116" s="8"/>
      <c r="AZ116" s="7"/>
      <c r="BA116" s="7"/>
      <c r="BB116" s="7">
        <v>1</v>
      </c>
      <c r="BC116" s="4">
        <v>30</v>
      </c>
      <c r="BD116" s="8">
        <v>1558.44</v>
      </c>
      <c r="BE116" s="4"/>
      <c r="BF116" s="8"/>
      <c r="BG116" s="7"/>
      <c r="BH116" s="7"/>
      <c r="BI116" s="7">
        <v>1</v>
      </c>
      <c r="BJ116" s="4">
        <v>30</v>
      </c>
      <c r="BK116" s="8">
        <v>1558.44</v>
      </c>
      <c r="BL116" s="2" t="s">
        <v>1835</v>
      </c>
      <c r="BM116" s="7">
        <v>1</v>
      </c>
      <c r="BN116" s="7">
        <v>1</v>
      </c>
      <c r="BO116" s="4">
        <v>2</v>
      </c>
      <c r="BP116" s="8">
        <v>90.76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1836</v>
      </c>
      <c r="BX116" s="2" t="s">
        <v>1329</v>
      </c>
      <c r="BY116" s="2" t="s">
        <v>144</v>
      </c>
      <c r="BZ116" s="2" t="s">
        <v>132</v>
      </c>
      <c r="CA116" s="4">
        <v>9</v>
      </c>
      <c r="CB116" s="8">
        <v>482.85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132</v>
      </c>
      <c r="CJ116" s="2" t="s">
        <v>1272</v>
      </c>
      <c r="CK116" s="2" t="s">
        <v>144</v>
      </c>
      <c r="CL116" s="2" t="s">
        <v>132</v>
      </c>
      <c r="CM116" s="4">
        <v>4</v>
      </c>
      <c r="CN116" s="8">
        <v>234.82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1837</v>
      </c>
      <c r="CV116" s="2" t="s">
        <v>1838</v>
      </c>
      <c r="CW116" s="2" t="s">
        <v>144</v>
      </c>
      <c r="CX116" s="2" t="s">
        <v>132</v>
      </c>
      <c r="CY116" s="4">
        <v>9</v>
      </c>
      <c r="CZ116" s="8">
        <v>458.73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1282</v>
      </c>
      <c r="DH116" s="2" t="s">
        <v>1839</v>
      </c>
      <c r="DI116" s="2" t="s">
        <v>144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141</v>
      </c>
      <c r="DR116" s="2" t="s">
        <v>129</v>
      </c>
      <c r="DS116" s="2" t="s">
        <v>407</v>
      </c>
      <c r="DT116" s="2" t="s">
        <v>1840</v>
      </c>
      <c r="DU116" s="2" t="s">
        <v>144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129</v>
      </c>
      <c r="EE116" s="2" t="s">
        <v>1841</v>
      </c>
      <c r="EF116" s="2" t="s">
        <v>619</v>
      </c>
      <c r="EG116" s="2" t="s">
        <v>144</v>
      </c>
      <c r="EH116" s="2" t="s">
        <v>132</v>
      </c>
      <c r="EI116" s="4">
        <v>1</v>
      </c>
      <c r="EJ116" s="8">
        <v>51.79</v>
      </c>
      <c r="EK116" s="4"/>
      <c r="EL116" s="8"/>
      <c r="EM116" s="7"/>
      <c r="EN116" s="7"/>
      <c r="EO116" s="2" t="s">
        <v>141</v>
      </c>
      <c r="EP116" s="2" t="s">
        <v>129</v>
      </c>
      <c r="EQ116" s="2" t="s">
        <v>200</v>
      </c>
      <c r="ER116" s="2" t="s">
        <v>1842</v>
      </c>
      <c r="ES116" s="2" t="s">
        <v>144</v>
      </c>
      <c r="ET116" s="2" t="s">
        <v>132</v>
      </c>
      <c r="EU116" s="4">
        <v>3</v>
      </c>
      <c r="EV116" s="8">
        <v>143.52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202</v>
      </c>
      <c r="FD116" s="2" t="s">
        <v>1096</v>
      </c>
      <c r="FE116" s="2" t="s">
        <v>144</v>
      </c>
      <c r="FF116" s="2" t="s">
        <v>132</v>
      </c>
      <c r="FG116" s="4">
        <v>1</v>
      </c>
      <c r="FH116" s="8">
        <v>51.67</v>
      </c>
      <c r="FI116" s="4"/>
      <c r="FJ116" s="8"/>
      <c r="FK116" s="7"/>
      <c r="FL116" s="7"/>
      <c r="FM116" s="2" t="s">
        <v>141</v>
      </c>
      <c r="FN116" s="2" t="s">
        <v>129</v>
      </c>
      <c r="FO116" s="2" t="s">
        <v>204</v>
      </c>
      <c r="FP116" s="2" t="s">
        <v>720</v>
      </c>
      <c r="FQ116" s="2" t="s">
        <v>144</v>
      </c>
      <c r="FR116" s="2" t="s">
        <v>132</v>
      </c>
      <c r="FS116" s="4">
        <v>1</v>
      </c>
      <c r="FT116" s="8">
        <v>44.3</v>
      </c>
      <c r="FU116" s="4"/>
      <c r="FV116" s="8"/>
      <c r="FW116" s="7"/>
      <c r="FX116" s="7"/>
      <c r="FY116" s="2" t="s">
        <v>141</v>
      </c>
      <c r="FZ116" s="2" t="s">
        <v>129</v>
      </c>
      <c r="GA116" s="2" t="s">
        <v>378</v>
      </c>
      <c r="GB116" s="2" t="s">
        <v>1843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1834</v>
      </c>
      <c r="GN116" s="2" t="s">
        <v>1844</v>
      </c>
      <c r="GO116" s="2" t="s">
        <v>144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129</v>
      </c>
      <c r="GY116" s="2" t="s">
        <v>161</v>
      </c>
      <c r="GZ116" s="2" t="s">
        <v>132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129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768</v>
      </c>
      <c r="HX116" s="2" t="s">
        <v>209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129</v>
      </c>
      <c r="II116" s="2" t="s">
        <v>608</v>
      </c>
      <c r="IJ116" s="2" t="s">
        <v>262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129</v>
      </c>
      <c r="IU116" s="2" t="s">
        <v>132</v>
      </c>
      <c r="IV116" s="2" t="s">
        <v>132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272</v>
      </c>
      <c r="JH116" s="2" t="s">
        <v>1003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384</v>
      </c>
      <c r="JT116" s="2" t="s">
        <v>1845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129</v>
      </c>
      <c r="KE116" s="2" t="s">
        <v>1077</v>
      </c>
      <c r="KF116" s="2" t="s">
        <v>1846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141</v>
      </c>
      <c r="LB116" s="2" t="s">
        <v>129</v>
      </c>
      <c r="LC116" s="2" t="s">
        <v>1447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171</v>
      </c>
      <c r="MM116" s="2" t="s">
        <v>386</v>
      </c>
      <c r="MN116" s="2" t="s">
        <v>1847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129</v>
      </c>
      <c r="MY116" s="2" t="s">
        <v>132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129</v>
      </c>
      <c r="NK116" s="2" t="s">
        <v>132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129</v>
      </c>
      <c r="NW116" s="2" t="s">
        <v>132</v>
      </c>
      <c r="NX116" s="2" t="s">
        <v>132</v>
      </c>
      <c r="NY116" s="2" t="s">
        <v>144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174</v>
      </c>
      <c r="OH116" s="2" t="s">
        <v>129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168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168</v>
      </c>
      <c r="PS116" s="2" t="s">
        <v>177</v>
      </c>
      <c r="PT116" s="2" t="s">
        <v>1212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162</v>
      </c>
      <c r="QP116" s="2" t="s">
        <v>168</v>
      </c>
      <c r="QQ116" s="2" t="s">
        <v>132</v>
      </c>
      <c r="QR116" s="2" t="s">
        <v>132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167</v>
      </c>
      <c r="RB116" s="2" t="s">
        <v>129</v>
      </c>
      <c r="RC116" s="2" t="s">
        <v>132</v>
      </c>
      <c r="RD116" s="2" t="s">
        <v>132</v>
      </c>
      <c r="RE116" s="2" t="s">
        <v>144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168</v>
      </c>
      <c r="RO116" s="2" t="s">
        <v>220</v>
      </c>
      <c r="RP116" s="2" t="s">
        <v>613</v>
      </c>
      <c r="RQ116" s="2" t="s">
        <v>144</v>
      </c>
      <c r="RR116" s="2" t="s">
        <v>132</v>
      </c>
    </row>
    <row r="117">
      <c r="A117" s="2" t="s">
        <v>1848</v>
      </c>
      <c r="B117" s="2" t="s">
        <v>121</v>
      </c>
      <c r="C117" s="2" t="s">
        <v>122</v>
      </c>
      <c r="D117" s="2" t="s">
        <v>988</v>
      </c>
      <c r="E117" s="2" t="s">
        <v>727</v>
      </c>
      <c r="F117" s="2" t="s">
        <v>1849</v>
      </c>
      <c r="G117" s="2" t="s">
        <v>1849</v>
      </c>
      <c r="H117" s="2" t="s">
        <v>1849</v>
      </c>
      <c r="I117" s="2" t="s">
        <v>1850</v>
      </c>
      <c r="J117" s="2" t="s">
        <v>127</v>
      </c>
      <c r="K117" s="2" t="s">
        <v>427</v>
      </c>
      <c r="L117" s="3">
        <v>44.47</v>
      </c>
      <c r="M117" s="3">
        <v>46.69</v>
      </c>
      <c r="N117" s="3">
        <v>96.04</v>
      </c>
      <c r="O117" s="2" t="s">
        <v>129</v>
      </c>
      <c r="P117" s="2" t="s">
        <v>540</v>
      </c>
      <c r="Q117" s="2" t="s">
        <v>131</v>
      </c>
      <c r="R117" s="2" t="s">
        <v>132</v>
      </c>
      <c r="S117" s="2" t="s">
        <v>1851</v>
      </c>
      <c r="T117" s="2" t="s">
        <v>132</v>
      </c>
      <c r="U117" s="2" t="s">
        <v>429</v>
      </c>
      <c r="V117" s="2" t="s">
        <v>866</v>
      </c>
      <c r="W117" s="2" t="s">
        <v>136</v>
      </c>
      <c r="X117" s="2" t="s">
        <v>132</v>
      </c>
      <c r="Y117" s="2" t="s">
        <v>1807</v>
      </c>
      <c r="Z117" s="4">
        <v>88</v>
      </c>
      <c r="AA117" s="4">
        <f>=ROUNDDOWN(62.8571428571429,0)</f>
      </c>
      <c r="AB117" s="5">
        <v>1.4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26</v>
      </c>
      <c r="AQ117" s="8">
        <v>1372.48</v>
      </c>
      <c r="AR117" s="4"/>
      <c r="AS117" s="8"/>
      <c r="AT117" s="7"/>
      <c r="AU117" s="7"/>
      <c r="AV117" s="4">
        <v>26</v>
      </c>
      <c r="AW117" s="8">
        <v>1372.48</v>
      </c>
      <c r="AX117" s="4"/>
      <c r="AY117" s="8"/>
      <c r="AZ117" s="7"/>
      <c r="BA117" s="7"/>
      <c r="BB117" s="7">
        <v>1</v>
      </c>
      <c r="BC117" s="4">
        <v>26</v>
      </c>
      <c r="BD117" s="8">
        <v>1372.48</v>
      </c>
      <c r="BE117" s="4"/>
      <c r="BF117" s="8"/>
      <c r="BG117" s="7"/>
      <c r="BH117" s="7"/>
      <c r="BI117" s="7">
        <v>1</v>
      </c>
      <c r="BJ117" s="4">
        <v>26</v>
      </c>
      <c r="BK117" s="8">
        <v>1372.48</v>
      </c>
      <c r="BL117" s="2" t="s">
        <v>1852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141</v>
      </c>
      <c r="BV117" s="2" t="s">
        <v>129</v>
      </c>
      <c r="BW117" s="2" t="s">
        <v>1522</v>
      </c>
      <c r="BX117" s="2" t="s">
        <v>1853</v>
      </c>
      <c r="BY117" s="2" t="s">
        <v>144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581</v>
      </c>
      <c r="CH117" s="2" t="s">
        <v>168</v>
      </c>
      <c r="CI117" s="2" t="s">
        <v>132</v>
      </c>
      <c r="CJ117" s="2" t="s">
        <v>1049</v>
      </c>
      <c r="CK117" s="2" t="s">
        <v>144</v>
      </c>
      <c r="CL117" s="2" t="s">
        <v>132</v>
      </c>
      <c r="CM117" s="4">
        <v>6</v>
      </c>
      <c r="CN117" s="8">
        <v>275.48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1809</v>
      </c>
      <c r="CV117" s="2" t="s">
        <v>1854</v>
      </c>
      <c r="CW117" s="2" t="s">
        <v>144</v>
      </c>
      <c r="CX117" s="2" t="s">
        <v>132</v>
      </c>
      <c r="CY117" s="4">
        <v>12</v>
      </c>
      <c r="CZ117" s="8">
        <v>648.6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1089</v>
      </c>
      <c r="DH117" s="2" t="s">
        <v>1109</v>
      </c>
      <c r="DI117" s="2" t="s">
        <v>144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141</v>
      </c>
      <c r="DR117" s="2" t="s">
        <v>168</v>
      </c>
      <c r="DS117" s="2" t="s">
        <v>1088</v>
      </c>
      <c r="DT117" s="2" t="s">
        <v>1855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1728</v>
      </c>
      <c r="EF117" s="2" t="s">
        <v>1812</v>
      </c>
      <c r="EG117" s="2" t="s">
        <v>144</v>
      </c>
      <c r="EH117" s="2" t="s">
        <v>132</v>
      </c>
      <c r="EI117" s="4">
        <v>3</v>
      </c>
      <c r="EJ117" s="8">
        <v>165.57</v>
      </c>
      <c r="EK117" s="4"/>
      <c r="EL117" s="8"/>
      <c r="EM117" s="7"/>
      <c r="EN117" s="7"/>
      <c r="EO117" s="2" t="s">
        <v>141</v>
      </c>
      <c r="EP117" s="2" t="s">
        <v>129</v>
      </c>
      <c r="EQ117" s="2" t="s">
        <v>1165</v>
      </c>
      <c r="ER117" s="2" t="s">
        <v>1386</v>
      </c>
      <c r="ES117" s="2" t="s">
        <v>144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141</v>
      </c>
      <c r="FB117" s="2" t="s">
        <v>129</v>
      </c>
      <c r="FC117" s="2" t="s">
        <v>1317</v>
      </c>
      <c r="FD117" s="2" t="s">
        <v>152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141</v>
      </c>
      <c r="FN117" s="2" t="s">
        <v>168</v>
      </c>
      <c r="FO117" s="2" t="s">
        <v>1088</v>
      </c>
      <c r="FP117" s="2" t="s">
        <v>1856</v>
      </c>
      <c r="FQ117" s="2" t="s">
        <v>144</v>
      </c>
      <c r="FR117" s="2" t="s">
        <v>132</v>
      </c>
      <c r="FS117" s="4">
        <v>2</v>
      </c>
      <c r="FT117" s="8">
        <v>93.4</v>
      </c>
      <c r="FU117" s="4"/>
      <c r="FV117" s="8"/>
      <c r="FW117" s="7"/>
      <c r="FX117" s="7"/>
      <c r="FY117" s="2" t="s">
        <v>141</v>
      </c>
      <c r="FZ117" s="2" t="s">
        <v>129</v>
      </c>
      <c r="GA117" s="2" t="s">
        <v>378</v>
      </c>
      <c r="GB117" s="2" t="s">
        <v>508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141</v>
      </c>
      <c r="GL117" s="2" t="s">
        <v>129</v>
      </c>
      <c r="GM117" s="2" t="s">
        <v>1809</v>
      </c>
      <c r="GN117" s="2" t="s">
        <v>1854</v>
      </c>
      <c r="GO117" s="2" t="s">
        <v>144</v>
      </c>
      <c r="GP117" s="2" t="s">
        <v>132</v>
      </c>
      <c r="GQ117" s="4">
        <v>1</v>
      </c>
      <c r="GR117" s="8">
        <v>46.7</v>
      </c>
      <c r="GS117" s="4"/>
      <c r="GT117" s="8"/>
      <c r="GU117" s="7"/>
      <c r="GV117" s="7"/>
      <c r="GW117" s="2" t="s">
        <v>141</v>
      </c>
      <c r="GX117" s="2" t="s">
        <v>129</v>
      </c>
      <c r="GY117" s="2" t="s">
        <v>303</v>
      </c>
      <c r="GZ117" s="2" t="s">
        <v>1857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129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1517</v>
      </c>
      <c r="HX117" s="2" t="s">
        <v>1858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141</v>
      </c>
      <c r="IH117" s="2" t="s">
        <v>129</v>
      </c>
      <c r="II117" s="2" t="s">
        <v>333</v>
      </c>
      <c r="IJ117" s="2" t="s">
        <v>1859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129</v>
      </c>
      <c r="IU117" s="2" t="s">
        <v>132</v>
      </c>
      <c r="IV117" s="2" t="s">
        <v>132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1326</v>
      </c>
      <c r="JH117" s="2" t="s">
        <v>1860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129</v>
      </c>
      <c r="JS117" s="2" t="s">
        <v>311</v>
      </c>
      <c r="JT117" s="2" t="s">
        <v>1037</v>
      </c>
      <c r="JU117" s="2" t="s">
        <v>144</v>
      </c>
      <c r="JV117" s="2" t="s">
        <v>132</v>
      </c>
      <c r="JW117" s="4">
        <v>1</v>
      </c>
      <c r="JX117" s="8">
        <v>46.69</v>
      </c>
      <c r="JY117" s="4"/>
      <c r="JZ117" s="8"/>
      <c r="KA117" s="7"/>
      <c r="KB117" s="7"/>
      <c r="KC117" s="2" t="s">
        <v>141</v>
      </c>
      <c r="KD117" s="2" t="s">
        <v>129</v>
      </c>
      <c r="KE117" s="2" t="s">
        <v>1520</v>
      </c>
      <c r="KF117" s="2" t="s">
        <v>416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>
        <v>1</v>
      </c>
      <c r="KV117" s="8">
        <v>96.04</v>
      </c>
      <c r="KW117" s="4"/>
      <c r="KX117" s="8"/>
      <c r="KY117" s="7"/>
      <c r="KZ117" s="7"/>
      <c r="LA117" s="2" t="s">
        <v>141</v>
      </c>
      <c r="LB117" s="2" t="s">
        <v>129</v>
      </c>
      <c r="LC117" s="2" t="s">
        <v>169</v>
      </c>
      <c r="LD117" s="2" t="s">
        <v>1861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171</v>
      </c>
      <c r="MM117" s="2" t="s">
        <v>1862</v>
      </c>
      <c r="MN117" s="2" t="s">
        <v>622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129</v>
      </c>
      <c r="MY117" s="2" t="s">
        <v>132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167</v>
      </c>
      <c r="NJ117" s="2" t="s">
        <v>129</v>
      </c>
      <c r="NK117" s="2" t="s">
        <v>132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174</v>
      </c>
      <c r="OH117" s="2" t="s">
        <v>129</v>
      </c>
      <c r="OI117" s="2" t="s">
        <v>132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168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168</v>
      </c>
      <c r="PS117" s="2" t="s">
        <v>572</v>
      </c>
      <c r="PT117" s="2" t="s">
        <v>155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168</v>
      </c>
      <c r="QQ117" s="2" t="s">
        <v>1815</v>
      </c>
      <c r="QR117" s="2" t="s">
        <v>1338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167</v>
      </c>
      <c r="RB117" s="2" t="s">
        <v>129</v>
      </c>
      <c r="RC117" s="2" t="s">
        <v>132</v>
      </c>
      <c r="RD117" s="2" t="s">
        <v>132</v>
      </c>
      <c r="RE117" s="2" t="s">
        <v>144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168</v>
      </c>
      <c r="RO117" s="2" t="s">
        <v>1816</v>
      </c>
      <c r="RP117" s="2" t="s">
        <v>888</v>
      </c>
      <c r="RQ117" s="2" t="s">
        <v>144</v>
      </c>
      <c r="RR117" s="2" t="s">
        <v>132</v>
      </c>
    </row>
    <row r="118">
      <c r="A118" s="2" t="s">
        <v>1863</v>
      </c>
      <c r="B118" s="2" t="s">
        <v>121</v>
      </c>
      <c r="C118" s="2" t="s">
        <v>122</v>
      </c>
      <c r="D118" s="2" t="s">
        <v>988</v>
      </c>
      <c r="E118" s="2" t="s">
        <v>727</v>
      </c>
      <c r="F118" s="2" t="s">
        <v>1864</v>
      </c>
      <c r="G118" s="2" t="s">
        <v>1864</v>
      </c>
      <c r="H118" s="2" t="s">
        <v>1864</v>
      </c>
      <c r="I118" s="2" t="s">
        <v>1865</v>
      </c>
      <c r="J118" s="2" t="s">
        <v>127</v>
      </c>
      <c r="K118" s="2" t="s">
        <v>318</v>
      </c>
      <c r="L118" s="3">
        <v>49.13</v>
      </c>
      <c r="M118" s="3">
        <v>51.59</v>
      </c>
      <c r="N118" s="3">
        <v>111.34</v>
      </c>
      <c r="O118" s="2" t="s">
        <v>129</v>
      </c>
      <c r="P118" s="2" t="s">
        <v>640</v>
      </c>
      <c r="Q118" s="2" t="s">
        <v>131</v>
      </c>
      <c r="R118" s="2" t="s">
        <v>132</v>
      </c>
      <c r="S118" s="2" t="s">
        <v>1866</v>
      </c>
      <c r="T118" s="2" t="s">
        <v>132</v>
      </c>
      <c r="U118" s="2" t="s">
        <v>285</v>
      </c>
      <c r="V118" s="2" t="s">
        <v>866</v>
      </c>
      <c r="W118" s="2" t="s">
        <v>136</v>
      </c>
      <c r="X118" s="2" t="s">
        <v>132</v>
      </c>
      <c r="Y118" s="2" t="s">
        <v>1867</v>
      </c>
      <c r="Z118" s="4">
        <v>17</v>
      </c>
      <c r="AA118" s="4">
        <f>=ROUNDDOWN(4.85714285714286,0)</f>
      </c>
      <c r="AB118" s="5">
        <v>3.5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21</v>
      </c>
      <c r="AQ118" s="8">
        <v>1283.49</v>
      </c>
      <c r="AR118" s="4"/>
      <c r="AS118" s="8"/>
      <c r="AT118" s="7"/>
      <c r="AU118" s="7"/>
      <c r="AV118" s="4">
        <v>21</v>
      </c>
      <c r="AW118" s="8">
        <v>1283.49</v>
      </c>
      <c r="AX118" s="4"/>
      <c r="AY118" s="8"/>
      <c r="AZ118" s="7"/>
      <c r="BA118" s="7"/>
      <c r="BB118" s="7">
        <v>1</v>
      </c>
      <c r="BC118" s="4">
        <v>21</v>
      </c>
      <c r="BD118" s="8">
        <v>1283.49</v>
      </c>
      <c r="BE118" s="4"/>
      <c r="BF118" s="8"/>
      <c r="BG118" s="7"/>
      <c r="BH118" s="7"/>
      <c r="BI118" s="7">
        <v>1</v>
      </c>
      <c r="BJ118" s="4">
        <v>21</v>
      </c>
      <c r="BK118" s="8">
        <v>1283.49</v>
      </c>
      <c r="BL118" s="2" t="s">
        <v>1868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141</v>
      </c>
      <c r="BV118" s="2" t="s">
        <v>129</v>
      </c>
      <c r="BW118" s="2" t="s">
        <v>288</v>
      </c>
      <c r="BX118" s="2" t="s">
        <v>1869</v>
      </c>
      <c r="BY118" s="2" t="s">
        <v>144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581</v>
      </c>
      <c r="CH118" s="2" t="s">
        <v>168</v>
      </c>
      <c r="CI118" s="2" t="s">
        <v>132</v>
      </c>
      <c r="CJ118" s="2" t="s">
        <v>1870</v>
      </c>
      <c r="CK118" s="2" t="s">
        <v>144</v>
      </c>
      <c r="CL118" s="2" t="s">
        <v>132</v>
      </c>
      <c r="CM118" s="4">
        <v>4</v>
      </c>
      <c r="CN118" s="8">
        <v>230.4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291</v>
      </c>
      <c r="CV118" s="2" t="s">
        <v>1871</v>
      </c>
      <c r="CW118" s="2" t="s">
        <v>144</v>
      </c>
      <c r="CX118" s="2" t="s">
        <v>132</v>
      </c>
      <c r="CY118" s="4">
        <v>6</v>
      </c>
      <c r="CZ118" s="8">
        <v>337.92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832</v>
      </c>
      <c r="DH118" s="2" t="s">
        <v>1613</v>
      </c>
      <c r="DI118" s="2" t="s">
        <v>144</v>
      </c>
      <c r="DJ118" s="2" t="s">
        <v>132</v>
      </c>
      <c r="DK118" s="4">
        <v>3</v>
      </c>
      <c r="DL118" s="8">
        <v>201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1199</v>
      </c>
      <c r="DT118" s="2" t="s">
        <v>315</v>
      </c>
      <c r="DU118" s="2" t="s">
        <v>144</v>
      </c>
      <c r="DV118" s="2" t="s">
        <v>132</v>
      </c>
      <c r="DW118" s="4">
        <v>1</v>
      </c>
      <c r="DX118" s="8">
        <v>66.58</v>
      </c>
      <c r="DY118" s="4"/>
      <c r="DZ118" s="8"/>
      <c r="EA118" s="7"/>
      <c r="EB118" s="7"/>
      <c r="EC118" s="2" t="s">
        <v>141</v>
      </c>
      <c r="ED118" s="2" t="s">
        <v>129</v>
      </c>
      <c r="EE118" s="2" t="s">
        <v>1729</v>
      </c>
      <c r="EF118" s="2" t="s">
        <v>1614</v>
      </c>
      <c r="EG118" s="2" t="s">
        <v>144</v>
      </c>
      <c r="EH118" s="2" t="s">
        <v>132</v>
      </c>
      <c r="EI118" s="4">
        <v>6</v>
      </c>
      <c r="EJ118" s="8">
        <v>396</v>
      </c>
      <c r="EK118" s="4"/>
      <c r="EL118" s="8"/>
      <c r="EM118" s="7"/>
      <c r="EN118" s="7"/>
      <c r="EO118" s="2" t="s">
        <v>141</v>
      </c>
      <c r="EP118" s="2" t="s">
        <v>129</v>
      </c>
      <c r="EQ118" s="2" t="s">
        <v>288</v>
      </c>
      <c r="ER118" s="2" t="s">
        <v>1615</v>
      </c>
      <c r="ES118" s="2" t="s">
        <v>144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129</v>
      </c>
      <c r="FC118" s="2" t="s">
        <v>1317</v>
      </c>
      <c r="FD118" s="2" t="s">
        <v>543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168</v>
      </c>
      <c r="FO118" s="2" t="s">
        <v>1616</v>
      </c>
      <c r="FP118" s="2" t="s">
        <v>1534</v>
      </c>
      <c r="FQ118" s="2" t="s">
        <v>144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141</v>
      </c>
      <c r="FZ118" s="2" t="s">
        <v>129</v>
      </c>
      <c r="GA118" s="2" t="s">
        <v>300</v>
      </c>
      <c r="GB118" s="2" t="s">
        <v>1233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291</v>
      </c>
      <c r="GN118" s="2" t="s">
        <v>1872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129</v>
      </c>
      <c r="GY118" s="2" t="s">
        <v>161</v>
      </c>
      <c r="GZ118" s="2" t="s">
        <v>132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129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129</v>
      </c>
      <c r="HW118" s="2" t="s">
        <v>1517</v>
      </c>
      <c r="HX118" s="2" t="s">
        <v>1873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141</v>
      </c>
      <c r="IH118" s="2" t="s">
        <v>129</v>
      </c>
      <c r="II118" s="2" t="s">
        <v>1063</v>
      </c>
      <c r="IJ118" s="2" t="s">
        <v>1874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212</v>
      </c>
      <c r="IT118" s="2" t="s">
        <v>129</v>
      </c>
      <c r="IU118" s="2" t="s">
        <v>132</v>
      </c>
      <c r="IV118" s="2" t="s">
        <v>132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850</v>
      </c>
      <c r="JH118" s="2" t="s">
        <v>195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214</v>
      </c>
      <c r="JR118" s="2" t="s">
        <v>129</v>
      </c>
      <c r="JS118" s="2" t="s">
        <v>311</v>
      </c>
      <c r="JT118" s="2" t="s">
        <v>1875</v>
      </c>
      <c r="JU118" s="2" t="s">
        <v>144</v>
      </c>
      <c r="JV118" s="2" t="s">
        <v>132</v>
      </c>
      <c r="JW118" s="4">
        <v>1</v>
      </c>
      <c r="JX118" s="8">
        <v>51.59</v>
      </c>
      <c r="JY118" s="4"/>
      <c r="JZ118" s="8"/>
      <c r="KA118" s="7"/>
      <c r="KB118" s="7"/>
      <c r="KC118" s="2" t="s">
        <v>141</v>
      </c>
      <c r="KD118" s="2" t="s">
        <v>129</v>
      </c>
      <c r="KE118" s="2" t="s">
        <v>857</v>
      </c>
      <c r="KF118" s="2" t="s">
        <v>221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141</v>
      </c>
      <c r="LB118" s="2" t="s">
        <v>129</v>
      </c>
      <c r="LC118" s="2" t="s">
        <v>169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141</v>
      </c>
      <c r="ML118" s="2" t="s">
        <v>171</v>
      </c>
      <c r="MM118" s="2" t="s">
        <v>1130</v>
      </c>
      <c r="MN118" s="2" t="s">
        <v>1735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129</v>
      </c>
      <c r="MY118" s="2" t="s">
        <v>132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167</v>
      </c>
      <c r="NJ118" s="2" t="s">
        <v>129</v>
      </c>
      <c r="NK118" s="2" t="s">
        <v>132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167</v>
      </c>
      <c r="OH118" s="2" t="s">
        <v>129</v>
      </c>
      <c r="OI118" s="2" t="s">
        <v>132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167</v>
      </c>
      <c r="OT118" s="2" t="s">
        <v>168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168</v>
      </c>
      <c r="PS118" s="2" t="s">
        <v>572</v>
      </c>
      <c r="PT118" s="2" t="s">
        <v>508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141</v>
      </c>
      <c r="QP118" s="2" t="s">
        <v>168</v>
      </c>
      <c r="QQ118" s="2" t="s">
        <v>857</v>
      </c>
      <c r="QR118" s="2" t="s">
        <v>1382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545</v>
      </c>
      <c r="RB118" s="2" t="s">
        <v>129</v>
      </c>
      <c r="RC118" s="2" t="s">
        <v>132</v>
      </c>
      <c r="RD118" s="2" t="s">
        <v>132</v>
      </c>
      <c r="RE118" s="2" t="s">
        <v>144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168</v>
      </c>
      <c r="RO118" s="2" t="s">
        <v>315</v>
      </c>
      <c r="RP118" s="2" t="s">
        <v>1876</v>
      </c>
      <c r="RQ118" s="2" t="s">
        <v>144</v>
      </c>
      <c r="RR118" s="2" t="s">
        <v>132</v>
      </c>
    </row>
    <row r="119">
      <c r="A119" s="2" t="s">
        <v>1877</v>
      </c>
      <c r="B119" s="2" t="s">
        <v>121</v>
      </c>
      <c r="C119" s="2" t="s">
        <v>122</v>
      </c>
      <c r="D119" s="2" t="s">
        <v>988</v>
      </c>
      <c r="E119" s="2" t="s">
        <v>727</v>
      </c>
      <c r="F119" s="2" t="s">
        <v>1878</v>
      </c>
      <c r="G119" s="2" t="s">
        <v>132</v>
      </c>
      <c r="H119" s="2" t="s">
        <v>132</v>
      </c>
      <c r="I119" s="2" t="s">
        <v>1879</v>
      </c>
      <c r="J119" s="2" t="s">
        <v>127</v>
      </c>
      <c r="K119" s="2" t="s">
        <v>283</v>
      </c>
      <c r="L119" s="3">
        <v>21.58</v>
      </c>
      <c r="M119" s="3">
        <v>22.66</v>
      </c>
      <c r="N119" s="3">
        <v>49.99</v>
      </c>
      <c r="O119" s="2" t="s">
        <v>697</v>
      </c>
      <c r="P119" s="2" t="s">
        <v>540</v>
      </c>
      <c r="Q119" s="2" t="s">
        <v>131</v>
      </c>
      <c r="R119" s="2" t="s">
        <v>132</v>
      </c>
      <c r="S119" s="2" t="s">
        <v>1880</v>
      </c>
      <c r="T119" s="2" t="s">
        <v>132</v>
      </c>
      <c r="U119" s="2" t="s">
        <v>285</v>
      </c>
      <c r="V119" s="2" t="s">
        <v>783</v>
      </c>
      <c r="W119" s="2" t="s">
        <v>187</v>
      </c>
      <c r="X119" s="2" t="s">
        <v>132</v>
      </c>
      <c r="Y119" s="2" t="s">
        <v>1143</v>
      </c>
      <c r="Z119" s="4"/>
      <c r="AA119" s="4">
        <f>=ROUNDDOWN({0},0)</f>
      </c>
      <c r="AB119" s="5">
        <v>2.8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39</v>
      </c>
      <c r="AQ119" s="8">
        <v>1168.95</v>
      </c>
      <c r="AR119" s="4"/>
      <c r="AS119" s="8"/>
      <c r="AT119" s="7"/>
      <c r="AU119" s="7"/>
      <c r="AV119" s="4">
        <v>39</v>
      </c>
      <c r="AW119" s="8">
        <v>1168.95</v>
      </c>
      <c r="AX119" s="4"/>
      <c r="AY119" s="8"/>
      <c r="AZ119" s="7"/>
      <c r="BA119" s="7"/>
      <c r="BB119" s="7">
        <v>1</v>
      </c>
      <c r="BC119" s="4">
        <v>39</v>
      </c>
      <c r="BD119" s="8">
        <v>1168.95</v>
      </c>
      <c r="BE119" s="4"/>
      <c r="BF119" s="8"/>
      <c r="BG119" s="7"/>
      <c r="BH119" s="7"/>
      <c r="BI119" s="7">
        <v>1</v>
      </c>
      <c r="BJ119" s="4">
        <v>39</v>
      </c>
      <c r="BK119" s="8">
        <v>1168.95</v>
      </c>
      <c r="BL119" s="2" t="s">
        <v>1881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141</v>
      </c>
      <c r="BV119" s="2" t="s">
        <v>129</v>
      </c>
      <c r="BW119" s="2" t="s">
        <v>1134</v>
      </c>
      <c r="BX119" s="2" t="s">
        <v>1882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581</v>
      </c>
      <c r="CH119" s="2" t="s">
        <v>168</v>
      </c>
      <c r="CI119" s="2" t="s">
        <v>132</v>
      </c>
      <c r="CJ119" s="2" t="s">
        <v>1883</v>
      </c>
      <c r="CK119" s="2" t="s">
        <v>144</v>
      </c>
      <c r="CL119" s="2" t="s">
        <v>132</v>
      </c>
      <c r="CM119" s="4">
        <v>6</v>
      </c>
      <c r="CN119" s="8">
        <v>178.95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830</v>
      </c>
      <c r="CV119" s="2" t="s">
        <v>1675</v>
      </c>
      <c r="CW119" s="2" t="s">
        <v>144</v>
      </c>
      <c r="CX119" s="2" t="s">
        <v>132</v>
      </c>
      <c r="CY119" s="4">
        <v>5</v>
      </c>
      <c r="CZ119" s="8">
        <v>118.95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832</v>
      </c>
      <c r="DH119" s="2" t="s">
        <v>1613</v>
      </c>
      <c r="DI119" s="2" t="s">
        <v>144</v>
      </c>
      <c r="DJ119" s="2" t="s">
        <v>132</v>
      </c>
      <c r="DK119" s="4">
        <v>1</v>
      </c>
      <c r="DL119" s="8">
        <v>24</v>
      </c>
      <c r="DM119" s="4"/>
      <c r="DN119" s="8"/>
      <c r="DO119" s="7"/>
      <c r="DP119" s="7"/>
      <c r="DQ119" s="2" t="s">
        <v>141</v>
      </c>
      <c r="DR119" s="2" t="s">
        <v>129</v>
      </c>
      <c r="DS119" s="2" t="s">
        <v>1148</v>
      </c>
      <c r="DT119" s="2" t="s">
        <v>1884</v>
      </c>
      <c r="DU119" s="2" t="s">
        <v>144</v>
      </c>
      <c r="DV119" s="2" t="s">
        <v>132</v>
      </c>
      <c r="DW119" s="4">
        <v>2</v>
      </c>
      <c r="DX119" s="8">
        <v>52.8</v>
      </c>
      <c r="DY119" s="4"/>
      <c r="DZ119" s="8"/>
      <c r="EA119" s="7"/>
      <c r="EB119" s="7"/>
      <c r="EC119" s="2" t="s">
        <v>141</v>
      </c>
      <c r="ED119" s="2" t="s">
        <v>129</v>
      </c>
      <c r="EE119" s="2" t="s">
        <v>1676</v>
      </c>
      <c r="EF119" s="2" t="s">
        <v>1885</v>
      </c>
      <c r="EG119" s="2" t="s">
        <v>144</v>
      </c>
      <c r="EH119" s="2" t="s">
        <v>132</v>
      </c>
      <c r="EI119" s="4">
        <v>4</v>
      </c>
      <c r="EJ119" s="8">
        <v>88</v>
      </c>
      <c r="EK119" s="4"/>
      <c r="EL119" s="8"/>
      <c r="EM119" s="7"/>
      <c r="EN119" s="7"/>
      <c r="EO119" s="2" t="s">
        <v>141</v>
      </c>
      <c r="EP119" s="2" t="s">
        <v>129</v>
      </c>
      <c r="EQ119" s="2" t="s">
        <v>837</v>
      </c>
      <c r="ER119" s="2" t="s">
        <v>1886</v>
      </c>
      <c r="ES119" s="2" t="s">
        <v>144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167</v>
      </c>
      <c r="FB119" s="2" t="s">
        <v>129</v>
      </c>
      <c r="FC119" s="2" t="s">
        <v>132</v>
      </c>
      <c r="FD119" s="2" t="s">
        <v>132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168</v>
      </c>
      <c r="FO119" s="2" t="s">
        <v>1151</v>
      </c>
      <c r="FP119" s="2" t="s">
        <v>1887</v>
      </c>
      <c r="FQ119" s="2" t="s">
        <v>144</v>
      </c>
      <c r="FR119" s="2" t="s">
        <v>132</v>
      </c>
      <c r="FS119" s="4">
        <v>2</v>
      </c>
      <c r="FT119" s="8">
        <v>45.32</v>
      </c>
      <c r="FU119" s="4"/>
      <c r="FV119" s="8"/>
      <c r="FW119" s="7"/>
      <c r="FX119" s="7"/>
      <c r="FY119" s="2" t="s">
        <v>141</v>
      </c>
      <c r="FZ119" s="2" t="s">
        <v>129</v>
      </c>
      <c r="GA119" s="2" t="s">
        <v>300</v>
      </c>
      <c r="GB119" s="2" t="s">
        <v>1233</v>
      </c>
      <c r="GC119" s="2" t="s">
        <v>144</v>
      </c>
      <c r="GD119" s="2" t="s">
        <v>132</v>
      </c>
      <c r="GE119" s="4">
        <v>9</v>
      </c>
      <c r="GF119" s="8">
        <v>435.06</v>
      </c>
      <c r="GG119" s="4"/>
      <c r="GH119" s="8"/>
      <c r="GI119" s="7"/>
      <c r="GJ119" s="7"/>
      <c r="GK119" s="2" t="s">
        <v>141</v>
      </c>
      <c r="GL119" s="2" t="s">
        <v>129</v>
      </c>
      <c r="GM119" s="2" t="s">
        <v>830</v>
      </c>
      <c r="GN119" s="2" t="s">
        <v>1888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168</v>
      </c>
      <c r="GY119" s="2" t="s">
        <v>303</v>
      </c>
      <c r="GZ119" s="2" t="s">
        <v>1889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167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>
        <v>3</v>
      </c>
      <c r="HP119" s="8">
        <v>71.37</v>
      </c>
      <c r="HQ119" s="4"/>
      <c r="HR119" s="8"/>
      <c r="HS119" s="7"/>
      <c r="HT119" s="7"/>
      <c r="HU119" s="2" t="s">
        <v>141</v>
      </c>
      <c r="HV119" s="2" t="s">
        <v>129</v>
      </c>
      <c r="HW119" s="2" t="s">
        <v>845</v>
      </c>
      <c r="HX119" s="2" t="s">
        <v>1890</v>
      </c>
      <c r="HY119" s="2" t="s">
        <v>144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141</v>
      </c>
      <c r="IH119" s="2" t="s">
        <v>129</v>
      </c>
      <c r="II119" s="2" t="s">
        <v>608</v>
      </c>
      <c r="IJ119" s="2" t="s">
        <v>166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129</v>
      </c>
      <c r="IU119" s="2" t="s">
        <v>132</v>
      </c>
      <c r="IV119" s="2" t="s">
        <v>132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1326</v>
      </c>
      <c r="JH119" s="2" t="s">
        <v>560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129</v>
      </c>
      <c r="JS119" s="2" t="s">
        <v>311</v>
      </c>
      <c r="JT119" s="2" t="s">
        <v>1891</v>
      </c>
      <c r="JU119" s="2" t="s">
        <v>144</v>
      </c>
      <c r="JV119" s="2" t="s">
        <v>132</v>
      </c>
      <c r="JW119" s="4">
        <v>3</v>
      </c>
      <c r="JX119" s="8">
        <v>67.98</v>
      </c>
      <c r="JY119" s="4"/>
      <c r="JZ119" s="8"/>
      <c r="KA119" s="7"/>
      <c r="KB119" s="7"/>
      <c r="KC119" s="2" t="s">
        <v>141</v>
      </c>
      <c r="KD119" s="2" t="s">
        <v>129</v>
      </c>
      <c r="KE119" s="2" t="s">
        <v>857</v>
      </c>
      <c r="KF119" s="2" t="s">
        <v>1022</v>
      </c>
      <c r="KG119" s="2" t="s">
        <v>144</v>
      </c>
      <c r="KH119" s="2" t="s">
        <v>132</v>
      </c>
      <c r="KI119" s="4">
        <v>4</v>
      </c>
      <c r="KJ119" s="8">
        <v>86.52</v>
      </c>
      <c r="KK119" s="4"/>
      <c r="KL119" s="8"/>
      <c r="KM119" s="7"/>
      <c r="KN119" s="7"/>
      <c r="KO119" s="2" t="s">
        <v>141</v>
      </c>
      <c r="KP119" s="2" t="s">
        <v>168</v>
      </c>
      <c r="KQ119" s="2" t="s">
        <v>800</v>
      </c>
      <c r="KR119" s="2" t="s">
        <v>434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141</v>
      </c>
      <c r="LB119" s="2" t="s">
        <v>129</v>
      </c>
      <c r="LC119" s="2" t="s">
        <v>853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171</v>
      </c>
      <c r="MM119" s="2" t="s">
        <v>855</v>
      </c>
      <c r="MN119" s="2" t="s">
        <v>1684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129</v>
      </c>
      <c r="MY119" s="2" t="s">
        <v>132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167</v>
      </c>
      <c r="NJ119" s="2" t="s">
        <v>129</v>
      </c>
      <c r="NK119" s="2" t="s">
        <v>132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174</v>
      </c>
      <c r="OH119" s="2" t="s">
        <v>129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167</v>
      </c>
      <c r="OT119" s="2" t="s">
        <v>168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168</v>
      </c>
      <c r="PS119" s="2" t="s">
        <v>572</v>
      </c>
      <c r="PT119" s="2" t="s">
        <v>132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168</v>
      </c>
      <c r="QQ119" s="2" t="s">
        <v>857</v>
      </c>
      <c r="QR119" s="2" t="s">
        <v>1892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129</v>
      </c>
      <c r="RC119" s="2" t="s">
        <v>132</v>
      </c>
      <c r="RD119" s="2" t="s">
        <v>132</v>
      </c>
      <c r="RE119" s="2" t="s">
        <v>144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168</v>
      </c>
      <c r="RO119" s="2" t="s">
        <v>1138</v>
      </c>
      <c r="RP119" s="2" t="s">
        <v>1199</v>
      </c>
      <c r="RQ119" s="2" t="s">
        <v>144</v>
      </c>
      <c r="RR119" s="2" t="s">
        <v>132</v>
      </c>
    </row>
    <row r="120">
      <c r="A120" s="2" t="s">
        <v>1893</v>
      </c>
      <c r="B120" s="2" t="s">
        <v>121</v>
      </c>
      <c r="C120" s="2" t="s">
        <v>122</v>
      </c>
      <c r="D120" s="2" t="s">
        <v>988</v>
      </c>
      <c r="E120" s="2" t="s">
        <v>727</v>
      </c>
      <c r="F120" s="2" t="s">
        <v>1894</v>
      </c>
      <c r="G120" s="2" t="s">
        <v>1894</v>
      </c>
      <c r="H120" s="2" t="s">
        <v>1894</v>
      </c>
      <c r="I120" s="2" t="s">
        <v>1895</v>
      </c>
      <c r="J120" s="2" t="s">
        <v>127</v>
      </c>
      <c r="K120" s="2" t="s">
        <v>1896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640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429</v>
      </c>
      <c r="V120" s="2" t="s">
        <v>907</v>
      </c>
      <c r="W120" s="2" t="s">
        <v>470</v>
      </c>
      <c r="X120" s="2" t="s">
        <v>187</v>
      </c>
      <c r="Y120" s="2" t="s">
        <v>1562</v>
      </c>
      <c r="Z120" s="4">
        <v>104</v>
      </c>
      <c r="AA120" s="4">
        <f>=ROUNDDOWN(104,0)</f>
      </c>
      <c r="AB120" s="5">
        <v>1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13</v>
      </c>
      <c r="AQ120" s="8">
        <v>230.72</v>
      </c>
      <c r="AR120" s="4"/>
      <c r="AS120" s="8"/>
      <c r="AT120" s="7"/>
      <c r="AU120" s="7"/>
      <c r="AV120" s="4">
        <v>13</v>
      </c>
      <c r="AW120" s="8">
        <v>230.72</v>
      </c>
      <c r="AX120" s="4"/>
      <c r="AY120" s="8"/>
      <c r="AZ120" s="7"/>
      <c r="BA120" s="7"/>
      <c r="BB120" s="7">
        <v>1</v>
      </c>
      <c r="BC120" s="4">
        <v>54</v>
      </c>
      <c r="BD120" s="8">
        <v>945.92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0.2439</v>
      </c>
      <c r="BJ120" s="4">
        <v>13</v>
      </c>
      <c r="BK120" s="8">
        <v>230.72</v>
      </c>
      <c r="BL120" s="2" t="s">
        <v>1582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1584</v>
      </c>
      <c r="BX120" s="2" t="s">
        <v>132</v>
      </c>
      <c r="BY120" s="2" t="s">
        <v>144</v>
      </c>
      <c r="BZ120" s="2" t="s">
        <v>132</v>
      </c>
      <c r="CA120" s="4">
        <v>8</v>
      </c>
      <c r="CB120" s="8">
        <v>128.8</v>
      </c>
      <c r="CC120" s="4"/>
      <c r="CD120" s="8"/>
      <c r="CE120" s="7"/>
      <c r="CF120" s="7"/>
      <c r="CG120" s="2" t="s">
        <v>141</v>
      </c>
      <c r="CH120" s="2" t="s">
        <v>129</v>
      </c>
      <c r="CI120" s="2" t="s">
        <v>132</v>
      </c>
      <c r="CJ120" s="2" t="s">
        <v>1350</v>
      </c>
      <c r="CK120" s="2" t="s">
        <v>144</v>
      </c>
      <c r="CL120" s="2" t="s">
        <v>132</v>
      </c>
      <c r="CM120" s="4">
        <v>3</v>
      </c>
      <c r="CN120" s="8">
        <v>51.49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1419</v>
      </c>
      <c r="CV120" s="2" t="s">
        <v>1897</v>
      </c>
      <c r="CW120" s="2" t="s">
        <v>144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167</v>
      </c>
      <c r="DF120" s="2" t="s">
        <v>129</v>
      </c>
      <c r="DG120" s="2" t="s">
        <v>132</v>
      </c>
      <c r="DH120" s="2" t="s">
        <v>132</v>
      </c>
      <c r="DI120" s="2" t="s">
        <v>144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141</v>
      </c>
      <c r="DR120" s="2" t="s">
        <v>129</v>
      </c>
      <c r="DS120" s="2" t="s">
        <v>983</v>
      </c>
      <c r="DT120" s="2" t="s">
        <v>1898</v>
      </c>
      <c r="DU120" s="2" t="s">
        <v>144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129</v>
      </c>
      <c r="EE120" s="2" t="s">
        <v>963</v>
      </c>
      <c r="EF120" s="2" t="s">
        <v>132</v>
      </c>
      <c r="EG120" s="2" t="s">
        <v>144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985</v>
      </c>
      <c r="ER120" s="2" t="s">
        <v>132</v>
      </c>
      <c r="ES120" s="2" t="s">
        <v>144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167</v>
      </c>
      <c r="FB120" s="2" t="s">
        <v>129</v>
      </c>
      <c r="FC120" s="2" t="s">
        <v>132</v>
      </c>
      <c r="FD120" s="2" t="s">
        <v>132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129</v>
      </c>
      <c r="FO120" s="2" t="s">
        <v>444</v>
      </c>
      <c r="FP120" s="2" t="s">
        <v>132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129</v>
      </c>
      <c r="GA120" s="2" t="s">
        <v>158</v>
      </c>
      <c r="GB120" s="2" t="s">
        <v>132</v>
      </c>
      <c r="GC120" s="2" t="s">
        <v>144</v>
      </c>
      <c r="GD120" s="2" t="s">
        <v>132</v>
      </c>
      <c r="GE120" s="4">
        <v>1</v>
      </c>
      <c r="GF120" s="8">
        <v>34.99</v>
      </c>
      <c r="GG120" s="4"/>
      <c r="GH120" s="8"/>
      <c r="GI120" s="7"/>
      <c r="GJ120" s="7"/>
      <c r="GK120" s="2" t="s">
        <v>141</v>
      </c>
      <c r="GL120" s="2" t="s">
        <v>129</v>
      </c>
      <c r="GM120" s="2" t="s">
        <v>1419</v>
      </c>
      <c r="GN120" s="2" t="s">
        <v>1443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167</v>
      </c>
      <c r="GX120" s="2" t="s">
        <v>129</v>
      </c>
      <c r="GY120" s="2" t="s">
        <v>132</v>
      </c>
      <c r="GZ120" s="2" t="s">
        <v>132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129</v>
      </c>
      <c r="HK120" s="2" t="s">
        <v>924</v>
      </c>
      <c r="HL120" s="2" t="s">
        <v>132</v>
      </c>
      <c r="HM120" s="2" t="s">
        <v>144</v>
      </c>
      <c r="HN120" s="2" t="s">
        <v>132</v>
      </c>
      <c r="HO120" s="4">
        <v>1</v>
      </c>
      <c r="HP120" s="8">
        <v>15.44</v>
      </c>
      <c r="HQ120" s="4"/>
      <c r="HR120" s="8"/>
      <c r="HS120" s="7"/>
      <c r="HT120" s="7"/>
      <c r="HU120" s="2" t="s">
        <v>141</v>
      </c>
      <c r="HV120" s="2" t="s">
        <v>129</v>
      </c>
      <c r="HW120" s="2" t="s">
        <v>947</v>
      </c>
      <c r="HX120" s="2" t="s">
        <v>1785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167</v>
      </c>
      <c r="IH120" s="2" t="s">
        <v>129</v>
      </c>
      <c r="II120" s="2" t="s">
        <v>132</v>
      </c>
      <c r="IJ120" s="2" t="s">
        <v>132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129</v>
      </c>
      <c r="IU120" s="2" t="s">
        <v>132</v>
      </c>
      <c r="IV120" s="2" t="s">
        <v>132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167</v>
      </c>
      <c r="JF120" s="2" t="s">
        <v>129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162</v>
      </c>
      <c r="JR120" s="2" t="s">
        <v>129</v>
      </c>
      <c r="JS120" s="2" t="s">
        <v>132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129</v>
      </c>
      <c r="KE120" s="2" t="s">
        <v>132</v>
      </c>
      <c r="KF120" s="2" t="s">
        <v>132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168</v>
      </c>
      <c r="KQ120" s="2" t="s">
        <v>132</v>
      </c>
      <c r="KR120" s="2" t="s">
        <v>132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141</v>
      </c>
      <c r="LB120" s="2" t="s">
        <v>129</v>
      </c>
      <c r="LC120" s="2" t="s">
        <v>169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129</v>
      </c>
      <c r="MY120" s="2" t="s">
        <v>132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167</v>
      </c>
      <c r="NJ120" s="2" t="s">
        <v>129</v>
      </c>
      <c r="NK120" s="2" t="s">
        <v>132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167</v>
      </c>
      <c r="OH120" s="2" t="s">
        <v>129</v>
      </c>
      <c r="OI120" s="2" t="s">
        <v>132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167</v>
      </c>
      <c r="PF120" s="2" t="s">
        <v>129</v>
      </c>
      <c r="PG120" s="2" t="s">
        <v>132</v>
      </c>
      <c r="PH120" s="2" t="s">
        <v>132</v>
      </c>
      <c r="PI120" s="2" t="s">
        <v>144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167</v>
      </c>
      <c r="PR120" s="2" t="s">
        <v>129</v>
      </c>
      <c r="PS120" s="2" t="s">
        <v>132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167</v>
      </c>
      <c r="QD120" s="2" t="s">
        <v>129</v>
      </c>
      <c r="QE120" s="2" t="s">
        <v>132</v>
      </c>
      <c r="QF120" s="2" t="s">
        <v>132</v>
      </c>
      <c r="QG120" s="2" t="s">
        <v>144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129</v>
      </c>
      <c r="RC120" s="2" t="s">
        <v>132</v>
      </c>
      <c r="RD120" s="2" t="s">
        <v>132</v>
      </c>
      <c r="RE120" s="2" t="s">
        <v>144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168</v>
      </c>
      <c r="RO120" s="2" t="s">
        <v>1427</v>
      </c>
      <c r="RP120" s="2" t="s">
        <v>132</v>
      </c>
      <c r="RQ120" s="2" t="s">
        <v>144</v>
      </c>
      <c r="RR120" s="2" t="s">
        <v>132</v>
      </c>
    </row>
    <row r="121">
      <c r="A121" s="2" t="s">
        <v>1899</v>
      </c>
      <c r="B121" s="2" t="s">
        <v>121</v>
      </c>
      <c r="C121" s="2" t="s">
        <v>122</v>
      </c>
      <c r="D121" s="2" t="s">
        <v>988</v>
      </c>
      <c r="E121" s="2" t="s">
        <v>727</v>
      </c>
      <c r="F121" s="2" t="s">
        <v>1894</v>
      </c>
      <c r="G121" s="2" t="s">
        <v>1894</v>
      </c>
      <c r="H121" s="2" t="s">
        <v>1894</v>
      </c>
      <c r="I121" s="2" t="s">
        <v>1900</v>
      </c>
      <c r="J121" s="2" t="s">
        <v>127</v>
      </c>
      <c r="K121" s="2" t="s">
        <v>1901</v>
      </c>
      <c r="L121" s="3">
        <v>14</v>
      </c>
      <c r="M121" s="3">
        <v>14.7</v>
      </c>
      <c r="N121" s="3">
        <v>34.99</v>
      </c>
      <c r="O121" s="2" t="s">
        <v>129</v>
      </c>
      <c r="P121" s="2" t="s">
        <v>640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429</v>
      </c>
      <c r="V121" s="2" t="s">
        <v>907</v>
      </c>
      <c r="W121" s="2" t="s">
        <v>470</v>
      </c>
      <c r="X121" s="2" t="s">
        <v>187</v>
      </c>
      <c r="Y121" s="2" t="s">
        <v>1562</v>
      </c>
      <c r="Z121" s="4">
        <v>90</v>
      </c>
      <c r="AA121" s="4">
        <f>=ROUNDDOWN(100,0)</f>
      </c>
      <c r="AB121" s="5">
        <v>0.9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12</v>
      </c>
      <c r="AQ121" s="8">
        <v>223.11</v>
      </c>
      <c r="AR121" s="4"/>
      <c r="AS121" s="8"/>
      <c r="AT121" s="7"/>
      <c r="AU121" s="7"/>
      <c r="AV121" s="4">
        <v>12</v>
      </c>
      <c r="AW121" s="8">
        <v>223.11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0.2359</v>
      </c>
      <c r="BJ121" s="4">
        <v>12</v>
      </c>
      <c r="BK121" s="8">
        <v>223.11</v>
      </c>
      <c r="BL121" s="2" t="s">
        <v>1902</v>
      </c>
      <c r="BM121" s="7">
        <v>1</v>
      </c>
      <c r="BN121" s="7">
        <v>1</v>
      </c>
      <c r="BO121" s="4">
        <v>3</v>
      </c>
      <c r="BP121" s="8">
        <v>40.43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1584</v>
      </c>
      <c r="BX121" s="2" t="s">
        <v>948</v>
      </c>
      <c r="BY121" s="2" t="s">
        <v>144</v>
      </c>
      <c r="BZ121" s="2" t="s">
        <v>132</v>
      </c>
      <c r="CA121" s="4">
        <v>7</v>
      </c>
      <c r="CB121" s="8">
        <v>112.7</v>
      </c>
      <c r="CC121" s="4"/>
      <c r="CD121" s="8"/>
      <c r="CE121" s="7"/>
      <c r="CF121" s="7"/>
      <c r="CG121" s="2" t="s">
        <v>141</v>
      </c>
      <c r="CH121" s="2" t="s">
        <v>129</v>
      </c>
      <c r="CI121" s="2" t="s">
        <v>132</v>
      </c>
      <c r="CJ121" s="2" t="s">
        <v>1350</v>
      </c>
      <c r="CK121" s="2" t="s">
        <v>144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141</v>
      </c>
      <c r="CT121" s="2" t="s">
        <v>129</v>
      </c>
      <c r="CU121" s="2" t="s">
        <v>1419</v>
      </c>
      <c r="CV121" s="2" t="s">
        <v>1564</v>
      </c>
      <c r="CW121" s="2" t="s">
        <v>144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167</v>
      </c>
      <c r="DF121" s="2" t="s">
        <v>129</v>
      </c>
      <c r="DG121" s="2" t="s">
        <v>132</v>
      </c>
      <c r="DH121" s="2" t="s">
        <v>132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141</v>
      </c>
      <c r="DR121" s="2" t="s">
        <v>129</v>
      </c>
      <c r="DS121" s="2" t="s">
        <v>983</v>
      </c>
      <c r="DT121" s="2" t="s">
        <v>1903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129</v>
      </c>
      <c r="EE121" s="2" t="s">
        <v>963</v>
      </c>
      <c r="EF121" s="2" t="s">
        <v>132</v>
      </c>
      <c r="EG121" s="2" t="s">
        <v>144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129</v>
      </c>
      <c r="EQ121" s="2" t="s">
        <v>985</v>
      </c>
      <c r="ER121" s="2" t="s">
        <v>593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167</v>
      </c>
      <c r="FB121" s="2" t="s">
        <v>129</v>
      </c>
      <c r="FC121" s="2" t="s">
        <v>132</v>
      </c>
      <c r="FD121" s="2" t="s">
        <v>132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444</v>
      </c>
      <c r="FP121" s="2" t="s">
        <v>132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129</v>
      </c>
      <c r="GA121" s="2" t="s">
        <v>158</v>
      </c>
      <c r="GB121" s="2" t="s">
        <v>132</v>
      </c>
      <c r="GC121" s="2" t="s">
        <v>144</v>
      </c>
      <c r="GD121" s="2" t="s">
        <v>132</v>
      </c>
      <c r="GE121" s="4">
        <v>1</v>
      </c>
      <c r="GF121" s="8">
        <v>34.99</v>
      </c>
      <c r="GG121" s="4"/>
      <c r="GH121" s="8"/>
      <c r="GI121" s="7"/>
      <c r="GJ121" s="7"/>
      <c r="GK121" s="2" t="s">
        <v>141</v>
      </c>
      <c r="GL121" s="2" t="s">
        <v>129</v>
      </c>
      <c r="GM121" s="2" t="s">
        <v>1419</v>
      </c>
      <c r="GN121" s="2" t="s">
        <v>1589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167</v>
      </c>
      <c r="GX121" s="2" t="s">
        <v>129</v>
      </c>
      <c r="GY121" s="2" t="s">
        <v>132</v>
      </c>
      <c r="GZ121" s="2" t="s">
        <v>132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141</v>
      </c>
      <c r="HJ121" s="2" t="s">
        <v>129</v>
      </c>
      <c r="HK121" s="2" t="s">
        <v>924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947</v>
      </c>
      <c r="HX121" s="2" t="s">
        <v>986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167</v>
      </c>
      <c r="IH121" s="2" t="s">
        <v>129</v>
      </c>
      <c r="II121" s="2" t="s">
        <v>132</v>
      </c>
      <c r="IJ121" s="2" t="s">
        <v>132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129</v>
      </c>
      <c r="IU121" s="2" t="s">
        <v>132</v>
      </c>
      <c r="IV121" s="2" t="s">
        <v>132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167</v>
      </c>
      <c r="JF121" s="2" t="s">
        <v>129</v>
      </c>
      <c r="JG121" s="2" t="s">
        <v>132</v>
      </c>
      <c r="JH121" s="2" t="s">
        <v>132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162</v>
      </c>
      <c r="JR121" s="2" t="s">
        <v>129</v>
      </c>
      <c r="JS121" s="2" t="s">
        <v>132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129</v>
      </c>
      <c r="KE121" s="2" t="s">
        <v>132</v>
      </c>
      <c r="KF121" s="2" t="s">
        <v>132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167</v>
      </c>
      <c r="KP121" s="2" t="s">
        <v>168</v>
      </c>
      <c r="KQ121" s="2" t="s">
        <v>132</v>
      </c>
      <c r="KR121" s="2" t="s">
        <v>132</v>
      </c>
      <c r="KS121" s="2" t="s">
        <v>144</v>
      </c>
      <c r="KT121" s="2" t="s">
        <v>132</v>
      </c>
      <c r="KU121" s="4">
        <v>1</v>
      </c>
      <c r="KV121" s="8">
        <v>34.99</v>
      </c>
      <c r="KW121" s="4"/>
      <c r="KX121" s="8"/>
      <c r="KY121" s="7"/>
      <c r="KZ121" s="7"/>
      <c r="LA121" s="2" t="s">
        <v>141</v>
      </c>
      <c r="LB121" s="2" t="s">
        <v>129</v>
      </c>
      <c r="LC121" s="2" t="s">
        <v>169</v>
      </c>
      <c r="LD121" s="2" t="s">
        <v>1904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129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167</v>
      </c>
      <c r="NJ121" s="2" t="s">
        <v>129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167</v>
      </c>
      <c r="OH121" s="2" t="s">
        <v>129</v>
      </c>
      <c r="OI121" s="2" t="s">
        <v>132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167</v>
      </c>
      <c r="PF121" s="2" t="s">
        <v>129</v>
      </c>
      <c r="PG121" s="2" t="s">
        <v>132</v>
      </c>
      <c r="PH121" s="2" t="s">
        <v>132</v>
      </c>
      <c r="PI121" s="2" t="s">
        <v>144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167</v>
      </c>
      <c r="PR121" s="2" t="s">
        <v>129</v>
      </c>
      <c r="PS121" s="2" t="s">
        <v>132</v>
      </c>
      <c r="PT121" s="2" t="s">
        <v>132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167</v>
      </c>
      <c r="QD121" s="2" t="s">
        <v>129</v>
      </c>
      <c r="QE121" s="2" t="s">
        <v>132</v>
      </c>
      <c r="QF121" s="2" t="s">
        <v>132</v>
      </c>
      <c r="QG121" s="2" t="s">
        <v>144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129</v>
      </c>
      <c r="RC121" s="2" t="s">
        <v>132</v>
      </c>
      <c r="RD121" s="2" t="s">
        <v>132</v>
      </c>
      <c r="RE121" s="2" t="s">
        <v>144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168</v>
      </c>
      <c r="RO121" s="2" t="s">
        <v>1427</v>
      </c>
      <c r="RP121" s="2" t="s">
        <v>132</v>
      </c>
      <c r="RQ121" s="2" t="s">
        <v>144</v>
      </c>
      <c r="RR121" s="2" t="s">
        <v>132</v>
      </c>
    </row>
    <row r="122">
      <c r="A122" s="2" t="s">
        <v>1905</v>
      </c>
      <c r="B122" s="2" t="s">
        <v>121</v>
      </c>
      <c r="C122" s="2" t="s">
        <v>122</v>
      </c>
      <c r="D122" s="2" t="s">
        <v>988</v>
      </c>
      <c r="E122" s="2" t="s">
        <v>727</v>
      </c>
      <c r="F122" s="2" t="s">
        <v>1894</v>
      </c>
      <c r="G122" s="2" t="s">
        <v>1894</v>
      </c>
      <c r="H122" s="2" t="s">
        <v>1894</v>
      </c>
      <c r="I122" s="2" t="s">
        <v>1906</v>
      </c>
      <c r="J122" s="2" t="s">
        <v>127</v>
      </c>
      <c r="K122" s="2" t="s">
        <v>1907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319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429</v>
      </c>
      <c r="V122" s="2" t="s">
        <v>907</v>
      </c>
      <c r="W122" s="2" t="s">
        <v>470</v>
      </c>
      <c r="X122" s="2" t="s">
        <v>398</v>
      </c>
      <c r="Y122" s="2" t="s">
        <v>1562</v>
      </c>
      <c r="Z122" s="4">
        <v>42</v>
      </c>
      <c r="AA122" s="4">
        <f>=ROUNDDOWN(7,0)</f>
      </c>
      <c r="AB122" s="5">
        <v>6</v>
      </c>
      <c r="AC122" s="2" t="s">
        <v>910</v>
      </c>
      <c r="AD122" s="4">
        <v>100</v>
      </c>
      <c r="AE122" s="4">
        <v>100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10</v>
      </c>
      <c r="AQ122" s="8">
        <v>184.43</v>
      </c>
      <c r="AR122" s="4"/>
      <c r="AS122" s="8"/>
      <c r="AT122" s="7"/>
      <c r="AU122" s="7"/>
      <c r="AV122" s="4">
        <v>10</v>
      </c>
      <c r="AW122" s="8">
        <v>184.43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0.195</v>
      </c>
      <c r="BJ122" s="4">
        <v>10</v>
      </c>
      <c r="BK122" s="8">
        <v>184.43</v>
      </c>
      <c r="BL122" s="2" t="s">
        <v>1908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1584</v>
      </c>
      <c r="BX122" s="2" t="s">
        <v>965</v>
      </c>
      <c r="BY122" s="2" t="s">
        <v>144</v>
      </c>
      <c r="BZ122" s="2" t="s">
        <v>132</v>
      </c>
      <c r="CA122" s="4">
        <v>6</v>
      </c>
      <c r="CB122" s="8">
        <v>96.6</v>
      </c>
      <c r="CC122" s="4"/>
      <c r="CD122" s="8"/>
      <c r="CE122" s="7"/>
      <c r="CF122" s="7"/>
      <c r="CG122" s="2" t="s">
        <v>141</v>
      </c>
      <c r="CH122" s="2" t="s">
        <v>129</v>
      </c>
      <c r="CI122" s="2" t="s">
        <v>132</v>
      </c>
      <c r="CJ122" s="2" t="s">
        <v>1350</v>
      </c>
      <c r="CK122" s="2" t="s">
        <v>144</v>
      </c>
      <c r="CL122" s="2" t="s">
        <v>132</v>
      </c>
      <c r="CM122" s="4">
        <v>1</v>
      </c>
      <c r="CN122" s="8">
        <v>16.61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1419</v>
      </c>
      <c r="CV122" s="2" t="s">
        <v>1594</v>
      </c>
      <c r="CW122" s="2" t="s">
        <v>144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167</v>
      </c>
      <c r="DF122" s="2" t="s">
        <v>129</v>
      </c>
      <c r="DG122" s="2" t="s">
        <v>132</v>
      </c>
      <c r="DH122" s="2" t="s">
        <v>132</v>
      </c>
      <c r="DI122" s="2" t="s">
        <v>144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141</v>
      </c>
      <c r="DR122" s="2" t="s">
        <v>129</v>
      </c>
      <c r="DS122" s="2" t="s">
        <v>983</v>
      </c>
      <c r="DT122" s="2" t="s">
        <v>1442</v>
      </c>
      <c r="DU122" s="2" t="s">
        <v>144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963</v>
      </c>
      <c r="EF122" s="2" t="s">
        <v>274</v>
      </c>
      <c r="EG122" s="2" t="s">
        <v>144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141</v>
      </c>
      <c r="EP122" s="2" t="s">
        <v>129</v>
      </c>
      <c r="EQ122" s="2" t="s">
        <v>985</v>
      </c>
      <c r="ER122" s="2" t="s">
        <v>1460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167</v>
      </c>
      <c r="FB122" s="2" t="s">
        <v>129</v>
      </c>
      <c r="FC122" s="2" t="s">
        <v>132</v>
      </c>
      <c r="FD122" s="2" t="s">
        <v>132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129</v>
      </c>
      <c r="FO122" s="2" t="s">
        <v>444</v>
      </c>
      <c r="FP122" s="2" t="s">
        <v>132</v>
      </c>
      <c r="FQ122" s="2" t="s">
        <v>144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129</v>
      </c>
      <c r="GA122" s="2" t="s">
        <v>158</v>
      </c>
      <c r="GB122" s="2" t="s">
        <v>132</v>
      </c>
      <c r="GC122" s="2" t="s">
        <v>144</v>
      </c>
      <c r="GD122" s="2" t="s">
        <v>132</v>
      </c>
      <c r="GE122" s="4">
        <v>2</v>
      </c>
      <c r="GF122" s="8">
        <v>66.68</v>
      </c>
      <c r="GG122" s="4"/>
      <c r="GH122" s="8"/>
      <c r="GI122" s="7"/>
      <c r="GJ122" s="7"/>
      <c r="GK122" s="2" t="s">
        <v>141</v>
      </c>
      <c r="GL122" s="2" t="s">
        <v>129</v>
      </c>
      <c r="GM122" s="2" t="s">
        <v>1419</v>
      </c>
      <c r="GN122" s="2" t="s">
        <v>1561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167</v>
      </c>
      <c r="GX122" s="2" t="s">
        <v>129</v>
      </c>
      <c r="GY122" s="2" t="s">
        <v>132</v>
      </c>
      <c r="GZ122" s="2" t="s">
        <v>132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141</v>
      </c>
      <c r="HJ122" s="2" t="s">
        <v>129</v>
      </c>
      <c r="HK122" s="2" t="s">
        <v>924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947</v>
      </c>
      <c r="HX122" s="2" t="s">
        <v>1903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167</v>
      </c>
      <c r="IH122" s="2" t="s">
        <v>129</v>
      </c>
      <c r="II122" s="2" t="s">
        <v>132</v>
      </c>
      <c r="IJ122" s="2" t="s">
        <v>132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129</v>
      </c>
      <c r="IU122" s="2" t="s">
        <v>132</v>
      </c>
      <c r="IV122" s="2" t="s">
        <v>132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162</v>
      </c>
      <c r="JF122" s="2" t="s">
        <v>129</v>
      </c>
      <c r="JG122" s="2" t="s">
        <v>132</v>
      </c>
      <c r="JH122" s="2" t="s">
        <v>132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162</v>
      </c>
      <c r="JR122" s="2" t="s">
        <v>129</v>
      </c>
      <c r="JS122" s="2" t="s">
        <v>132</v>
      </c>
      <c r="JT122" s="2" t="s">
        <v>132</v>
      </c>
      <c r="JU122" s="2" t="s">
        <v>144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129</v>
      </c>
      <c r="KE122" s="2" t="s">
        <v>132</v>
      </c>
      <c r="KF122" s="2" t="s">
        <v>132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167</v>
      </c>
      <c r="KP122" s="2" t="s">
        <v>168</v>
      </c>
      <c r="KQ122" s="2" t="s">
        <v>132</v>
      </c>
      <c r="KR122" s="2" t="s">
        <v>132</v>
      </c>
      <c r="KS122" s="2" t="s">
        <v>144</v>
      </c>
      <c r="KT122" s="2" t="s">
        <v>132</v>
      </c>
      <c r="KU122" s="4">
        <v>1</v>
      </c>
      <c r="KV122" s="8">
        <v>4.54</v>
      </c>
      <c r="KW122" s="4"/>
      <c r="KX122" s="8"/>
      <c r="KY122" s="7"/>
      <c r="KZ122" s="7"/>
      <c r="LA122" s="2" t="s">
        <v>141</v>
      </c>
      <c r="LB122" s="2" t="s">
        <v>129</v>
      </c>
      <c r="LC122" s="2" t="s">
        <v>169</v>
      </c>
      <c r="LD122" s="2" t="s">
        <v>1646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129</v>
      </c>
      <c r="MY122" s="2" t="s">
        <v>132</v>
      </c>
      <c r="MZ122" s="2" t="s">
        <v>132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167</v>
      </c>
      <c r="NJ122" s="2" t="s">
        <v>129</v>
      </c>
      <c r="NK122" s="2" t="s">
        <v>132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167</v>
      </c>
      <c r="OH122" s="2" t="s">
        <v>129</v>
      </c>
      <c r="OI122" s="2" t="s">
        <v>132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167</v>
      </c>
      <c r="PF122" s="2" t="s">
        <v>129</v>
      </c>
      <c r="PG122" s="2" t="s">
        <v>132</v>
      </c>
      <c r="PH122" s="2" t="s">
        <v>132</v>
      </c>
      <c r="PI122" s="2" t="s">
        <v>144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167</v>
      </c>
      <c r="PR122" s="2" t="s">
        <v>129</v>
      </c>
      <c r="PS122" s="2" t="s">
        <v>132</v>
      </c>
      <c r="PT122" s="2" t="s">
        <v>132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167</v>
      </c>
      <c r="QD122" s="2" t="s">
        <v>129</v>
      </c>
      <c r="QE122" s="2" t="s">
        <v>132</v>
      </c>
      <c r="QF122" s="2" t="s">
        <v>132</v>
      </c>
      <c r="QG122" s="2" t="s">
        <v>144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167</v>
      </c>
      <c r="RB122" s="2" t="s">
        <v>129</v>
      </c>
      <c r="RC122" s="2" t="s">
        <v>132</v>
      </c>
      <c r="RD122" s="2" t="s">
        <v>132</v>
      </c>
      <c r="RE122" s="2" t="s">
        <v>144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168</v>
      </c>
      <c r="RO122" s="2" t="s">
        <v>1427</v>
      </c>
      <c r="RP122" s="2" t="s">
        <v>132</v>
      </c>
      <c r="RQ122" s="2" t="s">
        <v>144</v>
      </c>
      <c r="RR122" s="2" t="s">
        <v>132</v>
      </c>
    </row>
    <row r="123">
      <c r="A123" s="2" t="s">
        <v>1909</v>
      </c>
      <c r="B123" s="2" t="s">
        <v>121</v>
      </c>
      <c r="C123" s="2" t="s">
        <v>122</v>
      </c>
      <c r="D123" s="2" t="s">
        <v>988</v>
      </c>
      <c r="E123" s="2" t="s">
        <v>727</v>
      </c>
      <c r="F123" s="2" t="s">
        <v>1894</v>
      </c>
      <c r="G123" s="2" t="s">
        <v>1894</v>
      </c>
      <c r="H123" s="2" t="s">
        <v>1894</v>
      </c>
      <c r="I123" s="2" t="s">
        <v>1910</v>
      </c>
      <c r="J123" s="2" t="s">
        <v>127</v>
      </c>
      <c r="K123" s="2" t="s">
        <v>1911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978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429</v>
      </c>
      <c r="V123" s="2" t="s">
        <v>907</v>
      </c>
      <c r="W123" s="2" t="s">
        <v>470</v>
      </c>
      <c r="X123" s="2" t="s">
        <v>784</v>
      </c>
      <c r="Y123" s="2" t="s">
        <v>1562</v>
      </c>
      <c r="Z123" s="4">
        <v>212</v>
      </c>
      <c r="AA123" s="4">
        <f>=ROUNDDOWN(106,0)</f>
      </c>
      <c r="AB123" s="5">
        <v>2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8</v>
      </c>
      <c r="AQ123" s="8">
        <v>126.47</v>
      </c>
      <c r="AR123" s="4"/>
      <c r="AS123" s="8"/>
      <c r="AT123" s="7"/>
      <c r="AU123" s="7"/>
      <c r="AV123" s="4">
        <v>8</v>
      </c>
      <c r="AW123" s="8">
        <v>126.47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0.1337</v>
      </c>
      <c r="BJ123" s="4">
        <v>8</v>
      </c>
      <c r="BK123" s="8">
        <v>126.47</v>
      </c>
      <c r="BL123" s="2" t="s">
        <v>1643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1584</v>
      </c>
      <c r="BX123" s="2" t="s">
        <v>132</v>
      </c>
      <c r="BY123" s="2" t="s">
        <v>144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141</v>
      </c>
      <c r="CH123" s="2" t="s">
        <v>129</v>
      </c>
      <c r="CI123" s="2" t="s">
        <v>132</v>
      </c>
      <c r="CJ123" s="2" t="s">
        <v>1350</v>
      </c>
      <c r="CK123" s="2" t="s">
        <v>144</v>
      </c>
      <c r="CL123" s="2" t="s">
        <v>132</v>
      </c>
      <c r="CM123" s="4">
        <v>6</v>
      </c>
      <c r="CN123" s="8">
        <v>95.59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1419</v>
      </c>
      <c r="CV123" s="2" t="s">
        <v>1104</v>
      </c>
      <c r="CW123" s="2" t="s">
        <v>144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167</v>
      </c>
      <c r="DF123" s="2" t="s">
        <v>129</v>
      </c>
      <c r="DG123" s="2" t="s">
        <v>132</v>
      </c>
      <c r="DH123" s="2" t="s">
        <v>132</v>
      </c>
      <c r="DI123" s="2" t="s">
        <v>144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141</v>
      </c>
      <c r="DR123" s="2" t="s">
        <v>129</v>
      </c>
      <c r="DS123" s="2" t="s">
        <v>983</v>
      </c>
      <c r="DT123" s="2" t="s">
        <v>1442</v>
      </c>
      <c r="DU123" s="2" t="s">
        <v>144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141</v>
      </c>
      <c r="ED123" s="2" t="s">
        <v>129</v>
      </c>
      <c r="EE123" s="2" t="s">
        <v>963</v>
      </c>
      <c r="EF123" s="2" t="s">
        <v>132</v>
      </c>
      <c r="EG123" s="2" t="s">
        <v>144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985</v>
      </c>
      <c r="ER123" s="2" t="s">
        <v>132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167</v>
      </c>
      <c r="FB123" s="2" t="s">
        <v>129</v>
      </c>
      <c r="FC123" s="2" t="s">
        <v>132</v>
      </c>
      <c r="FD123" s="2" t="s">
        <v>132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129</v>
      </c>
      <c r="FO123" s="2" t="s">
        <v>444</v>
      </c>
      <c r="FP123" s="2" t="s">
        <v>132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129</v>
      </c>
      <c r="GA123" s="2" t="s">
        <v>158</v>
      </c>
      <c r="GB123" s="2" t="s">
        <v>132</v>
      </c>
      <c r="GC123" s="2" t="s">
        <v>144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141</v>
      </c>
      <c r="GL123" s="2" t="s">
        <v>129</v>
      </c>
      <c r="GM123" s="2" t="s">
        <v>1419</v>
      </c>
      <c r="GN123" s="2" t="s">
        <v>1912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167</v>
      </c>
      <c r="GX123" s="2" t="s">
        <v>129</v>
      </c>
      <c r="GY123" s="2" t="s">
        <v>132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924</v>
      </c>
      <c r="HL123" s="2" t="s">
        <v>132</v>
      </c>
      <c r="HM123" s="2" t="s">
        <v>144</v>
      </c>
      <c r="HN123" s="2" t="s">
        <v>132</v>
      </c>
      <c r="HO123" s="4">
        <v>2</v>
      </c>
      <c r="HP123" s="8">
        <v>30.88</v>
      </c>
      <c r="HQ123" s="4"/>
      <c r="HR123" s="8"/>
      <c r="HS123" s="7"/>
      <c r="HT123" s="7"/>
      <c r="HU123" s="2" t="s">
        <v>141</v>
      </c>
      <c r="HV123" s="2" t="s">
        <v>129</v>
      </c>
      <c r="HW123" s="2" t="s">
        <v>947</v>
      </c>
      <c r="HX123" s="2" t="s">
        <v>1104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167</v>
      </c>
      <c r="IH123" s="2" t="s">
        <v>129</v>
      </c>
      <c r="II123" s="2" t="s">
        <v>132</v>
      </c>
      <c r="IJ123" s="2" t="s">
        <v>132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129</v>
      </c>
      <c r="IU123" s="2" t="s">
        <v>132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174</v>
      </c>
      <c r="JF123" s="2" t="s">
        <v>129</v>
      </c>
      <c r="JG123" s="2" t="s">
        <v>132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162</v>
      </c>
      <c r="JR123" s="2" t="s">
        <v>129</v>
      </c>
      <c r="JS123" s="2" t="s">
        <v>132</v>
      </c>
      <c r="JT123" s="2" t="s">
        <v>132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129</v>
      </c>
      <c r="KE123" s="2" t="s">
        <v>132</v>
      </c>
      <c r="KF123" s="2" t="s">
        <v>132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168</v>
      </c>
      <c r="KQ123" s="2" t="s">
        <v>132</v>
      </c>
      <c r="KR123" s="2" t="s">
        <v>132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141</v>
      </c>
      <c r="LB123" s="2" t="s">
        <v>129</v>
      </c>
      <c r="LC123" s="2" t="s">
        <v>169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129</v>
      </c>
      <c r="MY123" s="2" t="s">
        <v>132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167</v>
      </c>
      <c r="NJ123" s="2" t="s">
        <v>129</v>
      </c>
      <c r="NK123" s="2" t="s">
        <v>132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174</v>
      </c>
      <c r="OH123" s="2" t="s">
        <v>129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167</v>
      </c>
      <c r="PF123" s="2" t="s">
        <v>129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167</v>
      </c>
      <c r="PR123" s="2" t="s">
        <v>129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167</v>
      </c>
      <c r="QD123" s="2" t="s">
        <v>129</v>
      </c>
      <c r="QE123" s="2" t="s">
        <v>132</v>
      </c>
      <c r="QF123" s="2" t="s">
        <v>132</v>
      </c>
      <c r="QG123" s="2" t="s">
        <v>144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167</v>
      </c>
      <c r="RB123" s="2" t="s">
        <v>129</v>
      </c>
      <c r="RC123" s="2" t="s">
        <v>132</v>
      </c>
      <c r="RD123" s="2" t="s">
        <v>132</v>
      </c>
      <c r="RE123" s="2" t="s">
        <v>144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168</v>
      </c>
      <c r="RO123" s="2" t="s">
        <v>1427</v>
      </c>
      <c r="RP123" s="2" t="s">
        <v>132</v>
      </c>
      <c r="RQ123" s="2" t="s">
        <v>144</v>
      </c>
      <c r="RR123" s="2" t="s">
        <v>132</v>
      </c>
    </row>
    <row r="124">
      <c r="A124" s="2" t="s">
        <v>1913</v>
      </c>
      <c r="B124" s="2" t="s">
        <v>121</v>
      </c>
      <c r="C124" s="2" t="s">
        <v>122</v>
      </c>
      <c r="D124" s="2" t="s">
        <v>988</v>
      </c>
      <c r="E124" s="2" t="s">
        <v>727</v>
      </c>
      <c r="F124" s="2" t="s">
        <v>1894</v>
      </c>
      <c r="G124" s="2" t="s">
        <v>1894</v>
      </c>
      <c r="H124" s="2" t="s">
        <v>1894</v>
      </c>
      <c r="I124" s="2" t="s">
        <v>1914</v>
      </c>
      <c r="J124" s="2" t="s">
        <v>127</v>
      </c>
      <c r="K124" s="2" t="s">
        <v>1915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640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429</v>
      </c>
      <c r="V124" s="2" t="s">
        <v>907</v>
      </c>
      <c r="W124" s="2" t="s">
        <v>470</v>
      </c>
      <c r="X124" s="2" t="s">
        <v>187</v>
      </c>
      <c r="Y124" s="2" t="s">
        <v>1562</v>
      </c>
      <c r="Z124" s="4">
        <v>80</v>
      </c>
      <c r="AA124" s="4">
        <f>=ROUNDDOWN(80,0)</f>
      </c>
      <c r="AB124" s="5">
        <v>1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7</v>
      </c>
      <c r="AQ124" s="8">
        <v>113.09</v>
      </c>
      <c r="AR124" s="4"/>
      <c r="AS124" s="8"/>
      <c r="AT124" s="7"/>
      <c r="AU124" s="7"/>
      <c r="AV124" s="4">
        <v>7</v>
      </c>
      <c r="AW124" s="8">
        <v>113.09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0.1196</v>
      </c>
      <c r="BJ124" s="4">
        <v>7</v>
      </c>
      <c r="BK124" s="8">
        <v>113.09</v>
      </c>
      <c r="BL124" s="2" t="s">
        <v>1456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141</v>
      </c>
      <c r="BV124" s="2" t="s">
        <v>129</v>
      </c>
      <c r="BW124" s="2" t="s">
        <v>1584</v>
      </c>
      <c r="BX124" s="2" t="s">
        <v>965</v>
      </c>
      <c r="BY124" s="2" t="s">
        <v>144</v>
      </c>
      <c r="BZ124" s="2" t="s">
        <v>132</v>
      </c>
      <c r="CA124" s="4">
        <v>2</v>
      </c>
      <c r="CB124" s="8">
        <v>32.2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132</v>
      </c>
      <c r="CJ124" s="2" t="s">
        <v>1350</v>
      </c>
      <c r="CK124" s="2" t="s">
        <v>144</v>
      </c>
      <c r="CL124" s="2" t="s">
        <v>132</v>
      </c>
      <c r="CM124" s="4">
        <v>5</v>
      </c>
      <c r="CN124" s="8">
        <v>80.89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1419</v>
      </c>
      <c r="CV124" s="2" t="s">
        <v>1595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167</v>
      </c>
      <c r="DF124" s="2" t="s">
        <v>129</v>
      </c>
      <c r="DG124" s="2" t="s">
        <v>132</v>
      </c>
      <c r="DH124" s="2" t="s">
        <v>132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141</v>
      </c>
      <c r="DR124" s="2" t="s">
        <v>129</v>
      </c>
      <c r="DS124" s="2" t="s">
        <v>983</v>
      </c>
      <c r="DT124" s="2" t="s">
        <v>1475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129</v>
      </c>
      <c r="EE124" s="2" t="s">
        <v>963</v>
      </c>
      <c r="EF124" s="2" t="s">
        <v>132</v>
      </c>
      <c r="EG124" s="2" t="s">
        <v>144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129</v>
      </c>
      <c r="EQ124" s="2" t="s">
        <v>985</v>
      </c>
      <c r="ER124" s="2" t="s">
        <v>1563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167</v>
      </c>
      <c r="FB124" s="2" t="s">
        <v>129</v>
      </c>
      <c r="FC124" s="2" t="s">
        <v>132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141</v>
      </c>
      <c r="FN124" s="2" t="s">
        <v>129</v>
      </c>
      <c r="FO124" s="2" t="s">
        <v>444</v>
      </c>
      <c r="FP124" s="2" t="s">
        <v>132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129</v>
      </c>
      <c r="GA124" s="2" t="s">
        <v>158</v>
      </c>
      <c r="GB124" s="2" t="s">
        <v>132</v>
      </c>
      <c r="GC124" s="2" t="s">
        <v>144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129</v>
      </c>
      <c r="GM124" s="2" t="s">
        <v>1419</v>
      </c>
      <c r="GN124" s="2" t="s">
        <v>1845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167</v>
      </c>
      <c r="GX124" s="2" t="s">
        <v>129</v>
      </c>
      <c r="GY124" s="2" t="s">
        <v>132</v>
      </c>
      <c r="GZ124" s="2" t="s">
        <v>132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129</v>
      </c>
      <c r="HK124" s="2" t="s">
        <v>924</v>
      </c>
      <c r="HL124" s="2" t="s">
        <v>132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129</v>
      </c>
      <c r="HW124" s="2" t="s">
        <v>947</v>
      </c>
      <c r="HX124" s="2" t="s">
        <v>274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167</v>
      </c>
      <c r="IH124" s="2" t="s">
        <v>129</v>
      </c>
      <c r="II124" s="2" t="s">
        <v>132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129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167</v>
      </c>
      <c r="JF124" s="2" t="s">
        <v>129</v>
      </c>
      <c r="JG124" s="2" t="s">
        <v>132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162</v>
      </c>
      <c r="JR124" s="2" t="s">
        <v>129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129</v>
      </c>
      <c r="KE124" s="2" t="s">
        <v>132</v>
      </c>
      <c r="KF124" s="2" t="s">
        <v>132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168</v>
      </c>
      <c r="KQ124" s="2" t="s">
        <v>132</v>
      </c>
      <c r="KR124" s="2" t="s">
        <v>132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141</v>
      </c>
      <c r="LB124" s="2" t="s">
        <v>129</v>
      </c>
      <c r="LC124" s="2" t="s">
        <v>169</v>
      </c>
      <c r="LD124" s="2" t="s">
        <v>132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129</v>
      </c>
      <c r="MY124" s="2" t="s">
        <v>132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129</v>
      </c>
      <c r="NK124" s="2" t="s">
        <v>132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167</v>
      </c>
      <c r="OH124" s="2" t="s">
        <v>129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167</v>
      </c>
      <c r="PF124" s="2" t="s">
        <v>129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167</v>
      </c>
      <c r="PR124" s="2" t="s">
        <v>129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167</v>
      </c>
      <c r="QD124" s="2" t="s">
        <v>129</v>
      </c>
      <c r="QE124" s="2" t="s">
        <v>132</v>
      </c>
      <c r="QF124" s="2" t="s">
        <v>132</v>
      </c>
      <c r="QG124" s="2" t="s">
        <v>144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167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179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168</v>
      </c>
      <c r="RO124" s="2" t="s">
        <v>1427</v>
      </c>
      <c r="RP124" s="2" t="s">
        <v>132</v>
      </c>
      <c r="RQ124" s="2" t="s">
        <v>144</v>
      </c>
      <c r="RR124" s="2" t="s">
        <v>132</v>
      </c>
    </row>
    <row r="125">
      <c r="A125" s="2" t="s">
        <v>1916</v>
      </c>
      <c r="B125" s="2" t="s">
        <v>121</v>
      </c>
      <c r="C125" s="2" t="s">
        <v>122</v>
      </c>
      <c r="D125" s="2" t="s">
        <v>988</v>
      </c>
      <c r="E125" s="2" t="s">
        <v>727</v>
      </c>
      <c r="F125" s="2" t="s">
        <v>1894</v>
      </c>
      <c r="G125" s="2" t="s">
        <v>1894</v>
      </c>
      <c r="H125" s="2" t="s">
        <v>1894</v>
      </c>
      <c r="I125" s="2" t="s">
        <v>1917</v>
      </c>
      <c r="J125" s="2" t="s">
        <v>127</v>
      </c>
      <c r="K125" s="2" t="s">
        <v>1918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640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429</v>
      </c>
      <c r="V125" s="2" t="s">
        <v>907</v>
      </c>
      <c r="W125" s="2" t="s">
        <v>470</v>
      </c>
      <c r="X125" s="2" t="s">
        <v>187</v>
      </c>
      <c r="Y125" s="2" t="s">
        <v>1562</v>
      </c>
      <c r="Z125" s="4">
        <v>86</v>
      </c>
      <c r="AA125" s="4">
        <f>=ROUNDDOWN(107.5,0)</f>
      </c>
      <c r="AB125" s="5">
        <v>0.8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4</v>
      </c>
      <c r="AQ125" s="8">
        <v>68.1</v>
      </c>
      <c r="AR125" s="4"/>
      <c r="AS125" s="8"/>
      <c r="AT125" s="7"/>
      <c r="AU125" s="7"/>
      <c r="AV125" s="4">
        <v>4</v>
      </c>
      <c r="AW125" s="8">
        <v>68.1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0.072</v>
      </c>
      <c r="BJ125" s="4">
        <v>4</v>
      </c>
      <c r="BK125" s="8">
        <v>68.1</v>
      </c>
      <c r="BL125" s="2" t="s">
        <v>18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129</v>
      </c>
      <c r="BW125" s="2" t="s">
        <v>1584</v>
      </c>
      <c r="BX125" s="2" t="s">
        <v>965</v>
      </c>
      <c r="BY125" s="2" t="s">
        <v>144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141</v>
      </c>
      <c r="CH125" s="2" t="s">
        <v>129</v>
      </c>
      <c r="CI125" s="2" t="s">
        <v>132</v>
      </c>
      <c r="CJ125" s="2" t="s">
        <v>1350</v>
      </c>
      <c r="CK125" s="2" t="s">
        <v>144</v>
      </c>
      <c r="CL125" s="2" t="s">
        <v>132</v>
      </c>
      <c r="CM125" s="4">
        <v>4</v>
      </c>
      <c r="CN125" s="8">
        <v>68.1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1419</v>
      </c>
      <c r="CV125" s="2" t="s">
        <v>1595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167</v>
      </c>
      <c r="DF125" s="2" t="s">
        <v>129</v>
      </c>
      <c r="DG125" s="2" t="s">
        <v>132</v>
      </c>
      <c r="DH125" s="2" t="s">
        <v>132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141</v>
      </c>
      <c r="DR125" s="2" t="s">
        <v>129</v>
      </c>
      <c r="DS125" s="2" t="s">
        <v>983</v>
      </c>
      <c r="DT125" s="2" t="s">
        <v>1644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963</v>
      </c>
      <c r="EF125" s="2" t="s">
        <v>132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129</v>
      </c>
      <c r="EQ125" s="2" t="s">
        <v>985</v>
      </c>
      <c r="ER125" s="2" t="s">
        <v>132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167</v>
      </c>
      <c r="FB125" s="2" t="s">
        <v>129</v>
      </c>
      <c r="FC125" s="2" t="s">
        <v>132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141</v>
      </c>
      <c r="FN125" s="2" t="s">
        <v>129</v>
      </c>
      <c r="FO125" s="2" t="s">
        <v>444</v>
      </c>
      <c r="FP125" s="2" t="s">
        <v>132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129</v>
      </c>
      <c r="GA125" s="2" t="s">
        <v>158</v>
      </c>
      <c r="GB125" s="2" t="s">
        <v>132</v>
      </c>
      <c r="GC125" s="2" t="s">
        <v>144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1419</v>
      </c>
      <c r="GN125" s="2" t="s">
        <v>984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167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129</v>
      </c>
      <c r="HK125" s="2" t="s">
        <v>924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947</v>
      </c>
      <c r="HX125" s="2" t="s">
        <v>274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129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167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129</v>
      </c>
      <c r="KE125" s="2" t="s">
        <v>132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168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141</v>
      </c>
      <c r="LB125" s="2" t="s">
        <v>129</v>
      </c>
      <c r="LC125" s="2" t="s">
        <v>169</v>
      </c>
      <c r="LD125" s="2" t="s">
        <v>132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129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167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167</v>
      </c>
      <c r="OH125" s="2" t="s">
        <v>129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167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167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129</v>
      </c>
      <c r="QE125" s="2" t="s">
        <v>132</v>
      </c>
      <c r="QF125" s="2" t="s">
        <v>132</v>
      </c>
      <c r="QG125" s="2" t="s">
        <v>144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167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179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168</v>
      </c>
      <c r="RO125" s="2" t="s">
        <v>1427</v>
      </c>
      <c r="RP125" s="2" t="s">
        <v>132</v>
      </c>
      <c r="RQ125" s="2" t="s">
        <v>144</v>
      </c>
      <c r="RR125" s="2" t="s">
        <v>132</v>
      </c>
    </row>
    <row r="126">
      <c r="A126" s="2" t="s">
        <v>1919</v>
      </c>
      <c r="B126" s="2" t="s">
        <v>121</v>
      </c>
      <c r="C126" s="2" t="s">
        <v>122</v>
      </c>
      <c r="D126" s="2" t="s">
        <v>988</v>
      </c>
      <c r="E126" s="2" t="s">
        <v>727</v>
      </c>
      <c r="F126" s="2" t="s">
        <v>1894</v>
      </c>
      <c r="G126" s="2" t="s">
        <v>1894</v>
      </c>
      <c r="H126" s="2" t="s">
        <v>1894</v>
      </c>
      <c r="I126" s="2" t="s">
        <v>1920</v>
      </c>
      <c r="J126" s="2" t="s">
        <v>127</v>
      </c>
      <c r="K126" s="2" t="s">
        <v>1921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640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429</v>
      </c>
      <c r="V126" s="2" t="s">
        <v>907</v>
      </c>
      <c r="W126" s="2" t="s">
        <v>470</v>
      </c>
      <c r="X126" s="2" t="s">
        <v>136</v>
      </c>
      <c r="Y126" s="2" t="s">
        <v>1562</v>
      </c>
      <c r="Z126" s="4">
        <v>128</v>
      </c>
      <c r="AA126" s="4">
        <f>=ROUNDDOWN(160,0)</f>
      </c>
      <c r="AB126" s="5">
        <v>0.8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/>
      <c r="BJ126" s="4"/>
      <c r="BK126" s="8"/>
      <c r="BL126" s="2" t="s">
        <v>132</v>
      </c>
      <c r="BM126" s="7"/>
      <c r="BN126" s="7"/>
      <c r="BO126" s="4"/>
      <c r="BP126" s="8"/>
      <c r="BQ126" s="4"/>
      <c r="BR126" s="8"/>
      <c r="BS126" s="7"/>
      <c r="BT126" s="7"/>
      <c r="BU126" s="2" t="s">
        <v>141</v>
      </c>
      <c r="BV126" s="2" t="s">
        <v>129</v>
      </c>
      <c r="BW126" s="2" t="s">
        <v>1584</v>
      </c>
      <c r="BX126" s="2" t="s">
        <v>132</v>
      </c>
      <c r="BY126" s="2" t="s">
        <v>144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132</v>
      </c>
      <c r="CJ126" s="2" t="s">
        <v>1350</v>
      </c>
      <c r="CK126" s="2" t="s">
        <v>144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141</v>
      </c>
      <c r="CT126" s="2" t="s">
        <v>129</v>
      </c>
      <c r="CU126" s="2" t="s">
        <v>1419</v>
      </c>
      <c r="CV126" s="2" t="s">
        <v>611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167</v>
      </c>
      <c r="DF126" s="2" t="s">
        <v>129</v>
      </c>
      <c r="DG126" s="2" t="s">
        <v>132</v>
      </c>
      <c r="DH126" s="2" t="s">
        <v>132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141</v>
      </c>
      <c r="DR126" s="2" t="s">
        <v>129</v>
      </c>
      <c r="DS126" s="2" t="s">
        <v>983</v>
      </c>
      <c r="DT126" s="2" t="s">
        <v>132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963</v>
      </c>
      <c r="EF126" s="2" t="s">
        <v>132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129</v>
      </c>
      <c r="EQ126" s="2" t="s">
        <v>985</v>
      </c>
      <c r="ER126" s="2" t="s">
        <v>1570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167</v>
      </c>
      <c r="FB126" s="2" t="s">
        <v>129</v>
      </c>
      <c r="FC126" s="2" t="s">
        <v>132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141</v>
      </c>
      <c r="FN126" s="2" t="s">
        <v>129</v>
      </c>
      <c r="FO126" s="2" t="s">
        <v>444</v>
      </c>
      <c r="FP126" s="2" t="s">
        <v>132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129</v>
      </c>
      <c r="GA126" s="2" t="s">
        <v>158</v>
      </c>
      <c r="GB126" s="2" t="s">
        <v>132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1419</v>
      </c>
      <c r="GN126" s="2" t="s">
        <v>132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167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141</v>
      </c>
      <c r="HJ126" s="2" t="s">
        <v>129</v>
      </c>
      <c r="HK126" s="2" t="s">
        <v>924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947</v>
      </c>
      <c r="HX126" s="2" t="s">
        <v>593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129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167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129</v>
      </c>
      <c r="KE126" s="2" t="s">
        <v>132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168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141</v>
      </c>
      <c r="LB126" s="2" t="s">
        <v>129</v>
      </c>
      <c r="LC126" s="2" t="s">
        <v>169</v>
      </c>
      <c r="LD126" s="2" t="s">
        <v>132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167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167</v>
      </c>
      <c r="OH126" s="2" t="s">
        <v>129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167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167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129</v>
      </c>
      <c r="QE126" s="2" t="s">
        <v>132</v>
      </c>
      <c r="QF126" s="2" t="s">
        <v>132</v>
      </c>
      <c r="QG126" s="2" t="s">
        <v>144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167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168</v>
      </c>
      <c r="RO126" s="2" t="s">
        <v>1427</v>
      </c>
      <c r="RP126" s="2" t="s">
        <v>132</v>
      </c>
      <c r="RQ126" s="2" t="s">
        <v>144</v>
      </c>
      <c r="RR126" s="2" t="s">
        <v>132</v>
      </c>
    </row>
    <row r="127">
      <c r="A127" s="2" t="s">
        <v>1922</v>
      </c>
      <c r="B127" s="2" t="s">
        <v>121</v>
      </c>
      <c r="C127" s="2" t="s">
        <v>122</v>
      </c>
      <c r="D127" s="2" t="s">
        <v>988</v>
      </c>
      <c r="E127" s="2" t="s">
        <v>727</v>
      </c>
      <c r="F127" s="2" t="s">
        <v>1923</v>
      </c>
      <c r="G127" s="2" t="s">
        <v>1923</v>
      </c>
      <c r="H127" s="2" t="s">
        <v>1923</v>
      </c>
      <c r="I127" s="2" t="s">
        <v>1924</v>
      </c>
      <c r="J127" s="2" t="s">
        <v>127</v>
      </c>
      <c r="K127" s="2" t="s">
        <v>1925</v>
      </c>
      <c r="L127" s="3">
        <v>52.38</v>
      </c>
      <c r="M127" s="3">
        <v>55</v>
      </c>
      <c r="N127" s="3">
        <v>109.99</v>
      </c>
      <c r="O127" s="2" t="s">
        <v>129</v>
      </c>
      <c r="P127" s="2" t="s">
        <v>978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429</v>
      </c>
      <c r="V127" s="2" t="s">
        <v>936</v>
      </c>
      <c r="W127" s="2" t="s">
        <v>137</v>
      </c>
      <c r="X127" s="2" t="s">
        <v>187</v>
      </c>
      <c r="Y127" s="2" t="s">
        <v>1926</v>
      </c>
      <c r="Z127" s="4">
        <v>61</v>
      </c>
      <c r="AA127" s="4">
        <f>=ROUNDDOWN(61,0)</f>
      </c>
      <c r="AB127" s="5">
        <v>1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12</v>
      </c>
      <c r="AQ127" s="8">
        <v>891.7</v>
      </c>
      <c r="AR127" s="4"/>
      <c r="AS127" s="8"/>
      <c r="AT127" s="7"/>
      <c r="AU127" s="7"/>
      <c r="AV127" s="4">
        <v>12</v>
      </c>
      <c r="AW127" s="8">
        <v>891.7</v>
      </c>
      <c r="AX127" s="4"/>
      <c r="AY127" s="8"/>
      <c r="AZ127" s="7"/>
      <c r="BA127" s="7"/>
      <c r="BB127" s="7">
        <v>1</v>
      </c>
      <c r="BC127" s="4">
        <v>12</v>
      </c>
      <c r="BD127" s="8">
        <v>891.7</v>
      </c>
      <c r="BE127" s="4"/>
      <c r="BF127" s="8"/>
      <c r="BG127" s="7"/>
      <c r="BH127" s="7"/>
      <c r="BI127" s="7">
        <v>1</v>
      </c>
      <c r="BJ127" s="4">
        <v>12</v>
      </c>
      <c r="BK127" s="8">
        <v>891.7</v>
      </c>
      <c r="BL127" s="2" t="s">
        <v>1927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1928</v>
      </c>
      <c r="BX127" s="2" t="s">
        <v>132</v>
      </c>
      <c r="BY127" s="2" t="s">
        <v>144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129</v>
      </c>
      <c r="CI127" s="2" t="s">
        <v>132</v>
      </c>
      <c r="CJ127" s="2" t="s">
        <v>132</v>
      </c>
      <c r="CK127" s="2" t="s">
        <v>144</v>
      </c>
      <c r="CL127" s="2" t="s">
        <v>132</v>
      </c>
      <c r="CM127" s="4">
        <v>9</v>
      </c>
      <c r="CN127" s="8">
        <v>601.22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1426</v>
      </c>
      <c r="CV127" s="2" t="s">
        <v>1929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167</v>
      </c>
      <c r="DF127" s="2" t="s">
        <v>129</v>
      </c>
      <c r="DG127" s="2" t="s">
        <v>132</v>
      </c>
      <c r="DH127" s="2" t="s">
        <v>132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141</v>
      </c>
      <c r="DR127" s="2" t="s">
        <v>129</v>
      </c>
      <c r="DS127" s="2" t="s">
        <v>983</v>
      </c>
      <c r="DT127" s="2" t="s">
        <v>1477</v>
      </c>
      <c r="DU127" s="2" t="s">
        <v>144</v>
      </c>
      <c r="DV127" s="2" t="s">
        <v>132</v>
      </c>
      <c r="DW127" s="4">
        <v>1</v>
      </c>
      <c r="DX127" s="8">
        <v>60.5</v>
      </c>
      <c r="DY127" s="4"/>
      <c r="DZ127" s="8"/>
      <c r="EA127" s="7"/>
      <c r="EB127" s="7"/>
      <c r="EC127" s="2" t="s">
        <v>141</v>
      </c>
      <c r="ED127" s="2" t="s">
        <v>129</v>
      </c>
      <c r="EE127" s="2" t="s">
        <v>1594</v>
      </c>
      <c r="EF127" s="2" t="s">
        <v>1930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129</v>
      </c>
      <c r="EQ127" s="2" t="s">
        <v>985</v>
      </c>
      <c r="ER127" s="2" t="s">
        <v>986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167</v>
      </c>
      <c r="FB127" s="2" t="s">
        <v>129</v>
      </c>
      <c r="FC127" s="2" t="s">
        <v>132</v>
      </c>
      <c r="FD127" s="2" t="s">
        <v>132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162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141</v>
      </c>
      <c r="FZ127" s="2" t="s">
        <v>129</v>
      </c>
      <c r="GA127" s="2" t="s">
        <v>158</v>
      </c>
      <c r="GB127" s="2" t="s">
        <v>132</v>
      </c>
      <c r="GC127" s="2" t="s">
        <v>144</v>
      </c>
      <c r="GD127" s="2" t="s">
        <v>132</v>
      </c>
      <c r="GE127" s="4">
        <v>2</v>
      </c>
      <c r="GF127" s="8">
        <v>229.98</v>
      </c>
      <c r="GG127" s="4"/>
      <c r="GH127" s="8"/>
      <c r="GI127" s="7"/>
      <c r="GJ127" s="7"/>
      <c r="GK127" s="2" t="s">
        <v>141</v>
      </c>
      <c r="GL127" s="2" t="s">
        <v>129</v>
      </c>
      <c r="GM127" s="2" t="s">
        <v>1931</v>
      </c>
      <c r="GN127" s="2" t="s">
        <v>1443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167</v>
      </c>
      <c r="GX127" s="2" t="s">
        <v>129</v>
      </c>
      <c r="GY127" s="2" t="s">
        <v>132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129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947</v>
      </c>
      <c r="HX127" s="2" t="s">
        <v>1932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141</v>
      </c>
      <c r="IH127" s="2" t="s">
        <v>129</v>
      </c>
      <c r="II127" s="2" t="s">
        <v>983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129</v>
      </c>
      <c r="IU127" s="2" t="s">
        <v>132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174</v>
      </c>
      <c r="JF127" s="2" t="s">
        <v>129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129</v>
      </c>
      <c r="JS127" s="2" t="s">
        <v>949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129</v>
      </c>
      <c r="KE127" s="2" t="s">
        <v>132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168</v>
      </c>
      <c r="KQ127" s="2" t="s">
        <v>132</v>
      </c>
      <c r="KR127" s="2" t="s">
        <v>132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141</v>
      </c>
      <c r="LB127" s="2" t="s">
        <v>129</v>
      </c>
      <c r="LC127" s="2" t="s">
        <v>169</v>
      </c>
      <c r="LD127" s="2" t="s">
        <v>132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167</v>
      </c>
      <c r="NJ127" s="2" t="s">
        <v>129</v>
      </c>
      <c r="NK127" s="2" t="s">
        <v>132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174</v>
      </c>
      <c r="OH127" s="2" t="s">
        <v>129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129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129</v>
      </c>
      <c r="QE127" s="2" t="s">
        <v>132</v>
      </c>
      <c r="QF127" s="2" t="s">
        <v>132</v>
      </c>
      <c r="QG127" s="2" t="s">
        <v>144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129</v>
      </c>
      <c r="RC127" s="2" t="s">
        <v>132</v>
      </c>
      <c r="RD127" s="2" t="s">
        <v>132</v>
      </c>
      <c r="RE127" s="2" t="s">
        <v>144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167</v>
      </c>
      <c r="RN127" s="2" t="s">
        <v>129</v>
      </c>
      <c r="RO127" s="2" t="s">
        <v>132</v>
      </c>
      <c r="RP127" s="2" t="s">
        <v>132</v>
      </c>
      <c r="RQ127" s="2" t="s">
        <v>144</v>
      </c>
      <c r="RR127" s="2" t="s">
        <v>132</v>
      </c>
    </row>
    <row r="128">
      <c r="A128" s="2" t="s">
        <v>1933</v>
      </c>
      <c r="B128" s="2" t="s">
        <v>121</v>
      </c>
      <c r="C128" s="2" t="s">
        <v>122</v>
      </c>
      <c r="D128" s="2" t="s">
        <v>988</v>
      </c>
      <c r="E128" s="2" t="s">
        <v>727</v>
      </c>
      <c r="F128" s="2" t="s">
        <v>1934</v>
      </c>
      <c r="G128" s="2" t="s">
        <v>132</v>
      </c>
      <c r="H128" s="2" t="s">
        <v>132</v>
      </c>
      <c r="I128" s="2" t="s">
        <v>1935</v>
      </c>
      <c r="J128" s="2" t="s">
        <v>127</v>
      </c>
      <c r="K128" s="2" t="s">
        <v>935</v>
      </c>
      <c r="L128" s="3">
        <v>26.97</v>
      </c>
      <c r="M128" s="3">
        <v>28.32</v>
      </c>
      <c r="N128" s="3">
        <v>59.99</v>
      </c>
      <c r="O128" s="2" t="s">
        <v>697</v>
      </c>
      <c r="P128" s="2" t="s">
        <v>540</v>
      </c>
      <c r="Q128" s="2" t="s">
        <v>131</v>
      </c>
      <c r="R128" s="2" t="s">
        <v>132</v>
      </c>
      <c r="S128" s="2" t="s">
        <v>1936</v>
      </c>
      <c r="T128" s="2" t="s">
        <v>132</v>
      </c>
      <c r="U128" s="2" t="s">
        <v>658</v>
      </c>
      <c r="V128" s="2" t="s">
        <v>135</v>
      </c>
      <c r="W128" s="2" t="s">
        <v>187</v>
      </c>
      <c r="X128" s="2" t="s">
        <v>132</v>
      </c>
      <c r="Y128" s="2" t="s">
        <v>825</v>
      </c>
      <c r="Z128" s="4"/>
      <c r="AA128" s="4">
        <f>=ROUNDDOWN({0},0)</f>
      </c>
      <c r="AB128" s="5">
        <v>0.2</v>
      </c>
      <c r="AC128" s="2" t="s">
        <v>132</v>
      </c>
      <c r="AD128" s="4"/>
      <c r="AE128" s="4"/>
      <c r="AF128" s="6">
        <v>63</v>
      </c>
      <c r="AG128" s="6"/>
      <c r="AH128" s="7">
        <v>0.4505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</v>
      </c>
      <c r="AQ128" s="8">
        <v>28.32</v>
      </c>
      <c r="AR128" s="4"/>
      <c r="AS128" s="8"/>
      <c r="AT128" s="7"/>
      <c r="AU128" s="7"/>
      <c r="AV128" s="4">
        <v>1</v>
      </c>
      <c r="AW128" s="8">
        <v>28.32</v>
      </c>
      <c r="AX128" s="4"/>
      <c r="AY128" s="8"/>
      <c r="AZ128" s="7"/>
      <c r="BA128" s="7"/>
      <c r="BB128" s="7">
        <v>1</v>
      </c>
      <c r="BC128" s="4">
        <v>1</v>
      </c>
      <c r="BD128" s="8">
        <v>28.32</v>
      </c>
      <c r="BE128" s="4"/>
      <c r="BF128" s="8"/>
      <c r="BG128" s="7"/>
      <c r="BH128" s="7"/>
      <c r="BI128" s="7">
        <v>1</v>
      </c>
      <c r="BJ128" s="4">
        <v>1</v>
      </c>
      <c r="BK128" s="8">
        <v>28.32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168</v>
      </c>
      <c r="BW128" s="2" t="s">
        <v>1134</v>
      </c>
      <c r="BX128" s="2" t="s">
        <v>841</v>
      </c>
      <c r="BY128" s="2" t="s">
        <v>144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581</v>
      </c>
      <c r="CH128" s="2" t="s">
        <v>168</v>
      </c>
      <c r="CI128" s="2" t="s">
        <v>132</v>
      </c>
      <c r="CJ128" s="2" t="s">
        <v>829</v>
      </c>
      <c r="CK128" s="2" t="s">
        <v>144</v>
      </c>
      <c r="CL128" s="2" t="s">
        <v>132</v>
      </c>
      <c r="CM128" s="4">
        <v>1</v>
      </c>
      <c r="CN128" s="8">
        <v>28.32</v>
      </c>
      <c r="CO128" s="4"/>
      <c r="CP128" s="8"/>
      <c r="CQ128" s="7"/>
      <c r="CR128" s="7"/>
      <c r="CS128" s="2" t="s">
        <v>141</v>
      </c>
      <c r="CT128" s="2" t="s">
        <v>168</v>
      </c>
      <c r="CU128" s="2" t="s">
        <v>830</v>
      </c>
      <c r="CV128" s="2" t="s">
        <v>1937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141</v>
      </c>
      <c r="DF128" s="2" t="s">
        <v>168</v>
      </c>
      <c r="DG128" s="2" t="s">
        <v>1089</v>
      </c>
      <c r="DH128" s="2" t="s">
        <v>1017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168</v>
      </c>
      <c r="DS128" s="2" t="s">
        <v>1199</v>
      </c>
      <c r="DT128" s="2" t="s">
        <v>1748</v>
      </c>
      <c r="DU128" s="2" t="s">
        <v>179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168</v>
      </c>
      <c r="EE128" s="2" t="s">
        <v>1676</v>
      </c>
      <c r="EF128" s="2" t="s">
        <v>1134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168</v>
      </c>
      <c r="EQ128" s="2" t="s">
        <v>837</v>
      </c>
      <c r="ER128" s="2" t="s">
        <v>1938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167</v>
      </c>
      <c r="FB128" s="2" t="s">
        <v>168</v>
      </c>
      <c r="FC128" s="2" t="s">
        <v>132</v>
      </c>
      <c r="FD128" s="2" t="s">
        <v>132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141</v>
      </c>
      <c r="FN128" s="2" t="s">
        <v>168</v>
      </c>
      <c r="FO128" s="2" t="s">
        <v>1151</v>
      </c>
      <c r="FP128" s="2" t="s">
        <v>1939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168</v>
      </c>
      <c r="GA128" s="2" t="s">
        <v>300</v>
      </c>
      <c r="GB128" s="2" t="s">
        <v>1940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168</v>
      </c>
      <c r="GM128" s="2" t="s">
        <v>830</v>
      </c>
      <c r="GN128" s="2" t="s">
        <v>1941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168</v>
      </c>
      <c r="GY128" s="2" t="s">
        <v>303</v>
      </c>
      <c r="GZ128" s="2" t="s">
        <v>1153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167</v>
      </c>
      <c r="HJ128" s="2" t="s">
        <v>168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168</v>
      </c>
      <c r="HW128" s="2" t="s">
        <v>845</v>
      </c>
      <c r="HX128" s="2" t="s">
        <v>1612</v>
      </c>
      <c r="HY128" s="2" t="s">
        <v>179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141</v>
      </c>
      <c r="IH128" s="2" t="s">
        <v>168</v>
      </c>
      <c r="II128" s="2" t="s">
        <v>608</v>
      </c>
      <c r="IJ128" s="2" t="s">
        <v>1336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168</v>
      </c>
      <c r="IU128" s="2" t="s">
        <v>132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168</v>
      </c>
      <c r="JG128" s="2" t="s">
        <v>850</v>
      </c>
      <c r="JH128" s="2" t="s">
        <v>689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168</v>
      </c>
      <c r="JS128" s="2" t="s">
        <v>311</v>
      </c>
      <c r="JT128" s="2" t="s">
        <v>1942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168</v>
      </c>
      <c r="KE128" s="2" t="s">
        <v>857</v>
      </c>
      <c r="KF128" s="2" t="s">
        <v>1062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141</v>
      </c>
      <c r="KP128" s="2" t="s">
        <v>168</v>
      </c>
      <c r="KQ128" s="2" t="s">
        <v>800</v>
      </c>
      <c r="KR128" s="2" t="s">
        <v>132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168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141</v>
      </c>
      <c r="ML128" s="2" t="s">
        <v>168</v>
      </c>
      <c r="MM128" s="2" t="s">
        <v>1787</v>
      </c>
      <c r="MN128" s="2" t="s">
        <v>1943</v>
      </c>
      <c r="MO128" s="2" t="s">
        <v>179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168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174</v>
      </c>
      <c r="OH128" s="2" t="s">
        <v>168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167</v>
      </c>
      <c r="OT128" s="2" t="s">
        <v>168</v>
      </c>
      <c r="OU128" s="2" t="s">
        <v>132</v>
      </c>
      <c r="OV128" s="2" t="s">
        <v>132</v>
      </c>
      <c r="OW128" s="2" t="s">
        <v>144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168</v>
      </c>
      <c r="PS128" s="2" t="s">
        <v>572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141</v>
      </c>
      <c r="QP128" s="2" t="s">
        <v>168</v>
      </c>
      <c r="QQ128" s="2" t="s">
        <v>857</v>
      </c>
      <c r="QR128" s="2" t="s">
        <v>1773</v>
      </c>
      <c r="QS128" s="2" t="s">
        <v>144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168</v>
      </c>
      <c r="RC128" s="2" t="s">
        <v>132</v>
      </c>
      <c r="RD128" s="2" t="s">
        <v>132</v>
      </c>
      <c r="RE128" s="2" t="s">
        <v>144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168</v>
      </c>
      <c r="RO128" s="2" t="s">
        <v>1161</v>
      </c>
      <c r="RP128" s="2" t="s">
        <v>298</v>
      </c>
      <c r="RQ128" s="2" t="s">
        <v>144</v>
      </c>
      <c r="RR128" s="2" t="s">
        <v>132</v>
      </c>
    </row>
    <row r="129">
      <c r="A129" s="2" t="s">
        <v>1944</v>
      </c>
      <c r="B129" s="2" t="s">
        <v>121</v>
      </c>
      <c r="C129" s="2" t="s">
        <v>122</v>
      </c>
      <c r="D129" s="2" t="s">
        <v>988</v>
      </c>
      <c r="E129" s="2" t="s">
        <v>124</v>
      </c>
      <c r="F129" s="2" t="s">
        <v>1945</v>
      </c>
      <c r="G129" s="2" t="s">
        <v>1945</v>
      </c>
      <c r="H129" s="2" t="s">
        <v>1945</v>
      </c>
      <c r="I129" s="2" t="s">
        <v>1946</v>
      </c>
      <c r="J129" s="2" t="s">
        <v>127</v>
      </c>
      <c r="K129" s="2" t="s">
        <v>395</v>
      </c>
      <c r="L129" s="3">
        <v>77.71</v>
      </c>
      <c r="M129" s="3">
        <v>81.6</v>
      </c>
      <c r="N129" s="3">
        <v>169.99</v>
      </c>
      <c r="O129" s="2" t="s">
        <v>129</v>
      </c>
      <c r="P129" s="2" t="s">
        <v>319</v>
      </c>
      <c r="Q129" s="2" t="s">
        <v>131</v>
      </c>
      <c r="R129" s="2" t="s">
        <v>132</v>
      </c>
      <c r="S129" s="2" t="s">
        <v>1947</v>
      </c>
      <c r="T129" s="2" t="s">
        <v>132</v>
      </c>
      <c r="U129" s="2" t="s">
        <v>1503</v>
      </c>
      <c r="V129" s="2" t="s">
        <v>866</v>
      </c>
      <c r="W129" s="2" t="s">
        <v>136</v>
      </c>
      <c r="X129" s="2" t="s">
        <v>937</v>
      </c>
      <c r="Y129" s="2" t="s">
        <v>1948</v>
      </c>
      <c r="Z129" s="4">
        <v>21</v>
      </c>
      <c r="AA129" s="4">
        <f>=ROUNDDOWN(7,0)</f>
      </c>
      <c r="AB129" s="5">
        <v>3</v>
      </c>
      <c r="AC129" s="2" t="s">
        <v>910</v>
      </c>
      <c r="AD129" s="4">
        <v>60</v>
      </c>
      <c r="AE129" s="4">
        <v>60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23</v>
      </c>
      <c r="AQ129" s="8">
        <v>2250.32</v>
      </c>
      <c r="AR129" s="4"/>
      <c r="AS129" s="8"/>
      <c r="AT129" s="7"/>
      <c r="AU129" s="7"/>
      <c r="AV129" s="4">
        <v>23</v>
      </c>
      <c r="AW129" s="8">
        <v>2250.32</v>
      </c>
      <c r="AX129" s="4"/>
      <c r="AY129" s="8"/>
      <c r="AZ129" s="7"/>
      <c r="BA129" s="7"/>
      <c r="BB129" s="7">
        <v>1</v>
      </c>
      <c r="BC129" s="4">
        <v>23</v>
      </c>
      <c r="BD129" s="8">
        <v>2250.32</v>
      </c>
      <c r="BE129" s="4"/>
      <c r="BF129" s="8"/>
      <c r="BG129" s="7"/>
      <c r="BH129" s="7"/>
      <c r="BI129" s="7">
        <v>1</v>
      </c>
      <c r="BJ129" s="4">
        <v>23</v>
      </c>
      <c r="BK129" s="8">
        <v>2250.32</v>
      </c>
      <c r="BL129" s="2" t="s">
        <v>1949</v>
      </c>
      <c r="BM129" s="7">
        <v>1</v>
      </c>
      <c r="BN129" s="7">
        <v>1</v>
      </c>
      <c r="BO129" s="4">
        <v>5</v>
      </c>
      <c r="BP129" s="8">
        <v>350.83</v>
      </c>
      <c r="BQ129" s="4"/>
      <c r="BR129" s="8"/>
      <c r="BS129" s="7"/>
      <c r="BT129" s="7"/>
      <c r="BU129" s="2" t="s">
        <v>141</v>
      </c>
      <c r="BV129" s="2" t="s">
        <v>129</v>
      </c>
      <c r="BW129" s="2" t="s">
        <v>346</v>
      </c>
      <c r="BX129" s="2" t="s">
        <v>1950</v>
      </c>
      <c r="BY129" s="2" t="s">
        <v>144</v>
      </c>
      <c r="BZ129" s="2" t="s">
        <v>132</v>
      </c>
      <c r="CA129" s="4">
        <v>3</v>
      </c>
      <c r="CB129" s="8">
        <v>315.39</v>
      </c>
      <c r="CC129" s="4"/>
      <c r="CD129" s="8"/>
      <c r="CE129" s="7"/>
      <c r="CF129" s="7"/>
      <c r="CG129" s="2" t="s">
        <v>141</v>
      </c>
      <c r="CH129" s="2" t="s">
        <v>129</v>
      </c>
      <c r="CI129" s="2" t="s">
        <v>132</v>
      </c>
      <c r="CJ129" s="2" t="s">
        <v>132</v>
      </c>
      <c r="CK129" s="2" t="s">
        <v>144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141</v>
      </c>
      <c r="CT129" s="2" t="s">
        <v>129</v>
      </c>
      <c r="CU129" s="2" t="s">
        <v>1948</v>
      </c>
      <c r="CV129" s="2" t="s">
        <v>343</v>
      </c>
      <c r="CW129" s="2" t="s">
        <v>144</v>
      </c>
      <c r="CX129" s="2" t="s">
        <v>132</v>
      </c>
      <c r="CY129" s="4">
        <v>6</v>
      </c>
      <c r="CZ129" s="8">
        <v>604.74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771</v>
      </c>
      <c r="DH129" s="2" t="s">
        <v>346</v>
      </c>
      <c r="DI129" s="2" t="s">
        <v>144</v>
      </c>
      <c r="DJ129" s="2" t="s">
        <v>132</v>
      </c>
      <c r="DK129" s="4">
        <v>1</v>
      </c>
      <c r="DL129" s="8">
        <v>107.51</v>
      </c>
      <c r="DM129" s="4"/>
      <c r="DN129" s="8"/>
      <c r="DO129" s="7"/>
      <c r="DP129" s="7"/>
      <c r="DQ129" s="2" t="s">
        <v>141</v>
      </c>
      <c r="DR129" s="2" t="s">
        <v>129</v>
      </c>
      <c r="DS129" s="2" t="s">
        <v>344</v>
      </c>
      <c r="DT129" s="2" t="s">
        <v>1861</v>
      </c>
      <c r="DU129" s="2" t="s">
        <v>144</v>
      </c>
      <c r="DV129" s="2" t="s">
        <v>132</v>
      </c>
      <c r="DW129" s="4">
        <v>1</v>
      </c>
      <c r="DX129" s="8">
        <v>105.59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339</v>
      </c>
      <c r="EF129" s="2" t="s">
        <v>749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141</v>
      </c>
      <c r="EP129" s="2" t="s">
        <v>129</v>
      </c>
      <c r="EQ129" s="2" t="s">
        <v>347</v>
      </c>
      <c r="ER129" s="2" t="s">
        <v>1951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141</v>
      </c>
      <c r="FB129" s="2" t="s">
        <v>129</v>
      </c>
      <c r="FC129" s="2" t="s">
        <v>1350</v>
      </c>
      <c r="FD129" s="2" t="s">
        <v>980</v>
      </c>
      <c r="FE129" s="2" t="s">
        <v>144</v>
      </c>
      <c r="FF129" s="2" t="s">
        <v>132</v>
      </c>
      <c r="FG129" s="4">
        <v>2</v>
      </c>
      <c r="FH129" s="8">
        <v>201.58</v>
      </c>
      <c r="FI129" s="4"/>
      <c r="FJ129" s="8"/>
      <c r="FK129" s="7"/>
      <c r="FL129" s="7"/>
      <c r="FM129" s="2" t="s">
        <v>141</v>
      </c>
      <c r="FN129" s="2" t="s">
        <v>129</v>
      </c>
      <c r="FO129" s="2" t="s">
        <v>271</v>
      </c>
      <c r="FP129" s="2" t="s">
        <v>355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217</v>
      </c>
      <c r="FZ129" s="2" t="s">
        <v>129</v>
      </c>
      <c r="GA129" s="2" t="s">
        <v>132</v>
      </c>
      <c r="GB129" s="2" t="s">
        <v>132</v>
      </c>
      <c r="GC129" s="2" t="s">
        <v>144</v>
      </c>
      <c r="GD129" s="2" t="s">
        <v>132</v>
      </c>
      <c r="GE129" s="4">
        <v>2</v>
      </c>
      <c r="GF129" s="8">
        <v>274.98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771</v>
      </c>
      <c r="GN129" s="2" t="s">
        <v>1952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141</v>
      </c>
      <c r="GX129" s="2" t="s">
        <v>129</v>
      </c>
      <c r="GY129" s="2" t="s">
        <v>161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129</v>
      </c>
      <c r="HK129" s="2" t="s">
        <v>647</v>
      </c>
      <c r="HL129" s="2" t="s">
        <v>132</v>
      </c>
      <c r="HM129" s="2" t="s">
        <v>144</v>
      </c>
      <c r="HN129" s="2" t="s">
        <v>132</v>
      </c>
      <c r="HO129" s="4">
        <v>1</v>
      </c>
      <c r="HP129" s="8">
        <v>100.79</v>
      </c>
      <c r="HQ129" s="4"/>
      <c r="HR129" s="8"/>
      <c r="HS129" s="7"/>
      <c r="HT129" s="7"/>
      <c r="HU129" s="2" t="s">
        <v>141</v>
      </c>
      <c r="HV129" s="2" t="s">
        <v>129</v>
      </c>
      <c r="HW129" s="2" t="s">
        <v>352</v>
      </c>
      <c r="HX129" s="2" t="s">
        <v>164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141</v>
      </c>
      <c r="IH129" s="2" t="s">
        <v>129</v>
      </c>
      <c r="II129" s="2" t="s">
        <v>247</v>
      </c>
      <c r="IJ129" s="2" t="s">
        <v>132</v>
      </c>
      <c r="IK129" s="2" t="s">
        <v>144</v>
      </c>
      <c r="IL129" s="2" t="s">
        <v>132</v>
      </c>
      <c r="IM129" s="4">
        <v>1</v>
      </c>
      <c r="IN129" s="8">
        <v>88.12</v>
      </c>
      <c r="IO129" s="4"/>
      <c r="IP129" s="8"/>
      <c r="IQ129" s="7"/>
      <c r="IR129" s="7"/>
      <c r="IS129" s="2" t="s">
        <v>141</v>
      </c>
      <c r="IT129" s="2" t="s">
        <v>129</v>
      </c>
      <c r="IU129" s="2" t="s">
        <v>507</v>
      </c>
      <c r="IV129" s="2" t="s">
        <v>1953</v>
      </c>
      <c r="IW129" s="2" t="s">
        <v>144</v>
      </c>
      <c r="IX129" s="2" t="s">
        <v>132</v>
      </c>
      <c r="IY129" s="4">
        <v>1</v>
      </c>
      <c r="IZ129" s="8">
        <v>100.79</v>
      </c>
      <c r="JA129" s="4"/>
      <c r="JB129" s="8"/>
      <c r="JC129" s="7"/>
      <c r="JD129" s="7"/>
      <c r="JE129" s="2" t="s">
        <v>141</v>
      </c>
      <c r="JF129" s="2" t="s">
        <v>129</v>
      </c>
      <c r="JG129" s="2" t="s">
        <v>356</v>
      </c>
      <c r="JH129" s="2" t="s">
        <v>1594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214</v>
      </c>
      <c r="JR129" s="2" t="s">
        <v>129</v>
      </c>
      <c r="JS129" s="2" t="s">
        <v>508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1077</v>
      </c>
      <c r="KF129" s="2" t="s">
        <v>611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212</v>
      </c>
      <c r="KP129" s="2" t="s">
        <v>168</v>
      </c>
      <c r="KQ129" s="2" t="s">
        <v>132</v>
      </c>
      <c r="KR129" s="2" t="s">
        <v>132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141</v>
      </c>
      <c r="LB129" s="2" t="s">
        <v>129</v>
      </c>
      <c r="LC129" s="2" t="s">
        <v>169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141</v>
      </c>
      <c r="ML129" s="2" t="s">
        <v>171</v>
      </c>
      <c r="MM129" s="2" t="s">
        <v>359</v>
      </c>
      <c r="MN129" s="2" t="s">
        <v>1954</v>
      </c>
      <c r="MO129" s="2" t="s">
        <v>144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167</v>
      </c>
      <c r="NJ129" s="2" t="s">
        <v>129</v>
      </c>
      <c r="NK129" s="2" t="s">
        <v>132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129</v>
      </c>
      <c r="NW129" s="2" t="s">
        <v>132</v>
      </c>
      <c r="NX129" s="2" t="s">
        <v>132</v>
      </c>
      <c r="NY129" s="2" t="s">
        <v>144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167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141</v>
      </c>
      <c r="PF129" s="2" t="s">
        <v>129</v>
      </c>
      <c r="PG129" s="2" t="s">
        <v>175</v>
      </c>
      <c r="PH129" s="2" t="s">
        <v>1955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168</v>
      </c>
      <c r="PS129" s="2" t="s">
        <v>389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129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129</v>
      </c>
      <c r="RC129" s="2" t="s">
        <v>132</v>
      </c>
      <c r="RD129" s="2" t="s">
        <v>132</v>
      </c>
      <c r="RE129" s="2" t="s">
        <v>144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168</v>
      </c>
      <c r="RO129" s="2" t="s">
        <v>343</v>
      </c>
      <c r="RP129" s="2" t="s">
        <v>1176</v>
      </c>
      <c r="RQ129" s="2" t="s">
        <v>144</v>
      </c>
      <c r="RR129" s="2" t="s">
        <v>132</v>
      </c>
    </row>
    <row r="130">
      <c r="A130" s="2" t="s">
        <v>1956</v>
      </c>
      <c r="B130" s="2" t="s">
        <v>121</v>
      </c>
      <c r="C130" s="2" t="s">
        <v>122</v>
      </c>
      <c r="D130" s="2" t="s">
        <v>988</v>
      </c>
      <c r="E130" s="2" t="s">
        <v>124</v>
      </c>
      <c r="F130" s="2" t="s">
        <v>1957</v>
      </c>
      <c r="G130" s="2" t="s">
        <v>1957</v>
      </c>
      <c r="H130" s="2" t="s">
        <v>1957</v>
      </c>
      <c r="I130" s="2" t="s">
        <v>1958</v>
      </c>
      <c r="J130" s="2" t="s">
        <v>127</v>
      </c>
      <c r="K130" s="2" t="s">
        <v>878</v>
      </c>
      <c r="L130" s="3">
        <v>21.85</v>
      </c>
      <c r="M130" s="3">
        <v>22.94</v>
      </c>
      <c r="N130" s="3">
        <v>50.99</v>
      </c>
      <c r="O130" s="2" t="s">
        <v>697</v>
      </c>
      <c r="P130" s="2" t="s">
        <v>540</v>
      </c>
      <c r="Q130" s="2" t="s">
        <v>131</v>
      </c>
      <c r="R130" s="2" t="s">
        <v>132</v>
      </c>
      <c r="S130" s="2" t="s">
        <v>1959</v>
      </c>
      <c r="T130" s="2" t="s">
        <v>132</v>
      </c>
      <c r="U130" s="2" t="s">
        <v>134</v>
      </c>
      <c r="V130" s="2" t="s">
        <v>783</v>
      </c>
      <c r="W130" s="2" t="s">
        <v>470</v>
      </c>
      <c r="X130" s="2" t="s">
        <v>136</v>
      </c>
      <c r="Y130" s="2" t="s">
        <v>241</v>
      </c>
      <c r="Z130" s="4"/>
      <c r="AA130" s="4">
        <f>=ROUNDDOWN({0},0)</f>
      </c>
      <c r="AB130" s="5">
        <v>0.4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43</v>
      </c>
      <c r="AQ130" s="8">
        <v>1261.5</v>
      </c>
      <c r="AR130" s="4"/>
      <c r="AS130" s="8"/>
      <c r="AT130" s="7"/>
      <c r="AU130" s="7"/>
      <c r="AV130" s="4">
        <v>43</v>
      </c>
      <c r="AW130" s="8">
        <v>1261.5</v>
      </c>
      <c r="AX130" s="4"/>
      <c r="AY130" s="8"/>
      <c r="AZ130" s="7"/>
      <c r="BA130" s="7"/>
      <c r="BB130" s="7">
        <v>1</v>
      </c>
      <c r="BC130" s="4">
        <v>43</v>
      </c>
      <c r="BD130" s="8">
        <v>1261.5</v>
      </c>
      <c r="BE130" s="4"/>
      <c r="BF130" s="8"/>
      <c r="BG130" s="7"/>
      <c r="BH130" s="7"/>
      <c r="BI130" s="7">
        <v>1</v>
      </c>
      <c r="BJ130" s="4">
        <v>43</v>
      </c>
      <c r="BK130" s="8">
        <v>1261.5</v>
      </c>
      <c r="BL130" s="2" t="s">
        <v>1960</v>
      </c>
      <c r="BM130" s="7">
        <v>1</v>
      </c>
      <c r="BN130" s="7">
        <v>1</v>
      </c>
      <c r="BO130" s="4">
        <v>6</v>
      </c>
      <c r="BP130" s="8">
        <v>127.44</v>
      </c>
      <c r="BQ130" s="4"/>
      <c r="BR130" s="8"/>
      <c r="BS130" s="7"/>
      <c r="BT130" s="7"/>
      <c r="BU130" s="2" t="s">
        <v>141</v>
      </c>
      <c r="BV130" s="2" t="s">
        <v>168</v>
      </c>
      <c r="BW130" s="2" t="s">
        <v>230</v>
      </c>
      <c r="BX130" s="2" t="s">
        <v>418</v>
      </c>
      <c r="BY130" s="2" t="s">
        <v>144</v>
      </c>
      <c r="BZ130" s="2" t="s">
        <v>132</v>
      </c>
      <c r="CA130" s="4">
        <v>2</v>
      </c>
      <c r="CB130" s="8">
        <v>73.92</v>
      </c>
      <c r="CC130" s="4"/>
      <c r="CD130" s="8"/>
      <c r="CE130" s="7"/>
      <c r="CF130" s="7"/>
      <c r="CG130" s="2" t="s">
        <v>141</v>
      </c>
      <c r="CH130" s="2" t="s">
        <v>168</v>
      </c>
      <c r="CI130" s="2" t="s">
        <v>132</v>
      </c>
      <c r="CJ130" s="2" t="s">
        <v>132</v>
      </c>
      <c r="CK130" s="2" t="s">
        <v>144</v>
      </c>
      <c r="CL130" s="2" t="s">
        <v>132</v>
      </c>
      <c r="CM130" s="4">
        <v>11</v>
      </c>
      <c r="CN130" s="8">
        <v>357.32</v>
      </c>
      <c r="CO130" s="4"/>
      <c r="CP130" s="8"/>
      <c r="CQ130" s="7"/>
      <c r="CR130" s="7"/>
      <c r="CS130" s="2" t="s">
        <v>141</v>
      </c>
      <c r="CT130" s="2" t="s">
        <v>168</v>
      </c>
      <c r="CU130" s="2" t="s">
        <v>241</v>
      </c>
      <c r="CV130" s="2" t="s">
        <v>871</v>
      </c>
      <c r="CW130" s="2" t="s">
        <v>144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141</v>
      </c>
      <c r="DF130" s="2" t="s">
        <v>168</v>
      </c>
      <c r="DG130" s="2" t="s">
        <v>266</v>
      </c>
      <c r="DH130" s="2" t="s">
        <v>417</v>
      </c>
      <c r="DI130" s="2" t="s">
        <v>144</v>
      </c>
      <c r="DJ130" s="2" t="s">
        <v>132</v>
      </c>
      <c r="DK130" s="4">
        <v>17</v>
      </c>
      <c r="DL130" s="8">
        <v>513.91</v>
      </c>
      <c r="DM130" s="4"/>
      <c r="DN130" s="8"/>
      <c r="DO130" s="7"/>
      <c r="DP130" s="7"/>
      <c r="DQ130" s="2" t="s">
        <v>141</v>
      </c>
      <c r="DR130" s="2" t="s">
        <v>168</v>
      </c>
      <c r="DS130" s="2" t="s">
        <v>344</v>
      </c>
      <c r="DT130" s="2" t="s">
        <v>1421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168</v>
      </c>
      <c r="EE130" s="2" t="s">
        <v>1372</v>
      </c>
      <c r="EF130" s="2" t="s">
        <v>724</v>
      </c>
      <c r="EG130" s="2" t="s">
        <v>144</v>
      </c>
      <c r="EH130" s="2" t="s">
        <v>132</v>
      </c>
      <c r="EI130" s="4">
        <v>3</v>
      </c>
      <c r="EJ130" s="8">
        <v>82.65</v>
      </c>
      <c r="EK130" s="4"/>
      <c r="EL130" s="8"/>
      <c r="EM130" s="7"/>
      <c r="EN130" s="7"/>
      <c r="EO130" s="2" t="s">
        <v>141</v>
      </c>
      <c r="EP130" s="2" t="s">
        <v>168</v>
      </c>
      <c r="EQ130" s="2" t="s">
        <v>347</v>
      </c>
      <c r="ER130" s="2" t="s">
        <v>348</v>
      </c>
      <c r="ES130" s="2" t="s">
        <v>144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167</v>
      </c>
      <c r="FB130" s="2" t="s">
        <v>168</v>
      </c>
      <c r="FC130" s="2" t="s">
        <v>132</v>
      </c>
      <c r="FD130" s="2" t="s">
        <v>132</v>
      </c>
      <c r="FE130" s="2" t="s">
        <v>144</v>
      </c>
      <c r="FF130" s="2" t="s">
        <v>132</v>
      </c>
      <c r="FG130" s="4">
        <v>2</v>
      </c>
      <c r="FH130" s="8">
        <v>56.7</v>
      </c>
      <c r="FI130" s="4"/>
      <c r="FJ130" s="8"/>
      <c r="FK130" s="7"/>
      <c r="FL130" s="7"/>
      <c r="FM130" s="2" t="s">
        <v>141</v>
      </c>
      <c r="FN130" s="2" t="s">
        <v>168</v>
      </c>
      <c r="FO130" s="2" t="s">
        <v>271</v>
      </c>
      <c r="FP130" s="2" t="s">
        <v>1961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167</v>
      </c>
      <c r="FZ130" s="2" t="s">
        <v>168</v>
      </c>
      <c r="GA130" s="2" t="s">
        <v>132</v>
      </c>
      <c r="GB130" s="2" t="s">
        <v>132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168</v>
      </c>
      <c r="GM130" s="2" t="s">
        <v>719</v>
      </c>
      <c r="GN130" s="2" t="s">
        <v>644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168</v>
      </c>
      <c r="GY130" s="2" t="s">
        <v>1962</v>
      </c>
      <c r="GZ130" s="2" t="s">
        <v>132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162</v>
      </c>
      <c r="HJ130" s="2" t="s">
        <v>168</v>
      </c>
      <c r="HK130" s="2" t="s">
        <v>132</v>
      </c>
      <c r="HL130" s="2" t="s">
        <v>132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168</v>
      </c>
      <c r="HW130" s="2" t="s">
        <v>352</v>
      </c>
      <c r="HX130" s="2" t="s">
        <v>666</v>
      </c>
      <c r="HY130" s="2" t="s">
        <v>144</v>
      </c>
      <c r="HZ130" s="2" t="s">
        <v>132</v>
      </c>
      <c r="IA130" s="4">
        <v>1</v>
      </c>
      <c r="IB130" s="8">
        <v>24.78</v>
      </c>
      <c r="IC130" s="4"/>
      <c r="ID130" s="8"/>
      <c r="IE130" s="7"/>
      <c r="IF130" s="7"/>
      <c r="IG130" s="2" t="s">
        <v>141</v>
      </c>
      <c r="IH130" s="2" t="s">
        <v>168</v>
      </c>
      <c r="II130" s="2" t="s">
        <v>247</v>
      </c>
      <c r="IJ130" s="2" t="s">
        <v>1963</v>
      </c>
      <c r="IK130" s="2" t="s">
        <v>144</v>
      </c>
      <c r="IL130" s="2" t="s">
        <v>132</v>
      </c>
      <c r="IM130" s="4">
        <v>1</v>
      </c>
      <c r="IN130" s="8">
        <v>24.78</v>
      </c>
      <c r="IO130" s="4"/>
      <c r="IP130" s="8"/>
      <c r="IQ130" s="7"/>
      <c r="IR130" s="7"/>
      <c r="IS130" s="2" t="s">
        <v>141</v>
      </c>
      <c r="IT130" s="2" t="s">
        <v>168</v>
      </c>
      <c r="IU130" s="2" t="s">
        <v>507</v>
      </c>
      <c r="IV130" s="2" t="s">
        <v>354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168</v>
      </c>
      <c r="JG130" s="2" t="s">
        <v>356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214</v>
      </c>
      <c r="JR130" s="2" t="s">
        <v>168</v>
      </c>
      <c r="JS130" s="2" t="s">
        <v>508</v>
      </c>
      <c r="JT130" s="2" t="s">
        <v>1964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168</v>
      </c>
      <c r="KE130" s="2" t="s">
        <v>132</v>
      </c>
      <c r="KF130" s="2" t="s">
        <v>132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168</v>
      </c>
      <c r="KQ130" s="2" t="s">
        <v>132</v>
      </c>
      <c r="KR130" s="2" t="s">
        <v>132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168</v>
      </c>
      <c r="LC130" s="2" t="s">
        <v>169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168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168</v>
      </c>
      <c r="MM130" s="2" t="s">
        <v>359</v>
      </c>
      <c r="MN130" s="2" t="s">
        <v>565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168</v>
      </c>
      <c r="MY130" s="2" t="s">
        <v>132</v>
      </c>
      <c r="MZ130" s="2" t="s">
        <v>132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167</v>
      </c>
      <c r="NJ130" s="2" t="s">
        <v>168</v>
      </c>
      <c r="NK130" s="2" t="s">
        <v>132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168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174</v>
      </c>
      <c r="OH130" s="2" t="s">
        <v>168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168</v>
      </c>
      <c r="PS130" s="2" t="s">
        <v>177</v>
      </c>
      <c r="PT130" s="2" t="s">
        <v>775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167</v>
      </c>
      <c r="QD130" s="2" t="s">
        <v>168</v>
      </c>
      <c r="QE130" s="2" t="s">
        <v>132</v>
      </c>
      <c r="QF130" s="2" t="s">
        <v>132</v>
      </c>
      <c r="QG130" s="2" t="s">
        <v>144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167</v>
      </c>
      <c r="RB130" s="2" t="s">
        <v>168</v>
      </c>
      <c r="RC130" s="2" t="s">
        <v>132</v>
      </c>
      <c r="RD130" s="2" t="s">
        <v>132</v>
      </c>
      <c r="RE130" s="2" t="s">
        <v>144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168</v>
      </c>
      <c r="RO130" s="2" t="s">
        <v>488</v>
      </c>
      <c r="RP130" s="2" t="s">
        <v>1965</v>
      </c>
      <c r="RQ130" s="2" t="s">
        <v>144</v>
      </c>
      <c r="RR130" s="2" t="s">
        <v>132</v>
      </c>
    </row>
    <row r="131">
      <c r="A131" s="2" t="s">
        <v>1966</v>
      </c>
      <c r="B131" s="2" t="s">
        <v>121</v>
      </c>
      <c r="C131" s="2" t="s">
        <v>122</v>
      </c>
      <c r="D131" s="2" t="s">
        <v>988</v>
      </c>
      <c r="E131" s="2" t="s">
        <v>124</v>
      </c>
      <c r="F131" s="2" t="s">
        <v>1967</v>
      </c>
      <c r="G131" s="2" t="s">
        <v>1967</v>
      </c>
      <c r="H131" s="2" t="s">
        <v>1967</v>
      </c>
      <c r="I131" s="2" t="s">
        <v>1968</v>
      </c>
      <c r="J131" s="2" t="s">
        <v>127</v>
      </c>
      <c r="K131" s="2" t="s">
        <v>395</v>
      </c>
      <c r="L131" s="3">
        <v>38.67</v>
      </c>
      <c r="M131" s="3">
        <v>40.6</v>
      </c>
      <c r="N131" s="3">
        <v>79.99</v>
      </c>
      <c r="O131" s="2" t="s">
        <v>697</v>
      </c>
      <c r="P131" s="2" t="s">
        <v>540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134</v>
      </c>
      <c r="V131" s="2" t="s">
        <v>135</v>
      </c>
      <c r="W131" s="2" t="s">
        <v>470</v>
      </c>
      <c r="X131" s="2" t="s">
        <v>398</v>
      </c>
      <c r="Y131" s="2" t="s">
        <v>1969</v>
      </c>
      <c r="Z131" s="4"/>
      <c r="AA131" s="4">
        <f>=ROUNDDOWN({0},0)</f>
      </c>
      <c r="AB131" s="5">
        <v>0.3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23</v>
      </c>
      <c r="AQ131" s="8">
        <v>1062.32</v>
      </c>
      <c r="AR131" s="4"/>
      <c r="AS131" s="8"/>
      <c r="AT131" s="7"/>
      <c r="AU131" s="7"/>
      <c r="AV131" s="4">
        <v>23</v>
      </c>
      <c r="AW131" s="8">
        <v>1062.32</v>
      </c>
      <c r="AX131" s="4"/>
      <c r="AY131" s="8"/>
      <c r="AZ131" s="7"/>
      <c r="BA131" s="7"/>
      <c r="BB131" s="7">
        <v>1</v>
      </c>
      <c r="BC131" s="4">
        <v>23</v>
      </c>
      <c r="BD131" s="8">
        <v>1062.32</v>
      </c>
      <c r="BE131" s="4"/>
      <c r="BF131" s="8"/>
      <c r="BG131" s="7"/>
      <c r="BH131" s="7"/>
      <c r="BI131" s="7">
        <v>1</v>
      </c>
      <c r="BJ131" s="4">
        <v>23</v>
      </c>
      <c r="BK131" s="8">
        <v>1062.32</v>
      </c>
      <c r="BL131" s="2" t="s">
        <v>1970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168</v>
      </c>
      <c r="BW131" s="2" t="s">
        <v>266</v>
      </c>
      <c r="BX131" s="2" t="s">
        <v>1971</v>
      </c>
      <c r="BY131" s="2" t="s">
        <v>144</v>
      </c>
      <c r="BZ131" s="2" t="s">
        <v>132</v>
      </c>
      <c r="CA131" s="4">
        <v>4</v>
      </c>
      <c r="CB131" s="8">
        <v>187.28</v>
      </c>
      <c r="CC131" s="4"/>
      <c r="CD131" s="8"/>
      <c r="CE131" s="7"/>
      <c r="CF131" s="7"/>
      <c r="CG131" s="2" t="s">
        <v>141</v>
      </c>
      <c r="CH131" s="2" t="s">
        <v>168</v>
      </c>
      <c r="CI131" s="2" t="s">
        <v>132</v>
      </c>
      <c r="CJ131" s="2" t="s">
        <v>132</v>
      </c>
      <c r="CK131" s="2" t="s">
        <v>144</v>
      </c>
      <c r="CL131" s="2" t="s">
        <v>132</v>
      </c>
      <c r="CM131" s="4">
        <v>9</v>
      </c>
      <c r="CN131" s="8">
        <v>459.09</v>
      </c>
      <c r="CO131" s="4"/>
      <c r="CP131" s="8"/>
      <c r="CQ131" s="7"/>
      <c r="CR131" s="7"/>
      <c r="CS131" s="2" t="s">
        <v>141</v>
      </c>
      <c r="CT131" s="2" t="s">
        <v>168</v>
      </c>
      <c r="CU131" s="2" t="s">
        <v>1969</v>
      </c>
      <c r="CV131" s="2" t="s">
        <v>720</v>
      </c>
      <c r="CW131" s="2" t="s">
        <v>144</v>
      </c>
      <c r="CX131" s="2" t="s">
        <v>132</v>
      </c>
      <c r="CY131" s="4">
        <v>4</v>
      </c>
      <c r="CZ131" s="8">
        <v>170.56</v>
      </c>
      <c r="DA131" s="4"/>
      <c r="DB131" s="8"/>
      <c r="DC131" s="7"/>
      <c r="DD131" s="7"/>
      <c r="DE131" s="2" t="s">
        <v>141</v>
      </c>
      <c r="DF131" s="2" t="s">
        <v>168</v>
      </c>
      <c r="DG131" s="2" t="s">
        <v>266</v>
      </c>
      <c r="DH131" s="2" t="s">
        <v>339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167</v>
      </c>
      <c r="DR131" s="2" t="s">
        <v>168</v>
      </c>
      <c r="DS131" s="2" t="s">
        <v>132</v>
      </c>
      <c r="DT131" s="2" t="s">
        <v>132</v>
      </c>
      <c r="DU131" s="2" t="s">
        <v>144</v>
      </c>
      <c r="DV131" s="2" t="s">
        <v>132</v>
      </c>
      <c r="DW131" s="4">
        <v>1</v>
      </c>
      <c r="DX131" s="8">
        <v>42.32</v>
      </c>
      <c r="DY131" s="4"/>
      <c r="DZ131" s="8"/>
      <c r="EA131" s="7"/>
      <c r="EB131" s="7"/>
      <c r="EC131" s="2" t="s">
        <v>141</v>
      </c>
      <c r="ED131" s="2" t="s">
        <v>168</v>
      </c>
      <c r="EE131" s="2" t="s">
        <v>1972</v>
      </c>
      <c r="EF131" s="2" t="s">
        <v>1973</v>
      </c>
      <c r="EG131" s="2" t="s">
        <v>144</v>
      </c>
      <c r="EH131" s="2" t="s">
        <v>132</v>
      </c>
      <c r="EI131" s="4">
        <v>2</v>
      </c>
      <c r="EJ131" s="8">
        <v>73.96</v>
      </c>
      <c r="EK131" s="4"/>
      <c r="EL131" s="8"/>
      <c r="EM131" s="7"/>
      <c r="EN131" s="7"/>
      <c r="EO131" s="2" t="s">
        <v>141</v>
      </c>
      <c r="EP131" s="2" t="s">
        <v>168</v>
      </c>
      <c r="EQ131" s="2" t="s">
        <v>347</v>
      </c>
      <c r="ER131" s="2" t="s">
        <v>1974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167</v>
      </c>
      <c r="FB131" s="2" t="s">
        <v>168</v>
      </c>
      <c r="FC131" s="2" t="s">
        <v>132</v>
      </c>
      <c r="FD131" s="2" t="s">
        <v>132</v>
      </c>
      <c r="FE131" s="2" t="s">
        <v>144</v>
      </c>
      <c r="FF131" s="2" t="s">
        <v>132</v>
      </c>
      <c r="FG131" s="4">
        <v>2</v>
      </c>
      <c r="FH131" s="8">
        <v>85.26</v>
      </c>
      <c r="FI131" s="4"/>
      <c r="FJ131" s="8"/>
      <c r="FK131" s="7"/>
      <c r="FL131" s="7"/>
      <c r="FM131" s="2" t="s">
        <v>141</v>
      </c>
      <c r="FN131" s="2" t="s">
        <v>168</v>
      </c>
      <c r="FO131" s="2" t="s">
        <v>271</v>
      </c>
      <c r="FP131" s="2" t="s">
        <v>503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167</v>
      </c>
      <c r="FZ131" s="2" t="s">
        <v>168</v>
      </c>
      <c r="GA131" s="2" t="s">
        <v>132</v>
      </c>
      <c r="GB131" s="2" t="s">
        <v>132</v>
      </c>
      <c r="GC131" s="2" t="s">
        <v>144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168</v>
      </c>
      <c r="GM131" s="2" t="s">
        <v>928</v>
      </c>
      <c r="GN131" s="2" t="s">
        <v>819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141</v>
      </c>
      <c r="GX131" s="2" t="s">
        <v>168</v>
      </c>
      <c r="GY131" s="2" t="s">
        <v>161</v>
      </c>
      <c r="GZ131" s="2" t="s">
        <v>132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168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168</v>
      </c>
      <c r="HW131" s="2" t="s">
        <v>352</v>
      </c>
      <c r="HX131" s="2" t="s">
        <v>507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141</v>
      </c>
      <c r="IH131" s="2" t="s">
        <v>168</v>
      </c>
      <c r="II131" s="2" t="s">
        <v>247</v>
      </c>
      <c r="IJ131" s="2" t="s">
        <v>132</v>
      </c>
      <c r="IK131" s="2" t="s">
        <v>144</v>
      </c>
      <c r="IL131" s="2" t="s">
        <v>132</v>
      </c>
      <c r="IM131" s="4">
        <v>1</v>
      </c>
      <c r="IN131" s="8">
        <v>43.85</v>
      </c>
      <c r="IO131" s="4"/>
      <c r="IP131" s="8"/>
      <c r="IQ131" s="7"/>
      <c r="IR131" s="7"/>
      <c r="IS131" s="2" t="s">
        <v>141</v>
      </c>
      <c r="IT131" s="2" t="s">
        <v>168</v>
      </c>
      <c r="IU131" s="2" t="s">
        <v>507</v>
      </c>
      <c r="IV131" s="2" t="s">
        <v>1975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174</v>
      </c>
      <c r="JF131" s="2" t="s">
        <v>168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168</v>
      </c>
      <c r="JS131" s="2" t="s">
        <v>508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168</v>
      </c>
      <c r="KE131" s="2" t="s">
        <v>132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168</v>
      </c>
      <c r="KQ131" s="2" t="s">
        <v>132</v>
      </c>
      <c r="KR131" s="2" t="s">
        <v>132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132</v>
      </c>
      <c r="LB131" s="2" t="s">
        <v>132</v>
      </c>
      <c r="LC131" s="2" t="s">
        <v>132</v>
      </c>
      <c r="LD131" s="2" t="s">
        <v>132</v>
      </c>
      <c r="LE131" s="2" t="s">
        <v>132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168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141</v>
      </c>
      <c r="ML131" s="2" t="s">
        <v>168</v>
      </c>
      <c r="MM131" s="2" t="s">
        <v>359</v>
      </c>
      <c r="MN131" s="2" t="s">
        <v>736</v>
      </c>
      <c r="MO131" s="2" t="s">
        <v>144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168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167</v>
      </c>
      <c r="NJ131" s="2" t="s">
        <v>168</v>
      </c>
      <c r="NK131" s="2" t="s">
        <v>132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174</v>
      </c>
      <c r="NV131" s="2" t="s">
        <v>168</v>
      </c>
      <c r="NW131" s="2" t="s">
        <v>132</v>
      </c>
      <c r="NX131" s="2" t="s">
        <v>132</v>
      </c>
      <c r="NY131" s="2" t="s">
        <v>144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174</v>
      </c>
      <c r="OH131" s="2" t="s">
        <v>168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168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168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168</v>
      </c>
      <c r="RC131" s="2" t="s">
        <v>132</v>
      </c>
      <c r="RD131" s="2" t="s">
        <v>132</v>
      </c>
      <c r="RE131" s="2" t="s">
        <v>144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141</v>
      </c>
      <c r="RN131" s="2" t="s">
        <v>168</v>
      </c>
      <c r="RO131" s="2" t="s">
        <v>488</v>
      </c>
      <c r="RP131" s="2" t="s">
        <v>132</v>
      </c>
      <c r="RQ131" s="2" t="s">
        <v>144</v>
      </c>
      <c r="RR131" s="2" t="s">
        <v>132</v>
      </c>
    </row>
    <row r="132">
      <c r="A132" s="2" t="s">
        <v>1976</v>
      </c>
      <c r="B132" s="2" t="s">
        <v>121</v>
      </c>
      <c r="C132" s="2" t="s">
        <v>122</v>
      </c>
      <c r="D132" s="2" t="s">
        <v>1977</v>
      </c>
      <c r="E132" s="2" t="s">
        <v>727</v>
      </c>
      <c r="F132" s="2" t="s">
        <v>1978</v>
      </c>
      <c r="G132" s="2" t="s">
        <v>1978</v>
      </c>
      <c r="H132" s="2" t="s">
        <v>1978</v>
      </c>
      <c r="I132" s="2" t="s">
        <v>1979</v>
      </c>
      <c r="J132" s="2" t="s">
        <v>127</v>
      </c>
      <c r="K132" s="2" t="s">
        <v>283</v>
      </c>
      <c r="L132" s="3">
        <v>59.5</v>
      </c>
      <c r="M132" s="3">
        <v>62.48</v>
      </c>
      <c r="N132" s="3">
        <v>127.49</v>
      </c>
      <c r="O132" s="2" t="s">
        <v>129</v>
      </c>
      <c r="P132" s="2" t="s">
        <v>255</v>
      </c>
      <c r="Q132" s="2" t="s">
        <v>131</v>
      </c>
      <c r="R132" s="2" t="s">
        <v>132</v>
      </c>
      <c r="S132" s="2" t="s">
        <v>1980</v>
      </c>
      <c r="T132" s="2" t="s">
        <v>132</v>
      </c>
      <c r="U132" s="2" t="s">
        <v>429</v>
      </c>
      <c r="V132" s="2" t="s">
        <v>602</v>
      </c>
      <c r="W132" s="2" t="s">
        <v>225</v>
      </c>
      <c r="X132" s="2" t="s">
        <v>132</v>
      </c>
      <c r="Y132" s="2" t="s">
        <v>825</v>
      </c>
      <c r="Z132" s="4">
        <v>363</v>
      </c>
      <c r="AA132" s="4">
        <f>=ROUNDDOWN(49.7260273972603,0)</f>
      </c>
      <c r="AB132" s="5">
        <v>7.3</v>
      </c>
      <c r="AC132" s="2" t="s">
        <v>132</v>
      </c>
      <c r="AD132" s="4"/>
      <c r="AE132" s="4"/>
      <c r="AF132" s="6">
        <v>63</v>
      </c>
      <c r="AG132" s="6"/>
      <c r="AH132" s="7">
        <v>0.9121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109</v>
      </c>
      <c r="AQ132" s="8">
        <v>7449.11</v>
      </c>
      <c r="AR132" s="4"/>
      <c r="AS132" s="8"/>
      <c r="AT132" s="7"/>
      <c r="AU132" s="7"/>
      <c r="AV132" s="4">
        <v>109</v>
      </c>
      <c r="AW132" s="8">
        <v>7449.11</v>
      </c>
      <c r="AX132" s="4"/>
      <c r="AY132" s="8"/>
      <c r="AZ132" s="7"/>
      <c r="BA132" s="7"/>
      <c r="BB132" s="7">
        <v>1</v>
      </c>
      <c r="BC132" s="4">
        <v>151</v>
      </c>
      <c r="BD132" s="8">
        <v>10370.35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0.7183</v>
      </c>
      <c r="BJ132" s="4">
        <v>109</v>
      </c>
      <c r="BK132" s="8">
        <v>7449.11</v>
      </c>
      <c r="BL132" s="2" t="s">
        <v>1981</v>
      </c>
      <c r="BM132" s="7">
        <v>1</v>
      </c>
      <c r="BN132" s="7">
        <v>1</v>
      </c>
      <c r="BO132" s="4">
        <v>11</v>
      </c>
      <c r="BP132" s="8">
        <v>607.37</v>
      </c>
      <c r="BQ132" s="4"/>
      <c r="BR132" s="8"/>
      <c r="BS132" s="7"/>
      <c r="BT132" s="7"/>
      <c r="BU132" s="2" t="s">
        <v>141</v>
      </c>
      <c r="BV132" s="2" t="s">
        <v>129</v>
      </c>
      <c r="BW132" s="2" t="s">
        <v>830</v>
      </c>
      <c r="BX132" s="2" t="s">
        <v>1982</v>
      </c>
      <c r="BY132" s="2" t="s">
        <v>144</v>
      </c>
      <c r="BZ132" s="2" t="s">
        <v>132</v>
      </c>
      <c r="CA132" s="4">
        <v>17</v>
      </c>
      <c r="CB132" s="8">
        <v>1388.56</v>
      </c>
      <c r="CC132" s="4"/>
      <c r="CD132" s="8"/>
      <c r="CE132" s="7"/>
      <c r="CF132" s="7"/>
      <c r="CG132" s="2" t="s">
        <v>141</v>
      </c>
      <c r="CH132" s="2" t="s">
        <v>129</v>
      </c>
      <c r="CI132" s="2" t="s">
        <v>132</v>
      </c>
      <c r="CJ132" s="2" t="s">
        <v>829</v>
      </c>
      <c r="CK132" s="2" t="s">
        <v>144</v>
      </c>
      <c r="CL132" s="2" t="s">
        <v>132</v>
      </c>
      <c r="CM132" s="4">
        <v>36</v>
      </c>
      <c r="CN132" s="8">
        <v>2357.41</v>
      </c>
      <c r="CO132" s="4"/>
      <c r="CP132" s="8"/>
      <c r="CQ132" s="7"/>
      <c r="CR132" s="7"/>
      <c r="CS132" s="2" t="s">
        <v>141</v>
      </c>
      <c r="CT132" s="2" t="s">
        <v>129</v>
      </c>
      <c r="CU132" s="2" t="s">
        <v>830</v>
      </c>
      <c r="CV132" s="2" t="s">
        <v>1983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129</v>
      </c>
      <c r="DG132" s="2" t="s">
        <v>557</v>
      </c>
      <c r="DH132" s="2" t="s">
        <v>482</v>
      </c>
      <c r="DI132" s="2" t="s">
        <v>144</v>
      </c>
      <c r="DJ132" s="2" t="s">
        <v>132</v>
      </c>
      <c r="DK132" s="4">
        <v>3</v>
      </c>
      <c r="DL132" s="8">
        <v>234.96</v>
      </c>
      <c r="DM132" s="4"/>
      <c r="DN132" s="8"/>
      <c r="DO132" s="7"/>
      <c r="DP132" s="7"/>
      <c r="DQ132" s="2" t="s">
        <v>141</v>
      </c>
      <c r="DR132" s="2" t="s">
        <v>129</v>
      </c>
      <c r="DS132" s="2" t="s">
        <v>834</v>
      </c>
      <c r="DT132" s="2" t="s">
        <v>1674</v>
      </c>
      <c r="DU132" s="2" t="s">
        <v>144</v>
      </c>
      <c r="DV132" s="2" t="s">
        <v>132</v>
      </c>
      <c r="DW132" s="4">
        <v>26</v>
      </c>
      <c r="DX132" s="8">
        <v>1832.48</v>
      </c>
      <c r="DY132" s="4"/>
      <c r="DZ132" s="8"/>
      <c r="EA132" s="7"/>
      <c r="EB132" s="7"/>
      <c r="EC132" s="2" t="s">
        <v>141</v>
      </c>
      <c r="ED132" s="2" t="s">
        <v>129</v>
      </c>
      <c r="EE132" s="2" t="s">
        <v>830</v>
      </c>
      <c r="EF132" s="2" t="s">
        <v>1984</v>
      </c>
      <c r="EG132" s="2" t="s">
        <v>144</v>
      </c>
      <c r="EH132" s="2" t="s">
        <v>132</v>
      </c>
      <c r="EI132" s="4">
        <v>9</v>
      </c>
      <c r="EJ132" s="8">
        <v>572.04</v>
      </c>
      <c r="EK132" s="4"/>
      <c r="EL132" s="8"/>
      <c r="EM132" s="7"/>
      <c r="EN132" s="7"/>
      <c r="EO132" s="2" t="s">
        <v>141</v>
      </c>
      <c r="EP132" s="2" t="s">
        <v>129</v>
      </c>
      <c r="EQ132" s="2" t="s">
        <v>830</v>
      </c>
      <c r="ER132" s="2" t="s">
        <v>1985</v>
      </c>
      <c r="ES132" s="2" t="s">
        <v>144</v>
      </c>
      <c r="ET132" s="2" t="s">
        <v>132</v>
      </c>
      <c r="EU132" s="4">
        <v>1</v>
      </c>
      <c r="EV132" s="8">
        <v>67.47</v>
      </c>
      <c r="EW132" s="4"/>
      <c r="EX132" s="8"/>
      <c r="EY132" s="7"/>
      <c r="EZ132" s="7"/>
      <c r="FA132" s="2" t="s">
        <v>141</v>
      </c>
      <c r="FB132" s="2" t="s">
        <v>129</v>
      </c>
      <c r="FC132" s="2" t="s">
        <v>202</v>
      </c>
      <c r="FD132" s="2" t="s">
        <v>1986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168</v>
      </c>
      <c r="FO132" s="2" t="s">
        <v>1514</v>
      </c>
      <c r="FP132" s="2" t="s">
        <v>1987</v>
      </c>
      <c r="FQ132" s="2" t="s">
        <v>144</v>
      </c>
      <c r="FR132" s="2" t="s">
        <v>132</v>
      </c>
      <c r="FS132" s="4">
        <v>3</v>
      </c>
      <c r="FT132" s="8">
        <v>187.44</v>
      </c>
      <c r="FU132" s="4"/>
      <c r="FV132" s="8"/>
      <c r="FW132" s="7"/>
      <c r="FX132" s="7"/>
      <c r="FY132" s="2" t="s">
        <v>141</v>
      </c>
      <c r="FZ132" s="2" t="s">
        <v>129</v>
      </c>
      <c r="GA132" s="2" t="s">
        <v>300</v>
      </c>
      <c r="GB132" s="2" t="s">
        <v>379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129</v>
      </c>
      <c r="GM132" s="2" t="s">
        <v>830</v>
      </c>
      <c r="GN132" s="2" t="s">
        <v>1988</v>
      </c>
      <c r="GO132" s="2" t="s">
        <v>144</v>
      </c>
      <c r="GP132" s="2" t="s">
        <v>132</v>
      </c>
      <c r="GQ132" s="4">
        <v>1</v>
      </c>
      <c r="GR132" s="8">
        <v>62.48</v>
      </c>
      <c r="GS132" s="4"/>
      <c r="GT132" s="8"/>
      <c r="GU132" s="7"/>
      <c r="GV132" s="7"/>
      <c r="GW132" s="2" t="s">
        <v>141</v>
      </c>
      <c r="GX132" s="2" t="s">
        <v>129</v>
      </c>
      <c r="GY132" s="2" t="s">
        <v>303</v>
      </c>
      <c r="GZ132" s="2" t="s">
        <v>1319</v>
      </c>
      <c r="HA132" s="2" t="s">
        <v>144</v>
      </c>
      <c r="HB132" s="2" t="s">
        <v>132</v>
      </c>
      <c r="HC132" s="4">
        <v>1</v>
      </c>
      <c r="HD132" s="8">
        <v>80.85</v>
      </c>
      <c r="HE132" s="4"/>
      <c r="HF132" s="8"/>
      <c r="HG132" s="7"/>
      <c r="HH132" s="7"/>
      <c r="HI132" s="2" t="s">
        <v>141</v>
      </c>
      <c r="HJ132" s="2" t="s">
        <v>129</v>
      </c>
      <c r="HK132" s="2" t="s">
        <v>1754</v>
      </c>
      <c r="HL132" s="2" t="s">
        <v>1989</v>
      </c>
      <c r="HM132" s="2" t="s">
        <v>144</v>
      </c>
      <c r="HN132" s="2" t="s">
        <v>132</v>
      </c>
      <c r="HO132" s="4">
        <v>1</v>
      </c>
      <c r="HP132" s="8">
        <v>58.05</v>
      </c>
      <c r="HQ132" s="4"/>
      <c r="HR132" s="8"/>
      <c r="HS132" s="7"/>
      <c r="HT132" s="7"/>
      <c r="HU132" s="2" t="s">
        <v>141</v>
      </c>
      <c r="HV132" s="2" t="s">
        <v>129</v>
      </c>
      <c r="HW132" s="2" t="s">
        <v>845</v>
      </c>
      <c r="HX132" s="2" t="s">
        <v>1529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129</v>
      </c>
      <c r="II132" s="2" t="s">
        <v>847</v>
      </c>
      <c r="IJ132" s="2" t="s">
        <v>583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129</v>
      </c>
      <c r="IU132" s="2" t="s">
        <v>132</v>
      </c>
      <c r="IV132" s="2" t="s">
        <v>132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129</v>
      </c>
      <c r="JG132" s="2" t="s">
        <v>1326</v>
      </c>
      <c r="JH132" s="2" t="s">
        <v>619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311</v>
      </c>
      <c r="JT132" s="2" t="s">
        <v>259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129</v>
      </c>
      <c r="KE132" s="2" t="s">
        <v>830</v>
      </c>
      <c r="KF132" s="2" t="s">
        <v>132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132</v>
      </c>
      <c r="KP132" s="2" t="s">
        <v>132</v>
      </c>
      <c r="KQ132" s="2" t="s">
        <v>132</v>
      </c>
      <c r="KR132" s="2" t="s">
        <v>132</v>
      </c>
      <c r="KS132" s="2" t="s">
        <v>132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129</v>
      </c>
      <c r="LC132" s="2" t="s">
        <v>1002</v>
      </c>
      <c r="LD132" s="2" t="s">
        <v>593</v>
      </c>
      <c r="LE132" s="2" t="s">
        <v>144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129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141</v>
      </c>
      <c r="ML132" s="2" t="s">
        <v>171</v>
      </c>
      <c r="MM132" s="2" t="s">
        <v>855</v>
      </c>
      <c r="MN132" s="2" t="s">
        <v>1990</v>
      </c>
      <c r="MO132" s="2" t="s">
        <v>144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129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167</v>
      </c>
      <c r="NJ132" s="2" t="s">
        <v>129</v>
      </c>
      <c r="NK132" s="2" t="s">
        <v>132</v>
      </c>
      <c r="NL132" s="2" t="s">
        <v>132</v>
      </c>
      <c r="NM132" s="2" t="s">
        <v>144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167</v>
      </c>
      <c r="OH132" s="2" t="s">
        <v>129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167</v>
      </c>
      <c r="OT132" s="2" t="s">
        <v>168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217</v>
      </c>
      <c r="PF132" s="2" t="s">
        <v>129</v>
      </c>
      <c r="PG132" s="2" t="s">
        <v>132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168</v>
      </c>
      <c r="PS132" s="2" t="s">
        <v>218</v>
      </c>
      <c r="PT132" s="2" t="s">
        <v>1991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168</v>
      </c>
      <c r="QQ132" s="2" t="s">
        <v>1815</v>
      </c>
      <c r="QR132" s="2" t="s">
        <v>1011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545</v>
      </c>
      <c r="RB132" s="2" t="s">
        <v>129</v>
      </c>
      <c r="RC132" s="2" t="s">
        <v>132</v>
      </c>
      <c r="RD132" s="2" t="s">
        <v>132</v>
      </c>
      <c r="RE132" s="2" t="s">
        <v>144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168</v>
      </c>
      <c r="RO132" s="2" t="s">
        <v>315</v>
      </c>
      <c r="RP132" s="2" t="s">
        <v>1992</v>
      </c>
      <c r="RQ132" s="2" t="s">
        <v>144</v>
      </c>
      <c r="RR132" s="2" t="s">
        <v>132</v>
      </c>
    </row>
    <row r="133">
      <c r="A133" s="2" t="s">
        <v>1993</v>
      </c>
      <c r="B133" s="2" t="s">
        <v>121</v>
      </c>
      <c r="C133" s="2" t="s">
        <v>122</v>
      </c>
      <c r="D133" s="2" t="s">
        <v>1977</v>
      </c>
      <c r="E133" s="2" t="s">
        <v>727</v>
      </c>
      <c r="F133" s="2" t="s">
        <v>1978</v>
      </c>
      <c r="G133" s="2" t="s">
        <v>1978</v>
      </c>
      <c r="H133" s="2" t="s">
        <v>1978</v>
      </c>
      <c r="I133" s="2" t="s">
        <v>1979</v>
      </c>
      <c r="J133" s="2" t="s">
        <v>127</v>
      </c>
      <c r="K133" s="2" t="s">
        <v>427</v>
      </c>
      <c r="L133" s="3">
        <v>59.5</v>
      </c>
      <c r="M133" s="3">
        <v>62.48</v>
      </c>
      <c r="N133" s="3">
        <v>135.99</v>
      </c>
      <c r="O133" s="2" t="s">
        <v>697</v>
      </c>
      <c r="P133" s="2" t="s">
        <v>540</v>
      </c>
      <c r="Q133" s="2" t="s">
        <v>131</v>
      </c>
      <c r="R133" s="2" t="s">
        <v>132</v>
      </c>
      <c r="S133" s="2" t="s">
        <v>1994</v>
      </c>
      <c r="T133" s="2" t="s">
        <v>132</v>
      </c>
      <c r="U133" s="2" t="s">
        <v>429</v>
      </c>
      <c r="V133" s="2" t="s">
        <v>602</v>
      </c>
      <c r="W133" s="2" t="s">
        <v>225</v>
      </c>
      <c r="X133" s="2" t="s">
        <v>132</v>
      </c>
      <c r="Y133" s="2" t="s">
        <v>825</v>
      </c>
      <c r="Z133" s="4"/>
      <c r="AA133" s="4">
        <f>=ROUNDDOWN({0},0)</f>
      </c>
      <c r="AB133" s="5">
        <v>1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42</v>
      </c>
      <c r="AQ133" s="8">
        <v>2921.24</v>
      </c>
      <c r="AR133" s="4"/>
      <c r="AS133" s="8"/>
      <c r="AT133" s="7"/>
      <c r="AU133" s="7"/>
      <c r="AV133" s="4">
        <v>42</v>
      </c>
      <c r="AW133" s="8">
        <v>2921.24</v>
      </c>
      <c r="AX133" s="4"/>
      <c r="AY133" s="8"/>
      <c r="AZ133" s="7"/>
      <c r="BA133" s="7"/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0.2817</v>
      </c>
      <c r="BJ133" s="4">
        <v>42</v>
      </c>
      <c r="BK133" s="8">
        <v>2921.24</v>
      </c>
      <c r="BL133" s="2" t="s">
        <v>1995</v>
      </c>
      <c r="BM133" s="7">
        <v>1</v>
      </c>
      <c r="BN133" s="7">
        <v>1</v>
      </c>
      <c r="BO133" s="4">
        <v>6</v>
      </c>
      <c r="BP133" s="8">
        <v>291.95</v>
      </c>
      <c r="BQ133" s="4"/>
      <c r="BR133" s="8"/>
      <c r="BS133" s="7"/>
      <c r="BT133" s="7"/>
      <c r="BU133" s="2" t="s">
        <v>141</v>
      </c>
      <c r="BV133" s="2" t="s">
        <v>168</v>
      </c>
      <c r="BW133" s="2" t="s">
        <v>830</v>
      </c>
      <c r="BX133" s="2" t="s">
        <v>1996</v>
      </c>
      <c r="BY133" s="2" t="s">
        <v>144</v>
      </c>
      <c r="BZ133" s="2" t="s">
        <v>132</v>
      </c>
      <c r="CA133" s="4">
        <v>10</v>
      </c>
      <c r="CB133" s="8">
        <v>816.8</v>
      </c>
      <c r="CC133" s="4"/>
      <c r="CD133" s="8"/>
      <c r="CE133" s="7"/>
      <c r="CF133" s="7"/>
      <c r="CG133" s="2" t="s">
        <v>141</v>
      </c>
      <c r="CH133" s="2" t="s">
        <v>168</v>
      </c>
      <c r="CI133" s="2" t="s">
        <v>132</v>
      </c>
      <c r="CJ133" s="2" t="s">
        <v>829</v>
      </c>
      <c r="CK133" s="2" t="s">
        <v>144</v>
      </c>
      <c r="CL133" s="2" t="s">
        <v>132</v>
      </c>
      <c r="CM133" s="4">
        <v>9</v>
      </c>
      <c r="CN133" s="8">
        <v>581.4</v>
      </c>
      <c r="CO133" s="4"/>
      <c r="CP133" s="8"/>
      <c r="CQ133" s="7"/>
      <c r="CR133" s="7"/>
      <c r="CS133" s="2" t="s">
        <v>141</v>
      </c>
      <c r="CT133" s="2" t="s">
        <v>168</v>
      </c>
      <c r="CU133" s="2" t="s">
        <v>830</v>
      </c>
      <c r="CV133" s="2" t="s">
        <v>1997</v>
      </c>
      <c r="CW133" s="2" t="s">
        <v>144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168</v>
      </c>
      <c r="DG133" s="2" t="s">
        <v>661</v>
      </c>
      <c r="DH133" s="2" t="s">
        <v>132</v>
      </c>
      <c r="DI133" s="2" t="s">
        <v>144</v>
      </c>
      <c r="DJ133" s="2" t="s">
        <v>132</v>
      </c>
      <c r="DK133" s="4">
        <v>8</v>
      </c>
      <c r="DL133" s="8">
        <v>626.56</v>
      </c>
      <c r="DM133" s="4"/>
      <c r="DN133" s="8"/>
      <c r="DO133" s="7"/>
      <c r="DP133" s="7"/>
      <c r="DQ133" s="2" t="s">
        <v>141</v>
      </c>
      <c r="DR133" s="2" t="s">
        <v>168</v>
      </c>
      <c r="DS133" s="2" t="s">
        <v>834</v>
      </c>
      <c r="DT133" s="2" t="s">
        <v>1998</v>
      </c>
      <c r="DU133" s="2" t="s">
        <v>144</v>
      </c>
      <c r="DV133" s="2" t="s">
        <v>132</v>
      </c>
      <c r="DW133" s="4">
        <v>3</v>
      </c>
      <c r="DX133" s="8">
        <v>211.44</v>
      </c>
      <c r="DY133" s="4"/>
      <c r="DZ133" s="8"/>
      <c r="EA133" s="7"/>
      <c r="EB133" s="7"/>
      <c r="EC133" s="2" t="s">
        <v>141</v>
      </c>
      <c r="ED133" s="2" t="s">
        <v>168</v>
      </c>
      <c r="EE133" s="2" t="s">
        <v>830</v>
      </c>
      <c r="EF133" s="2" t="s">
        <v>1999</v>
      </c>
      <c r="EG133" s="2" t="s">
        <v>144</v>
      </c>
      <c r="EH133" s="2" t="s">
        <v>132</v>
      </c>
      <c r="EI133" s="4">
        <v>3</v>
      </c>
      <c r="EJ133" s="8">
        <v>190.68</v>
      </c>
      <c r="EK133" s="4"/>
      <c r="EL133" s="8"/>
      <c r="EM133" s="7"/>
      <c r="EN133" s="7"/>
      <c r="EO133" s="2" t="s">
        <v>141</v>
      </c>
      <c r="EP133" s="2" t="s">
        <v>168</v>
      </c>
      <c r="EQ133" s="2" t="s">
        <v>830</v>
      </c>
      <c r="ER133" s="2" t="s">
        <v>2000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217</v>
      </c>
      <c r="FB133" s="2" t="s">
        <v>168</v>
      </c>
      <c r="FC133" s="2" t="s">
        <v>132</v>
      </c>
      <c r="FD133" s="2" t="s">
        <v>132</v>
      </c>
      <c r="FE133" s="2" t="s">
        <v>144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141</v>
      </c>
      <c r="FN133" s="2" t="s">
        <v>168</v>
      </c>
      <c r="FO133" s="2" t="s">
        <v>1514</v>
      </c>
      <c r="FP133" s="2" t="s">
        <v>132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168</v>
      </c>
      <c r="GA133" s="2" t="s">
        <v>378</v>
      </c>
      <c r="GB133" s="2" t="s">
        <v>2001</v>
      </c>
      <c r="GC133" s="2" t="s">
        <v>144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141</v>
      </c>
      <c r="GL133" s="2" t="s">
        <v>168</v>
      </c>
      <c r="GM133" s="2" t="s">
        <v>830</v>
      </c>
      <c r="GN133" s="2" t="s">
        <v>2002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168</v>
      </c>
      <c r="GY133" s="2" t="s">
        <v>303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167</v>
      </c>
      <c r="HJ133" s="2" t="s">
        <v>168</v>
      </c>
      <c r="HK133" s="2" t="s">
        <v>132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168</v>
      </c>
      <c r="HW133" s="2" t="s">
        <v>1517</v>
      </c>
      <c r="HX133" s="2" t="s">
        <v>2003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168</v>
      </c>
      <c r="II133" s="2" t="s">
        <v>2004</v>
      </c>
      <c r="IJ133" s="2" t="s">
        <v>132</v>
      </c>
      <c r="IK133" s="2" t="s">
        <v>144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212</v>
      </c>
      <c r="IT133" s="2" t="s">
        <v>168</v>
      </c>
      <c r="IU133" s="2" t="s">
        <v>132</v>
      </c>
      <c r="IV133" s="2" t="s">
        <v>132</v>
      </c>
      <c r="IW133" s="2" t="s">
        <v>144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168</v>
      </c>
      <c r="JG133" s="2" t="s">
        <v>850</v>
      </c>
      <c r="JH133" s="2" t="s">
        <v>2005</v>
      </c>
      <c r="JI133" s="2" t="s">
        <v>144</v>
      </c>
      <c r="JJ133" s="2" t="s">
        <v>132</v>
      </c>
      <c r="JK133" s="4">
        <v>3</v>
      </c>
      <c r="JL133" s="8">
        <v>202.41</v>
      </c>
      <c r="JM133" s="4"/>
      <c r="JN133" s="8"/>
      <c r="JO133" s="7"/>
      <c r="JP133" s="7"/>
      <c r="JQ133" s="2" t="s">
        <v>141</v>
      </c>
      <c r="JR133" s="2" t="s">
        <v>168</v>
      </c>
      <c r="JS133" s="2" t="s">
        <v>311</v>
      </c>
      <c r="JT133" s="2" t="s">
        <v>2006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167</v>
      </c>
      <c r="KD133" s="2" t="s">
        <v>168</v>
      </c>
      <c r="KE133" s="2" t="s">
        <v>830</v>
      </c>
      <c r="KF133" s="2" t="s">
        <v>132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132</v>
      </c>
      <c r="KP133" s="2" t="s">
        <v>132</v>
      </c>
      <c r="KQ133" s="2" t="s">
        <v>132</v>
      </c>
      <c r="KR133" s="2" t="s">
        <v>132</v>
      </c>
      <c r="KS133" s="2" t="s">
        <v>132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141</v>
      </c>
      <c r="LB133" s="2" t="s">
        <v>168</v>
      </c>
      <c r="LC133" s="2" t="s">
        <v>1002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168</v>
      </c>
      <c r="LO133" s="2" t="s">
        <v>1134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168</v>
      </c>
      <c r="MM133" s="2" t="s">
        <v>855</v>
      </c>
      <c r="MN133" s="2" t="s">
        <v>1677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168</v>
      </c>
      <c r="MY133" s="2" t="s">
        <v>132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167</v>
      </c>
      <c r="NJ133" s="2" t="s">
        <v>168</v>
      </c>
      <c r="NK133" s="2" t="s">
        <v>132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132</v>
      </c>
      <c r="NV133" s="2" t="s">
        <v>132</v>
      </c>
      <c r="NW133" s="2" t="s">
        <v>132</v>
      </c>
      <c r="NX133" s="2" t="s">
        <v>132</v>
      </c>
      <c r="NY133" s="2" t="s">
        <v>132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174</v>
      </c>
      <c r="OH133" s="2" t="s">
        <v>168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167</v>
      </c>
      <c r="OT133" s="2" t="s">
        <v>168</v>
      </c>
      <c r="OU133" s="2" t="s">
        <v>132</v>
      </c>
      <c r="OV133" s="2" t="s">
        <v>132</v>
      </c>
      <c r="OW133" s="2" t="s">
        <v>144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168</v>
      </c>
      <c r="PS133" s="2" t="s">
        <v>572</v>
      </c>
      <c r="PT133" s="2" t="s">
        <v>1827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141</v>
      </c>
      <c r="QP133" s="2" t="s">
        <v>168</v>
      </c>
      <c r="QQ133" s="2" t="s">
        <v>1815</v>
      </c>
      <c r="QR133" s="2" t="s">
        <v>913</v>
      </c>
      <c r="QS133" s="2" t="s">
        <v>144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168</v>
      </c>
      <c r="RC133" s="2" t="s">
        <v>132</v>
      </c>
      <c r="RD133" s="2" t="s">
        <v>132</v>
      </c>
      <c r="RE133" s="2" t="s">
        <v>144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168</v>
      </c>
      <c r="RO133" s="2" t="s">
        <v>1775</v>
      </c>
      <c r="RP133" s="2" t="s">
        <v>237</v>
      </c>
      <c r="RQ133" s="2" t="s">
        <v>144</v>
      </c>
      <c r="RR133" s="2" t="s">
        <v>132</v>
      </c>
    </row>
    <row r="134">
      <c r="A134" s="2" t="s">
        <v>2007</v>
      </c>
      <c r="B134" s="2" t="s">
        <v>121</v>
      </c>
      <c r="C134" s="2" t="s">
        <v>122</v>
      </c>
      <c r="D134" s="2" t="s">
        <v>1977</v>
      </c>
      <c r="E134" s="2" t="s">
        <v>727</v>
      </c>
      <c r="F134" s="2" t="s">
        <v>2008</v>
      </c>
      <c r="G134" s="2" t="s">
        <v>2008</v>
      </c>
      <c r="H134" s="2" t="s">
        <v>2008</v>
      </c>
      <c r="I134" s="2" t="s">
        <v>2009</v>
      </c>
      <c r="J134" s="2" t="s">
        <v>127</v>
      </c>
      <c r="K134" s="2" t="s">
        <v>283</v>
      </c>
      <c r="L134" s="3">
        <v>45.33</v>
      </c>
      <c r="M134" s="3">
        <v>47.6</v>
      </c>
      <c r="N134" s="3">
        <v>101.99</v>
      </c>
      <c r="O134" s="2" t="s">
        <v>129</v>
      </c>
      <c r="P134" s="2" t="s">
        <v>319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429</v>
      </c>
      <c r="V134" s="2" t="s">
        <v>866</v>
      </c>
      <c r="W134" s="2" t="s">
        <v>136</v>
      </c>
      <c r="X134" s="2" t="s">
        <v>132</v>
      </c>
      <c r="Y134" s="2" t="s">
        <v>357</v>
      </c>
      <c r="Z134" s="4">
        <v>166</v>
      </c>
      <c r="AA134" s="4">
        <f>=ROUNDDOWN(23.7142857142857,0)</f>
      </c>
      <c r="AB134" s="5">
        <v>7</v>
      </c>
      <c r="AC134" s="2" t="s">
        <v>132</v>
      </c>
      <c r="AD134" s="4"/>
      <c r="AE134" s="4"/>
      <c r="AF134" s="6">
        <v>65</v>
      </c>
      <c r="AG134" s="6"/>
      <c r="AH134" s="7">
        <v>0.9231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111</v>
      </c>
      <c r="AQ134" s="8">
        <v>6219.78</v>
      </c>
      <c r="AR134" s="4"/>
      <c r="AS134" s="8"/>
      <c r="AT134" s="7"/>
      <c r="AU134" s="7"/>
      <c r="AV134" s="4">
        <v>111</v>
      </c>
      <c r="AW134" s="8">
        <v>6219.78</v>
      </c>
      <c r="AX134" s="4"/>
      <c r="AY134" s="8"/>
      <c r="AZ134" s="7"/>
      <c r="BA134" s="7"/>
      <c r="BB134" s="7">
        <v>1</v>
      </c>
      <c r="BC134" s="4">
        <v>111</v>
      </c>
      <c r="BD134" s="8">
        <v>6219.78</v>
      </c>
      <c r="BE134" s="4"/>
      <c r="BF134" s="8"/>
      <c r="BG134" s="7"/>
      <c r="BH134" s="7"/>
      <c r="BI134" s="7">
        <v>1</v>
      </c>
      <c r="BJ134" s="4">
        <v>111</v>
      </c>
      <c r="BK134" s="8">
        <v>6219.78</v>
      </c>
      <c r="BL134" s="2" t="s">
        <v>2010</v>
      </c>
      <c r="BM134" s="7">
        <v>1</v>
      </c>
      <c r="BN134" s="7">
        <v>1</v>
      </c>
      <c r="BO134" s="4">
        <v>2</v>
      </c>
      <c r="BP134" s="8">
        <v>89.58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2011</v>
      </c>
      <c r="BX134" s="2" t="s">
        <v>2012</v>
      </c>
      <c r="BY134" s="2" t="s">
        <v>144</v>
      </c>
      <c r="BZ134" s="2" t="s">
        <v>132</v>
      </c>
      <c r="CA134" s="4">
        <v>11</v>
      </c>
      <c r="CB134" s="8">
        <v>573.43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132</v>
      </c>
      <c r="CJ134" s="2" t="s">
        <v>945</v>
      </c>
      <c r="CK134" s="2" t="s">
        <v>144</v>
      </c>
      <c r="CL134" s="2" t="s">
        <v>132</v>
      </c>
      <c r="CM134" s="4">
        <v>36</v>
      </c>
      <c r="CN134" s="8">
        <v>1806.28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357</v>
      </c>
      <c r="CV134" s="2" t="s">
        <v>2013</v>
      </c>
      <c r="CW134" s="2" t="s">
        <v>144</v>
      </c>
      <c r="CX134" s="2" t="s">
        <v>132</v>
      </c>
      <c r="CY134" s="4">
        <v>14</v>
      </c>
      <c r="CZ134" s="8">
        <v>823.2</v>
      </c>
      <c r="DA134" s="4"/>
      <c r="DB134" s="8"/>
      <c r="DC134" s="7"/>
      <c r="DD134" s="7"/>
      <c r="DE134" s="2" t="s">
        <v>141</v>
      </c>
      <c r="DF134" s="2" t="s">
        <v>129</v>
      </c>
      <c r="DG134" s="2" t="s">
        <v>2014</v>
      </c>
      <c r="DH134" s="2" t="s">
        <v>2015</v>
      </c>
      <c r="DI134" s="2" t="s">
        <v>144</v>
      </c>
      <c r="DJ134" s="2" t="s">
        <v>132</v>
      </c>
      <c r="DK134" s="4">
        <v>16</v>
      </c>
      <c r="DL134" s="8">
        <v>1003.52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344</v>
      </c>
      <c r="DT134" s="2" t="s">
        <v>2016</v>
      </c>
      <c r="DU134" s="2" t="s">
        <v>144</v>
      </c>
      <c r="DV134" s="2" t="s">
        <v>132</v>
      </c>
      <c r="DW134" s="4">
        <v>3</v>
      </c>
      <c r="DX134" s="8">
        <v>175.5</v>
      </c>
      <c r="DY134" s="4"/>
      <c r="DZ134" s="8"/>
      <c r="EA134" s="7"/>
      <c r="EB134" s="7"/>
      <c r="EC134" s="2" t="s">
        <v>141</v>
      </c>
      <c r="ED134" s="2" t="s">
        <v>129</v>
      </c>
      <c r="EE134" s="2" t="s">
        <v>354</v>
      </c>
      <c r="EF134" s="2" t="s">
        <v>751</v>
      </c>
      <c r="EG134" s="2" t="s">
        <v>144</v>
      </c>
      <c r="EH134" s="2" t="s">
        <v>132</v>
      </c>
      <c r="EI134" s="4">
        <v>6</v>
      </c>
      <c r="EJ134" s="8">
        <v>319.92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1950</v>
      </c>
      <c r="ER134" s="2" t="s">
        <v>506</v>
      </c>
      <c r="ES134" s="2" t="s">
        <v>144</v>
      </c>
      <c r="ET134" s="2" t="s">
        <v>132</v>
      </c>
      <c r="EU134" s="4">
        <v>3</v>
      </c>
      <c r="EV134" s="8">
        <v>154.2</v>
      </c>
      <c r="EW134" s="4"/>
      <c r="EX134" s="8"/>
      <c r="EY134" s="7"/>
      <c r="EZ134" s="7"/>
      <c r="FA134" s="2" t="s">
        <v>141</v>
      </c>
      <c r="FB134" s="2" t="s">
        <v>129</v>
      </c>
      <c r="FC134" s="2" t="s">
        <v>1350</v>
      </c>
      <c r="FD134" s="2" t="s">
        <v>1785</v>
      </c>
      <c r="FE134" s="2" t="s">
        <v>144</v>
      </c>
      <c r="FF134" s="2" t="s">
        <v>132</v>
      </c>
      <c r="FG134" s="4">
        <v>2</v>
      </c>
      <c r="FH134" s="8">
        <v>117.6</v>
      </c>
      <c r="FI134" s="4"/>
      <c r="FJ134" s="8"/>
      <c r="FK134" s="7"/>
      <c r="FL134" s="7"/>
      <c r="FM134" s="2" t="s">
        <v>141</v>
      </c>
      <c r="FN134" s="2" t="s">
        <v>129</v>
      </c>
      <c r="FO134" s="2" t="s">
        <v>960</v>
      </c>
      <c r="FP134" s="2" t="s">
        <v>945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129</v>
      </c>
      <c r="GA134" s="2" t="s">
        <v>158</v>
      </c>
      <c r="GB134" s="2" t="s">
        <v>132</v>
      </c>
      <c r="GC134" s="2" t="s">
        <v>144</v>
      </c>
      <c r="GD134" s="2" t="s">
        <v>132</v>
      </c>
      <c r="GE134" s="4">
        <v>3</v>
      </c>
      <c r="GF134" s="8">
        <v>313.97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357</v>
      </c>
      <c r="GN134" s="2" t="s">
        <v>1441</v>
      </c>
      <c r="GO134" s="2" t="s">
        <v>144</v>
      </c>
      <c r="GP134" s="2" t="s">
        <v>132</v>
      </c>
      <c r="GQ134" s="4">
        <v>3</v>
      </c>
      <c r="GR134" s="8">
        <v>168</v>
      </c>
      <c r="GS134" s="4"/>
      <c r="GT134" s="8"/>
      <c r="GU134" s="7"/>
      <c r="GV134" s="7"/>
      <c r="GW134" s="2" t="s">
        <v>141</v>
      </c>
      <c r="GX134" s="2" t="s">
        <v>129</v>
      </c>
      <c r="GY134" s="2" t="s">
        <v>958</v>
      </c>
      <c r="GZ134" s="2" t="s">
        <v>2017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129</v>
      </c>
      <c r="HK134" s="2" t="s">
        <v>132</v>
      </c>
      <c r="HL134" s="2" t="s">
        <v>132</v>
      </c>
      <c r="HM134" s="2" t="s">
        <v>144</v>
      </c>
      <c r="HN134" s="2" t="s">
        <v>132</v>
      </c>
      <c r="HO134" s="4">
        <v>1</v>
      </c>
      <c r="HP134" s="8">
        <v>49.98</v>
      </c>
      <c r="HQ134" s="4"/>
      <c r="HR134" s="8"/>
      <c r="HS134" s="7"/>
      <c r="HT134" s="7"/>
      <c r="HU134" s="2" t="s">
        <v>141</v>
      </c>
      <c r="HV134" s="2" t="s">
        <v>129</v>
      </c>
      <c r="HW134" s="2" t="s">
        <v>678</v>
      </c>
      <c r="HX134" s="2" t="s">
        <v>2018</v>
      </c>
      <c r="HY134" s="2" t="s">
        <v>144</v>
      </c>
      <c r="HZ134" s="2" t="s">
        <v>132</v>
      </c>
      <c r="IA134" s="4">
        <v>2</v>
      </c>
      <c r="IB134" s="8">
        <v>102.8</v>
      </c>
      <c r="IC134" s="4"/>
      <c r="ID134" s="8"/>
      <c r="IE134" s="7"/>
      <c r="IF134" s="7"/>
      <c r="IG134" s="2" t="s">
        <v>141</v>
      </c>
      <c r="IH134" s="2" t="s">
        <v>129</v>
      </c>
      <c r="II134" s="2" t="s">
        <v>2019</v>
      </c>
      <c r="IJ134" s="2" t="s">
        <v>2020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212</v>
      </c>
      <c r="IT134" s="2" t="s">
        <v>129</v>
      </c>
      <c r="IU134" s="2" t="s">
        <v>132</v>
      </c>
      <c r="IV134" s="2" t="s">
        <v>132</v>
      </c>
      <c r="IW134" s="2" t="s">
        <v>144</v>
      </c>
      <c r="IX134" s="2" t="s">
        <v>132</v>
      </c>
      <c r="IY134" s="4">
        <v>8</v>
      </c>
      <c r="IZ134" s="8">
        <v>470.4</v>
      </c>
      <c r="JA134" s="4"/>
      <c r="JB134" s="8"/>
      <c r="JC134" s="7"/>
      <c r="JD134" s="7"/>
      <c r="JE134" s="2" t="s">
        <v>141</v>
      </c>
      <c r="JF134" s="2" t="s">
        <v>129</v>
      </c>
      <c r="JG134" s="2" t="s">
        <v>356</v>
      </c>
      <c r="JH134" s="2" t="s">
        <v>1846</v>
      </c>
      <c r="JI134" s="2" t="s">
        <v>144</v>
      </c>
      <c r="JJ134" s="2" t="s">
        <v>132</v>
      </c>
      <c r="JK134" s="4">
        <v>1</v>
      </c>
      <c r="JL134" s="8">
        <v>51.4</v>
      </c>
      <c r="JM134" s="4"/>
      <c r="JN134" s="8"/>
      <c r="JO134" s="7"/>
      <c r="JP134" s="7"/>
      <c r="JQ134" s="2" t="s">
        <v>141</v>
      </c>
      <c r="JR134" s="2" t="s">
        <v>129</v>
      </c>
      <c r="JS134" s="2" t="s">
        <v>462</v>
      </c>
      <c r="JT134" s="2" t="s">
        <v>1229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129</v>
      </c>
      <c r="KE134" s="2" t="s">
        <v>132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168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141</v>
      </c>
      <c r="LB134" s="2" t="s">
        <v>129</v>
      </c>
      <c r="LC134" s="2" t="s">
        <v>169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162</v>
      </c>
      <c r="ML134" s="2" t="s">
        <v>129</v>
      </c>
      <c r="MM134" s="2" t="s">
        <v>132</v>
      </c>
      <c r="MN134" s="2" t="s">
        <v>132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129</v>
      </c>
      <c r="MY134" s="2" t="s">
        <v>132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129</v>
      </c>
      <c r="NK134" s="2" t="s">
        <v>132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167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217</v>
      </c>
      <c r="PF134" s="2" t="s">
        <v>129</v>
      </c>
      <c r="PG134" s="2" t="s">
        <v>132</v>
      </c>
      <c r="PH134" s="2" t="s">
        <v>132</v>
      </c>
      <c r="PI134" s="2" t="s">
        <v>144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141</v>
      </c>
      <c r="PR134" s="2" t="s">
        <v>168</v>
      </c>
      <c r="PS134" s="2" t="s">
        <v>177</v>
      </c>
      <c r="PT134" s="2" t="s">
        <v>132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129</v>
      </c>
      <c r="QE134" s="2" t="s">
        <v>132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167</v>
      </c>
      <c r="RB134" s="2" t="s">
        <v>129</v>
      </c>
      <c r="RC134" s="2" t="s">
        <v>132</v>
      </c>
      <c r="RD134" s="2" t="s">
        <v>132</v>
      </c>
      <c r="RE134" s="2" t="s">
        <v>144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168</v>
      </c>
      <c r="RO134" s="2" t="s">
        <v>922</v>
      </c>
      <c r="RP134" s="2" t="s">
        <v>438</v>
      </c>
      <c r="RQ134" s="2" t="s">
        <v>144</v>
      </c>
      <c r="RR134" s="2" t="s">
        <v>132</v>
      </c>
    </row>
    <row r="135">
      <c r="A135" s="2" t="s">
        <v>2021</v>
      </c>
      <c r="B135" s="2" t="s">
        <v>121</v>
      </c>
      <c r="C135" s="2" t="s">
        <v>122</v>
      </c>
      <c r="D135" s="2" t="s">
        <v>1977</v>
      </c>
      <c r="E135" s="2" t="s">
        <v>727</v>
      </c>
      <c r="F135" s="2" t="s">
        <v>2022</v>
      </c>
      <c r="G135" s="2" t="s">
        <v>2022</v>
      </c>
      <c r="H135" s="2" t="s">
        <v>2022</v>
      </c>
      <c r="I135" s="2" t="s">
        <v>2023</v>
      </c>
      <c r="J135" s="2" t="s">
        <v>127</v>
      </c>
      <c r="K135" s="2" t="s">
        <v>395</v>
      </c>
      <c r="L135" s="3">
        <v>42.43</v>
      </c>
      <c r="M135" s="3">
        <v>44.55</v>
      </c>
      <c r="N135" s="3">
        <v>89.99</v>
      </c>
      <c r="O135" s="2" t="s">
        <v>129</v>
      </c>
      <c r="P135" s="2" t="s">
        <v>319</v>
      </c>
      <c r="Q135" s="2" t="s">
        <v>131</v>
      </c>
      <c r="R135" s="2" t="s">
        <v>132</v>
      </c>
      <c r="S135" s="2" t="s">
        <v>2024</v>
      </c>
      <c r="T135" s="2" t="s">
        <v>132</v>
      </c>
      <c r="U135" s="2" t="s">
        <v>429</v>
      </c>
      <c r="V135" s="2" t="s">
        <v>866</v>
      </c>
      <c r="W135" s="2" t="s">
        <v>136</v>
      </c>
      <c r="X135" s="2" t="s">
        <v>132</v>
      </c>
      <c r="Y135" s="2" t="s">
        <v>1032</v>
      </c>
      <c r="Z135" s="4">
        <v>88</v>
      </c>
      <c r="AA135" s="4">
        <f>=ROUNDDOWN(14.6666666666667,0)</f>
      </c>
      <c r="AB135" s="5">
        <v>6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115</v>
      </c>
      <c r="AQ135" s="8">
        <v>5337.21</v>
      </c>
      <c r="AR135" s="4"/>
      <c r="AS135" s="8"/>
      <c r="AT135" s="7"/>
      <c r="AU135" s="7"/>
      <c r="AV135" s="4">
        <v>115</v>
      </c>
      <c r="AW135" s="8">
        <v>5337.21</v>
      </c>
      <c r="AX135" s="4"/>
      <c r="AY135" s="8"/>
      <c r="AZ135" s="7"/>
      <c r="BA135" s="7"/>
      <c r="BB135" s="7">
        <v>1</v>
      </c>
      <c r="BC135" s="4">
        <v>115</v>
      </c>
      <c r="BD135" s="8">
        <v>5337.21</v>
      </c>
      <c r="BE135" s="4"/>
      <c r="BF135" s="8"/>
      <c r="BG135" s="7"/>
      <c r="BH135" s="7"/>
      <c r="BI135" s="7">
        <v>1</v>
      </c>
      <c r="BJ135" s="4">
        <v>115</v>
      </c>
      <c r="BK135" s="8">
        <v>5337.21</v>
      </c>
      <c r="BL135" s="2" t="s">
        <v>2025</v>
      </c>
      <c r="BM135" s="7">
        <v>1</v>
      </c>
      <c r="BN135" s="7">
        <v>1</v>
      </c>
      <c r="BO135" s="4">
        <v>1</v>
      </c>
      <c r="BP135" s="8">
        <v>42.09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1225</v>
      </c>
      <c r="BX135" s="2" t="s">
        <v>927</v>
      </c>
      <c r="BY135" s="2" t="s">
        <v>144</v>
      </c>
      <c r="BZ135" s="2" t="s">
        <v>132</v>
      </c>
      <c r="CA135" s="4">
        <v>21</v>
      </c>
      <c r="CB135" s="8">
        <v>931.56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132</v>
      </c>
      <c r="CJ135" s="2" t="s">
        <v>204</v>
      </c>
      <c r="CK135" s="2" t="s">
        <v>144</v>
      </c>
      <c r="CL135" s="2" t="s">
        <v>132</v>
      </c>
      <c r="CM135" s="4">
        <v>10</v>
      </c>
      <c r="CN135" s="8">
        <v>472.73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1032</v>
      </c>
      <c r="CV135" s="2" t="s">
        <v>2026</v>
      </c>
      <c r="CW135" s="2" t="s">
        <v>144</v>
      </c>
      <c r="CX135" s="2" t="s">
        <v>132</v>
      </c>
      <c r="CY135" s="4">
        <v>10</v>
      </c>
      <c r="CZ135" s="8">
        <v>467.8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147</v>
      </c>
      <c r="DH135" s="2" t="s">
        <v>752</v>
      </c>
      <c r="DI135" s="2" t="s">
        <v>144</v>
      </c>
      <c r="DJ135" s="2" t="s">
        <v>132</v>
      </c>
      <c r="DK135" s="4">
        <v>59</v>
      </c>
      <c r="DL135" s="8">
        <v>2628.45</v>
      </c>
      <c r="DM135" s="4"/>
      <c r="DN135" s="8"/>
      <c r="DO135" s="7"/>
      <c r="DP135" s="7"/>
      <c r="DQ135" s="2" t="s">
        <v>141</v>
      </c>
      <c r="DR135" s="2" t="s">
        <v>129</v>
      </c>
      <c r="DS135" s="2" t="s">
        <v>339</v>
      </c>
      <c r="DT135" s="2" t="s">
        <v>346</v>
      </c>
      <c r="DU135" s="2" t="s">
        <v>144</v>
      </c>
      <c r="DV135" s="2" t="s">
        <v>132</v>
      </c>
      <c r="DW135" s="4">
        <v>3</v>
      </c>
      <c r="DX135" s="8">
        <v>147.03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2027</v>
      </c>
      <c r="EF135" s="2" t="s">
        <v>2028</v>
      </c>
      <c r="EG135" s="2" t="s">
        <v>144</v>
      </c>
      <c r="EH135" s="2" t="s">
        <v>132</v>
      </c>
      <c r="EI135" s="4">
        <v>1</v>
      </c>
      <c r="EJ135" s="8">
        <v>42.43</v>
      </c>
      <c r="EK135" s="4"/>
      <c r="EL135" s="8"/>
      <c r="EM135" s="7"/>
      <c r="EN135" s="7"/>
      <c r="EO135" s="2" t="s">
        <v>141</v>
      </c>
      <c r="EP135" s="2" t="s">
        <v>129</v>
      </c>
      <c r="EQ135" s="2" t="s">
        <v>1231</v>
      </c>
      <c r="ER135" s="2" t="s">
        <v>1291</v>
      </c>
      <c r="ES135" s="2" t="s">
        <v>144</v>
      </c>
      <c r="ET135" s="2" t="s">
        <v>132</v>
      </c>
      <c r="EU135" s="4">
        <v>1</v>
      </c>
      <c r="EV135" s="8">
        <v>48.12</v>
      </c>
      <c r="EW135" s="4"/>
      <c r="EX135" s="8"/>
      <c r="EY135" s="7"/>
      <c r="EZ135" s="7"/>
      <c r="FA135" s="2" t="s">
        <v>141</v>
      </c>
      <c r="FB135" s="2" t="s">
        <v>129</v>
      </c>
      <c r="FC135" s="2" t="s">
        <v>202</v>
      </c>
      <c r="FD135" s="2" t="s">
        <v>376</v>
      </c>
      <c r="FE135" s="2" t="s">
        <v>144</v>
      </c>
      <c r="FF135" s="2" t="s">
        <v>132</v>
      </c>
      <c r="FG135" s="4">
        <v>2</v>
      </c>
      <c r="FH135" s="8">
        <v>93.56</v>
      </c>
      <c r="FI135" s="4"/>
      <c r="FJ135" s="8"/>
      <c r="FK135" s="7"/>
      <c r="FL135" s="7"/>
      <c r="FM135" s="2" t="s">
        <v>141</v>
      </c>
      <c r="FN135" s="2" t="s">
        <v>129</v>
      </c>
      <c r="FO135" s="2" t="s">
        <v>339</v>
      </c>
      <c r="FP135" s="2" t="s">
        <v>210</v>
      </c>
      <c r="FQ135" s="2" t="s">
        <v>144</v>
      </c>
      <c r="FR135" s="2" t="s">
        <v>132</v>
      </c>
      <c r="FS135" s="4">
        <v>1</v>
      </c>
      <c r="FT135" s="8">
        <v>44.55</v>
      </c>
      <c r="FU135" s="4"/>
      <c r="FV135" s="8"/>
      <c r="FW135" s="7"/>
      <c r="FX135" s="7"/>
      <c r="FY135" s="2" t="s">
        <v>141</v>
      </c>
      <c r="FZ135" s="2" t="s">
        <v>129</v>
      </c>
      <c r="GA135" s="2" t="s">
        <v>2029</v>
      </c>
      <c r="GB135" s="2" t="s">
        <v>2030</v>
      </c>
      <c r="GC135" s="2" t="s">
        <v>144</v>
      </c>
      <c r="GD135" s="2" t="s">
        <v>132</v>
      </c>
      <c r="GE135" s="4">
        <v>2</v>
      </c>
      <c r="GF135" s="8">
        <v>225.98</v>
      </c>
      <c r="GG135" s="4"/>
      <c r="GH135" s="8"/>
      <c r="GI135" s="7"/>
      <c r="GJ135" s="7"/>
      <c r="GK135" s="2" t="s">
        <v>141</v>
      </c>
      <c r="GL135" s="2" t="s">
        <v>129</v>
      </c>
      <c r="GM135" s="2" t="s">
        <v>1234</v>
      </c>
      <c r="GN135" s="2" t="s">
        <v>2031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214</v>
      </c>
      <c r="GX135" s="2" t="s">
        <v>129</v>
      </c>
      <c r="GY135" s="2" t="s">
        <v>161</v>
      </c>
      <c r="GZ135" s="2" t="s">
        <v>132</v>
      </c>
      <c r="HA135" s="2" t="s">
        <v>144</v>
      </c>
      <c r="HB135" s="2" t="s">
        <v>132</v>
      </c>
      <c r="HC135" s="4">
        <v>2</v>
      </c>
      <c r="HD135" s="8">
        <v>98.02</v>
      </c>
      <c r="HE135" s="4"/>
      <c r="HF135" s="8"/>
      <c r="HG135" s="7"/>
      <c r="HH135" s="7"/>
      <c r="HI135" s="2" t="s">
        <v>141</v>
      </c>
      <c r="HJ135" s="2" t="s">
        <v>129</v>
      </c>
      <c r="HK135" s="2" t="s">
        <v>1754</v>
      </c>
      <c r="HL135" s="2" t="s">
        <v>2032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244</v>
      </c>
      <c r="HX135" s="2" t="s">
        <v>2033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333</v>
      </c>
      <c r="IJ135" s="2" t="s">
        <v>2034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141</v>
      </c>
      <c r="IT135" s="2" t="s">
        <v>129</v>
      </c>
      <c r="IU135" s="2" t="s">
        <v>339</v>
      </c>
      <c r="IV135" s="2" t="s">
        <v>632</v>
      </c>
      <c r="IW135" s="2" t="s">
        <v>144</v>
      </c>
      <c r="IX135" s="2" t="s">
        <v>132</v>
      </c>
      <c r="IY135" s="4">
        <v>1</v>
      </c>
      <c r="IZ135" s="8">
        <v>46.78</v>
      </c>
      <c r="JA135" s="4"/>
      <c r="JB135" s="8"/>
      <c r="JC135" s="7"/>
      <c r="JD135" s="7"/>
      <c r="JE135" s="2" t="s">
        <v>141</v>
      </c>
      <c r="JF135" s="2" t="s">
        <v>129</v>
      </c>
      <c r="JG135" s="2" t="s">
        <v>339</v>
      </c>
      <c r="JH135" s="2" t="s">
        <v>475</v>
      </c>
      <c r="JI135" s="2" t="s">
        <v>144</v>
      </c>
      <c r="JJ135" s="2" t="s">
        <v>132</v>
      </c>
      <c r="JK135" s="4">
        <v>1</v>
      </c>
      <c r="JL135" s="8">
        <v>48.11</v>
      </c>
      <c r="JM135" s="4"/>
      <c r="JN135" s="8"/>
      <c r="JO135" s="7"/>
      <c r="JP135" s="7"/>
      <c r="JQ135" s="2" t="s">
        <v>141</v>
      </c>
      <c r="JR135" s="2" t="s">
        <v>129</v>
      </c>
      <c r="JS135" s="2" t="s">
        <v>799</v>
      </c>
      <c r="JT135" s="2" t="s">
        <v>1639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129</v>
      </c>
      <c r="KE135" s="2" t="s">
        <v>132</v>
      </c>
      <c r="KF135" s="2" t="s">
        <v>132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168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141</v>
      </c>
      <c r="LB135" s="2" t="s">
        <v>129</v>
      </c>
      <c r="LC135" s="2" t="s">
        <v>169</v>
      </c>
      <c r="LD135" s="2" t="s">
        <v>132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171</v>
      </c>
      <c r="MM135" s="2" t="s">
        <v>450</v>
      </c>
      <c r="MN135" s="2" t="s">
        <v>2035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167</v>
      </c>
      <c r="OH135" s="2" t="s">
        <v>129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167</v>
      </c>
      <c r="OT135" s="2" t="s">
        <v>168</v>
      </c>
      <c r="OU135" s="2" t="s">
        <v>132</v>
      </c>
      <c r="OV135" s="2" t="s">
        <v>132</v>
      </c>
      <c r="OW135" s="2" t="s">
        <v>144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168</v>
      </c>
      <c r="PS135" s="2" t="s">
        <v>572</v>
      </c>
      <c r="PT135" s="2" t="s">
        <v>229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162</v>
      </c>
      <c r="QP135" s="2" t="s">
        <v>168</v>
      </c>
      <c r="QQ135" s="2" t="s">
        <v>132</v>
      </c>
      <c r="QR135" s="2" t="s">
        <v>132</v>
      </c>
      <c r="QS135" s="2" t="s">
        <v>144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167</v>
      </c>
      <c r="RB135" s="2" t="s">
        <v>129</v>
      </c>
      <c r="RC135" s="2" t="s">
        <v>132</v>
      </c>
      <c r="RD135" s="2" t="s">
        <v>132</v>
      </c>
      <c r="RE135" s="2" t="s">
        <v>144</v>
      </c>
      <c r="RF135" s="2" t="s">
        <v>179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168</v>
      </c>
      <c r="RO135" s="2" t="s">
        <v>1239</v>
      </c>
      <c r="RP135" s="2" t="s">
        <v>722</v>
      </c>
      <c r="RQ135" s="2" t="s">
        <v>144</v>
      </c>
      <c r="RR135" s="2" t="s">
        <v>132</v>
      </c>
    </row>
    <row r="136">
      <c r="A136" s="2" t="s">
        <v>2036</v>
      </c>
      <c r="B136" s="2" t="s">
        <v>121</v>
      </c>
      <c r="C136" s="2" t="s">
        <v>122</v>
      </c>
      <c r="D136" s="2" t="s">
        <v>1977</v>
      </c>
      <c r="E136" s="2" t="s">
        <v>727</v>
      </c>
      <c r="F136" s="2" t="s">
        <v>2037</v>
      </c>
      <c r="G136" s="2" t="s">
        <v>2037</v>
      </c>
      <c r="H136" s="2" t="s">
        <v>2037</v>
      </c>
      <c r="I136" s="2" t="s">
        <v>2038</v>
      </c>
      <c r="J136" s="2" t="s">
        <v>127</v>
      </c>
      <c r="K136" s="2" t="s">
        <v>878</v>
      </c>
      <c r="L136" s="3">
        <v>25.25</v>
      </c>
      <c r="M136" s="3">
        <v>26.51</v>
      </c>
      <c r="N136" s="3">
        <v>53.54</v>
      </c>
      <c r="O136" s="2" t="s">
        <v>129</v>
      </c>
      <c r="P136" s="2" t="s">
        <v>255</v>
      </c>
      <c r="Q136" s="2" t="s">
        <v>131</v>
      </c>
      <c r="R136" s="2" t="s">
        <v>132</v>
      </c>
      <c r="S136" s="2" t="s">
        <v>2039</v>
      </c>
      <c r="T136" s="2" t="s">
        <v>132</v>
      </c>
      <c r="U136" s="2" t="s">
        <v>134</v>
      </c>
      <c r="V136" s="2" t="s">
        <v>2040</v>
      </c>
      <c r="W136" s="2" t="s">
        <v>136</v>
      </c>
      <c r="X136" s="2" t="s">
        <v>132</v>
      </c>
      <c r="Y136" s="2" t="s">
        <v>850</v>
      </c>
      <c r="Z136" s="4">
        <v>149</v>
      </c>
      <c r="AA136" s="4">
        <f>=ROUNDDOWN(9.37106918238994,0)</f>
      </c>
      <c r="AB136" s="5">
        <v>15.9</v>
      </c>
      <c r="AC136" s="2" t="s">
        <v>256</v>
      </c>
      <c r="AD136" s="4">
        <v>180</v>
      </c>
      <c r="AE136" s="4">
        <v>180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166</v>
      </c>
      <c r="AQ136" s="8">
        <v>4429.3</v>
      </c>
      <c r="AR136" s="4"/>
      <c r="AS136" s="8"/>
      <c r="AT136" s="7"/>
      <c r="AU136" s="7"/>
      <c r="AV136" s="4">
        <v>166</v>
      </c>
      <c r="AW136" s="8">
        <v>4429.3</v>
      </c>
      <c r="AX136" s="4"/>
      <c r="AY136" s="8"/>
      <c r="AZ136" s="7"/>
      <c r="BA136" s="7"/>
      <c r="BB136" s="7">
        <v>1</v>
      </c>
      <c r="BC136" s="4">
        <v>166</v>
      </c>
      <c r="BD136" s="8">
        <v>4429.3</v>
      </c>
      <c r="BE136" s="4"/>
      <c r="BF136" s="8"/>
      <c r="BG136" s="7"/>
      <c r="BH136" s="7"/>
      <c r="BI136" s="7">
        <v>1</v>
      </c>
      <c r="BJ136" s="4">
        <v>166</v>
      </c>
      <c r="BK136" s="8">
        <v>4429.3</v>
      </c>
      <c r="BL136" s="2" t="s">
        <v>2041</v>
      </c>
      <c r="BM136" s="7">
        <v>1</v>
      </c>
      <c r="BN136" s="7">
        <v>1</v>
      </c>
      <c r="BO136" s="4">
        <v>79</v>
      </c>
      <c r="BP136" s="8">
        <v>1714.46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190</v>
      </c>
      <c r="BX136" s="2" t="s">
        <v>1365</v>
      </c>
      <c r="BY136" s="2" t="s">
        <v>144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141</v>
      </c>
      <c r="CH136" s="2" t="s">
        <v>129</v>
      </c>
      <c r="CI136" s="2" t="s">
        <v>132</v>
      </c>
      <c r="CJ136" s="2" t="s">
        <v>132</v>
      </c>
      <c r="CK136" s="2" t="s">
        <v>144</v>
      </c>
      <c r="CL136" s="2" t="s">
        <v>132</v>
      </c>
      <c r="CM136" s="4">
        <v>9</v>
      </c>
      <c r="CN136" s="8">
        <v>310.05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850</v>
      </c>
      <c r="CV136" s="2" t="s">
        <v>197</v>
      </c>
      <c r="CW136" s="2" t="s">
        <v>144</v>
      </c>
      <c r="CX136" s="2" t="s">
        <v>132</v>
      </c>
      <c r="CY136" s="4">
        <v>19</v>
      </c>
      <c r="CZ136" s="8">
        <v>582.92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1208</v>
      </c>
      <c r="DH136" s="2" t="s">
        <v>2004</v>
      </c>
      <c r="DI136" s="2" t="s">
        <v>144</v>
      </c>
      <c r="DJ136" s="2" t="s">
        <v>132</v>
      </c>
      <c r="DK136" s="4">
        <v>20</v>
      </c>
      <c r="DL136" s="8">
        <v>695.4</v>
      </c>
      <c r="DM136" s="4"/>
      <c r="DN136" s="8"/>
      <c r="DO136" s="7"/>
      <c r="DP136" s="7"/>
      <c r="DQ136" s="2" t="s">
        <v>141</v>
      </c>
      <c r="DR136" s="2" t="s">
        <v>129</v>
      </c>
      <c r="DS136" s="2" t="s">
        <v>407</v>
      </c>
      <c r="DT136" s="2" t="s">
        <v>2042</v>
      </c>
      <c r="DU136" s="2" t="s">
        <v>144</v>
      </c>
      <c r="DV136" s="2" t="s">
        <v>132</v>
      </c>
      <c r="DW136" s="4">
        <v>2</v>
      </c>
      <c r="DX136" s="8">
        <v>62.58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2043</v>
      </c>
      <c r="EF136" s="2" t="s">
        <v>198</v>
      </c>
      <c r="EG136" s="2" t="s">
        <v>144</v>
      </c>
      <c r="EH136" s="2" t="s">
        <v>132</v>
      </c>
      <c r="EI136" s="4">
        <v>3</v>
      </c>
      <c r="EJ136" s="8">
        <v>84.69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200</v>
      </c>
      <c r="ER136" s="2" t="s">
        <v>916</v>
      </c>
      <c r="ES136" s="2" t="s">
        <v>144</v>
      </c>
      <c r="ET136" s="2" t="s">
        <v>132</v>
      </c>
      <c r="EU136" s="4">
        <v>10</v>
      </c>
      <c r="EV136" s="8">
        <v>286.3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202</v>
      </c>
      <c r="FD136" s="2" t="s">
        <v>794</v>
      </c>
      <c r="FE136" s="2" t="s">
        <v>144</v>
      </c>
      <c r="FF136" s="2" t="s">
        <v>132</v>
      </c>
      <c r="FG136" s="4">
        <v>2</v>
      </c>
      <c r="FH136" s="8">
        <v>65.48</v>
      </c>
      <c r="FI136" s="4"/>
      <c r="FJ136" s="8"/>
      <c r="FK136" s="7"/>
      <c r="FL136" s="7"/>
      <c r="FM136" s="2" t="s">
        <v>141</v>
      </c>
      <c r="FN136" s="2" t="s">
        <v>129</v>
      </c>
      <c r="FO136" s="2" t="s">
        <v>204</v>
      </c>
      <c r="FP136" s="2" t="s">
        <v>871</v>
      </c>
      <c r="FQ136" s="2" t="s">
        <v>144</v>
      </c>
      <c r="FR136" s="2" t="s">
        <v>132</v>
      </c>
      <c r="FS136" s="4">
        <v>7</v>
      </c>
      <c r="FT136" s="8">
        <v>185.57</v>
      </c>
      <c r="FU136" s="4"/>
      <c r="FV136" s="8"/>
      <c r="FW136" s="7"/>
      <c r="FX136" s="7"/>
      <c r="FY136" s="2" t="s">
        <v>141</v>
      </c>
      <c r="FZ136" s="2" t="s">
        <v>129</v>
      </c>
      <c r="GA136" s="2" t="s">
        <v>378</v>
      </c>
      <c r="GB136" s="2" t="s">
        <v>1953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850</v>
      </c>
      <c r="GN136" s="2" t="s">
        <v>634</v>
      </c>
      <c r="GO136" s="2" t="s">
        <v>144</v>
      </c>
      <c r="GP136" s="2" t="s">
        <v>132</v>
      </c>
      <c r="GQ136" s="4">
        <v>6</v>
      </c>
      <c r="GR136" s="8">
        <v>159.06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303</v>
      </c>
      <c r="GZ136" s="2" t="s">
        <v>2044</v>
      </c>
      <c r="HA136" s="2" t="s">
        <v>144</v>
      </c>
      <c r="HB136" s="2" t="s">
        <v>132</v>
      </c>
      <c r="HC136" s="4">
        <v>5</v>
      </c>
      <c r="HD136" s="8">
        <v>171.5</v>
      </c>
      <c r="HE136" s="4"/>
      <c r="HF136" s="8"/>
      <c r="HG136" s="7"/>
      <c r="HH136" s="7"/>
      <c r="HI136" s="2" t="s">
        <v>141</v>
      </c>
      <c r="HJ136" s="2" t="s">
        <v>129</v>
      </c>
      <c r="HK136" s="2" t="s">
        <v>1754</v>
      </c>
      <c r="HL136" s="2" t="s">
        <v>483</v>
      </c>
      <c r="HM136" s="2" t="s">
        <v>144</v>
      </c>
      <c r="HN136" s="2" t="s">
        <v>132</v>
      </c>
      <c r="HO136" s="4">
        <v>1</v>
      </c>
      <c r="HP136" s="8">
        <v>26.19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226</v>
      </c>
      <c r="HX136" s="2" t="s">
        <v>536</v>
      </c>
      <c r="HY136" s="2" t="s">
        <v>144</v>
      </c>
      <c r="HZ136" s="2" t="s">
        <v>132</v>
      </c>
      <c r="IA136" s="4">
        <v>1</v>
      </c>
      <c r="IB136" s="8">
        <v>28.63</v>
      </c>
      <c r="IC136" s="4"/>
      <c r="ID136" s="8"/>
      <c r="IE136" s="7"/>
      <c r="IF136" s="7"/>
      <c r="IG136" s="2" t="s">
        <v>141</v>
      </c>
      <c r="IH136" s="2" t="s">
        <v>129</v>
      </c>
      <c r="II136" s="2" t="s">
        <v>608</v>
      </c>
      <c r="IJ136" s="2" t="s">
        <v>1330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129</v>
      </c>
      <c r="IU136" s="2" t="s">
        <v>132</v>
      </c>
      <c r="IV136" s="2" t="s">
        <v>132</v>
      </c>
      <c r="IW136" s="2" t="s">
        <v>144</v>
      </c>
      <c r="IX136" s="2" t="s">
        <v>132</v>
      </c>
      <c r="IY136" s="4">
        <v>1</v>
      </c>
      <c r="IZ136" s="8">
        <v>27.84</v>
      </c>
      <c r="JA136" s="4"/>
      <c r="JB136" s="8"/>
      <c r="JC136" s="7"/>
      <c r="JD136" s="7"/>
      <c r="JE136" s="2" t="s">
        <v>141</v>
      </c>
      <c r="JF136" s="2" t="s">
        <v>129</v>
      </c>
      <c r="JG136" s="2" t="s">
        <v>213</v>
      </c>
      <c r="JH136" s="2" t="s">
        <v>871</v>
      </c>
      <c r="JI136" s="2" t="s">
        <v>144</v>
      </c>
      <c r="JJ136" s="2" t="s">
        <v>132</v>
      </c>
      <c r="JK136" s="4">
        <v>1</v>
      </c>
      <c r="JL136" s="8">
        <v>28.63</v>
      </c>
      <c r="JM136" s="4"/>
      <c r="JN136" s="8"/>
      <c r="JO136" s="7"/>
      <c r="JP136" s="7"/>
      <c r="JQ136" s="2" t="s">
        <v>141</v>
      </c>
      <c r="JR136" s="2" t="s">
        <v>129</v>
      </c>
      <c r="JS136" s="2" t="s">
        <v>1208</v>
      </c>
      <c r="JT136" s="2" t="s">
        <v>2045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129</v>
      </c>
      <c r="KE136" s="2" t="s">
        <v>132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168</v>
      </c>
      <c r="KQ136" s="2" t="s">
        <v>132</v>
      </c>
      <c r="KR136" s="2" t="s">
        <v>132</v>
      </c>
      <c r="KS136" s="2" t="s">
        <v>144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141</v>
      </c>
      <c r="LB136" s="2" t="s">
        <v>129</v>
      </c>
      <c r="LC136" s="2" t="s">
        <v>169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171</v>
      </c>
      <c r="MM136" s="2" t="s">
        <v>386</v>
      </c>
      <c r="MN136" s="2" t="s">
        <v>919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129</v>
      </c>
      <c r="NK136" s="2" t="s">
        <v>132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174</v>
      </c>
      <c r="NV136" s="2" t="s">
        <v>129</v>
      </c>
      <c r="NW136" s="2" t="s">
        <v>132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167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168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141</v>
      </c>
      <c r="PF136" s="2" t="s">
        <v>129</v>
      </c>
      <c r="PG136" s="2" t="s">
        <v>175</v>
      </c>
      <c r="PH136" s="2" t="s">
        <v>2046</v>
      </c>
      <c r="PI136" s="2" t="s">
        <v>144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168</v>
      </c>
      <c r="PS136" s="2" t="s">
        <v>572</v>
      </c>
      <c r="PT136" s="2" t="s">
        <v>432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162</v>
      </c>
      <c r="QP136" s="2" t="s">
        <v>168</v>
      </c>
      <c r="QQ136" s="2" t="s">
        <v>132</v>
      </c>
      <c r="QR136" s="2" t="s">
        <v>132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167</v>
      </c>
      <c r="RB136" s="2" t="s">
        <v>129</v>
      </c>
      <c r="RC136" s="2" t="s">
        <v>132</v>
      </c>
      <c r="RD136" s="2" t="s">
        <v>132</v>
      </c>
      <c r="RE136" s="2" t="s">
        <v>144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168</v>
      </c>
      <c r="RO136" s="2" t="s">
        <v>220</v>
      </c>
      <c r="RP136" s="2" t="s">
        <v>2047</v>
      </c>
      <c r="RQ136" s="2" t="s">
        <v>144</v>
      </c>
      <c r="RR136" s="2" t="s">
        <v>132</v>
      </c>
    </row>
    <row r="137">
      <c r="A137" s="2" t="s">
        <v>2048</v>
      </c>
      <c r="B137" s="2" t="s">
        <v>121</v>
      </c>
      <c r="C137" s="2" t="s">
        <v>122</v>
      </c>
      <c r="D137" s="2" t="s">
        <v>1977</v>
      </c>
      <c r="E137" s="2" t="s">
        <v>727</v>
      </c>
      <c r="F137" s="2" t="s">
        <v>2049</v>
      </c>
      <c r="G137" s="2" t="s">
        <v>2049</v>
      </c>
      <c r="H137" s="2" t="s">
        <v>2049</v>
      </c>
      <c r="I137" s="2" t="s">
        <v>2050</v>
      </c>
      <c r="J137" s="2" t="s">
        <v>127</v>
      </c>
      <c r="K137" s="2" t="s">
        <v>427</v>
      </c>
      <c r="L137" s="3">
        <v>21.78</v>
      </c>
      <c r="M137" s="3">
        <v>22.87</v>
      </c>
      <c r="N137" s="3">
        <v>46.74</v>
      </c>
      <c r="O137" s="2" t="s">
        <v>129</v>
      </c>
      <c r="P137" s="2" t="s">
        <v>640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134</v>
      </c>
      <c r="V137" s="2" t="s">
        <v>135</v>
      </c>
      <c r="W137" s="2" t="s">
        <v>398</v>
      </c>
      <c r="X137" s="2" t="s">
        <v>470</v>
      </c>
      <c r="Y137" s="2" t="s">
        <v>423</v>
      </c>
      <c r="Z137" s="4">
        <v>118</v>
      </c>
      <c r="AA137" s="4">
        <f>=ROUNDDOWN(23.6,0)</f>
      </c>
      <c r="AB137" s="5">
        <v>5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71</v>
      </c>
      <c r="AQ137" s="8">
        <v>1876.77</v>
      </c>
      <c r="AR137" s="4"/>
      <c r="AS137" s="8"/>
      <c r="AT137" s="7"/>
      <c r="AU137" s="7"/>
      <c r="AV137" s="4">
        <v>71</v>
      </c>
      <c r="AW137" s="8">
        <v>1876.77</v>
      </c>
      <c r="AX137" s="4"/>
      <c r="AY137" s="8"/>
      <c r="AZ137" s="7"/>
      <c r="BA137" s="7"/>
      <c r="BB137" s="7">
        <v>1</v>
      </c>
      <c r="BC137" s="4">
        <v>71</v>
      </c>
      <c r="BD137" s="8">
        <v>1876.77</v>
      </c>
      <c r="BE137" s="4"/>
      <c r="BF137" s="8"/>
      <c r="BG137" s="7"/>
      <c r="BH137" s="7"/>
      <c r="BI137" s="7">
        <v>1</v>
      </c>
      <c r="BJ137" s="4">
        <v>71</v>
      </c>
      <c r="BK137" s="8">
        <v>1876.77</v>
      </c>
      <c r="BL137" s="2" t="s">
        <v>2051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141</v>
      </c>
      <c r="BV137" s="2" t="s">
        <v>129</v>
      </c>
      <c r="BW137" s="2" t="s">
        <v>2052</v>
      </c>
      <c r="BX137" s="2" t="s">
        <v>2053</v>
      </c>
      <c r="BY137" s="2" t="s">
        <v>144</v>
      </c>
      <c r="BZ137" s="2" t="s">
        <v>132</v>
      </c>
      <c r="CA137" s="4">
        <v>2</v>
      </c>
      <c r="CB137" s="8">
        <v>55.66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132</v>
      </c>
      <c r="CJ137" s="2" t="s">
        <v>132</v>
      </c>
      <c r="CK137" s="2" t="s">
        <v>144</v>
      </c>
      <c r="CL137" s="2" t="s">
        <v>132</v>
      </c>
      <c r="CM137" s="4">
        <v>10</v>
      </c>
      <c r="CN137" s="8">
        <v>290.79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423</v>
      </c>
      <c r="CV137" s="2" t="s">
        <v>2052</v>
      </c>
      <c r="CW137" s="2" t="s">
        <v>144</v>
      </c>
      <c r="CX137" s="2" t="s">
        <v>132</v>
      </c>
      <c r="CY137" s="4">
        <v>15</v>
      </c>
      <c r="CZ137" s="8">
        <v>355.5</v>
      </c>
      <c r="DA137" s="4"/>
      <c r="DB137" s="8"/>
      <c r="DC137" s="7"/>
      <c r="DD137" s="7"/>
      <c r="DE137" s="2" t="s">
        <v>141</v>
      </c>
      <c r="DF137" s="2" t="s">
        <v>129</v>
      </c>
      <c r="DG137" s="2" t="s">
        <v>2054</v>
      </c>
      <c r="DH137" s="2" t="s">
        <v>999</v>
      </c>
      <c r="DI137" s="2" t="s">
        <v>144</v>
      </c>
      <c r="DJ137" s="2" t="s">
        <v>132</v>
      </c>
      <c r="DK137" s="4">
        <v>5</v>
      </c>
      <c r="DL137" s="8">
        <v>139.75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434</v>
      </c>
      <c r="DT137" s="2" t="s">
        <v>453</v>
      </c>
      <c r="DU137" s="2" t="s">
        <v>144</v>
      </c>
      <c r="DV137" s="2" t="s">
        <v>132</v>
      </c>
      <c r="DW137" s="4">
        <v>6</v>
      </c>
      <c r="DX137" s="8">
        <v>178.2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2055</v>
      </c>
      <c r="EF137" s="2" t="s">
        <v>1208</v>
      </c>
      <c r="EG137" s="2" t="s">
        <v>144</v>
      </c>
      <c r="EH137" s="2" t="s">
        <v>132</v>
      </c>
      <c r="EI137" s="4">
        <v>11</v>
      </c>
      <c r="EJ137" s="8">
        <v>264.99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2056</v>
      </c>
      <c r="ER137" s="2" t="s">
        <v>2057</v>
      </c>
      <c r="ES137" s="2" t="s">
        <v>144</v>
      </c>
      <c r="ET137" s="2" t="s">
        <v>132</v>
      </c>
      <c r="EU137" s="4">
        <v>2</v>
      </c>
      <c r="EV137" s="8">
        <v>49.4</v>
      </c>
      <c r="EW137" s="4"/>
      <c r="EX137" s="8"/>
      <c r="EY137" s="7"/>
      <c r="EZ137" s="7"/>
      <c r="FA137" s="2" t="s">
        <v>141</v>
      </c>
      <c r="FB137" s="2" t="s">
        <v>129</v>
      </c>
      <c r="FC137" s="2" t="s">
        <v>202</v>
      </c>
      <c r="FD137" s="2" t="s">
        <v>483</v>
      </c>
      <c r="FE137" s="2" t="s">
        <v>144</v>
      </c>
      <c r="FF137" s="2" t="s">
        <v>132</v>
      </c>
      <c r="FG137" s="4">
        <v>16</v>
      </c>
      <c r="FH137" s="8">
        <v>426.88</v>
      </c>
      <c r="FI137" s="4"/>
      <c r="FJ137" s="8"/>
      <c r="FK137" s="7"/>
      <c r="FL137" s="7"/>
      <c r="FM137" s="2" t="s">
        <v>141</v>
      </c>
      <c r="FN137" s="2" t="s">
        <v>129</v>
      </c>
      <c r="FO137" s="2" t="s">
        <v>606</v>
      </c>
      <c r="FP137" s="2" t="s">
        <v>2058</v>
      </c>
      <c r="FQ137" s="2" t="s">
        <v>144</v>
      </c>
      <c r="FR137" s="2" t="s">
        <v>132</v>
      </c>
      <c r="FS137" s="4">
        <v>3</v>
      </c>
      <c r="FT137" s="8">
        <v>68.61</v>
      </c>
      <c r="FU137" s="4"/>
      <c r="FV137" s="8"/>
      <c r="FW137" s="7"/>
      <c r="FX137" s="7"/>
      <c r="FY137" s="2" t="s">
        <v>141</v>
      </c>
      <c r="FZ137" s="2" t="s">
        <v>129</v>
      </c>
      <c r="GA137" s="2" t="s">
        <v>300</v>
      </c>
      <c r="GB137" s="2" t="s">
        <v>1975</v>
      </c>
      <c r="GC137" s="2" t="s">
        <v>144</v>
      </c>
      <c r="GD137" s="2" t="s">
        <v>132</v>
      </c>
      <c r="GE137" s="4">
        <v>1</v>
      </c>
      <c r="GF137" s="8">
        <v>46.99</v>
      </c>
      <c r="GG137" s="4"/>
      <c r="GH137" s="8"/>
      <c r="GI137" s="7"/>
      <c r="GJ137" s="7"/>
      <c r="GK137" s="2" t="s">
        <v>141</v>
      </c>
      <c r="GL137" s="2" t="s">
        <v>129</v>
      </c>
      <c r="GM137" s="2" t="s">
        <v>423</v>
      </c>
      <c r="GN137" s="2" t="s">
        <v>2059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161</v>
      </c>
      <c r="GZ137" s="2" t="s">
        <v>132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162</v>
      </c>
      <c r="HJ137" s="2" t="s">
        <v>129</v>
      </c>
      <c r="HK137" s="2" t="s">
        <v>132</v>
      </c>
      <c r="HL137" s="2" t="s">
        <v>132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2054</v>
      </c>
      <c r="HX137" s="2" t="s">
        <v>419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458</v>
      </c>
      <c r="IJ137" s="2" t="s">
        <v>132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167</v>
      </c>
      <c r="IT137" s="2" t="s">
        <v>129</v>
      </c>
      <c r="IU137" s="2" t="s">
        <v>132</v>
      </c>
      <c r="IV137" s="2" t="s">
        <v>132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141</v>
      </c>
      <c r="JF137" s="2" t="s">
        <v>129</v>
      </c>
      <c r="JG137" s="2" t="s">
        <v>356</v>
      </c>
      <c r="JH137" s="2" t="s">
        <v>132</v>
      </c>
      <c r="JI137" s="2" t="s">
        <v>144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217</v>
      </c>
      <c r="JR137" s="2" t="s">
        <v>129</v>
      </c>
      <c r="JS137" s="2" t="s">
        <v>132</v>
      </c>
      <c r="JT137" s="2" t="s">
        <v>132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129</v>
      </c>
      <c r="KE137" s="2" t="s">
        <v>132</v>
      </c>
      <c r="KF137" s="2" t="s">
        <v>132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217</v>
      </c>
      <c r="KP137" s="2" t="s">
        <v>168</v>
      </c>
      <c r="KQ137" s="2" t="s">
        <v>132</v>
      </c>
      <c r="KR137" s="2" t="s">
        <v>132</v>
      </c>
      <c r="KS137" s="2" t="s">
        <v>144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141</v>
      </c>
      <c r="LB137" s="2" t="s">
        <v>129</v>
      </c>
      <c r="LC137" s="2" t="s">
        <v>169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129</v>
      </c>
      <c r="LO137" s="2" t="s">
        <v>132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171</v>
      </c>
      <c r="MM137" s="2" t="s">
        <v>489</v>
      </c>
      <c r="MN137" s="2" t="s">
        <v>132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129</v>
      </c>
      <c r="MY137" s="2" t="s">
        <v>132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167</v>
      </c>
      <c r="NJ137" s="2" t="s">
        <v>129</v>
      </c>
      <c r="NK137" s="2" t="s">
        <v>132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129</v>
      </c>
      <c r="NW137" s="2" t="s">
        <v>132</v>
      </c>
      <c r="NX137" s="2" t="s">
        <v>132</v>
      </c>
      <c r="NY137" s="2" t="s">
        <v>144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167</v>
      </c>
      <c r="OH137" s="2" t="s">
        <v>129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168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141</v>
      </c>
      <c r="PF137" s="2" t="s">
        <v>129</v>
      </c>
      <c r="PG137" s="2" t="s">
        <v>175</v>
      </c>
      <c r="PH137" s="2" t="s">
        <v>132</v>
      </c>
      <c r="PI137" s="2" t="s">
        <v>144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168</v>
      </c>
      <c r="PS137" s="2" t="s">
        <v>572</v>
      </c>
      <c r="PT137" s="2" t="s">
        <v>1256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162</v>
      </c>
      <c r="QP137" s="2" t="s">
        <v>168</v>
      </c>
      <c r="QQ137" s="2" t="s">
        <v>132</v>
      </c>
      <c r="QR137" s="2" t="s">
        <v>132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167</v>
      </c>
      <c r="RB137" s="2" t="s">
        <v>129</v>
      </c>
      <c r="RC137" s="2" t="s">
        <v>132</v>
      </c>
      <c r="RD137" s="2" t="s">
        <v>132</v>
      </c>
      <c r="RE137" s="2" t="s">
        <v>144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168</v>
      </c>
      <c r="RO137" s="2" t="s">
        <v>671</v>
      </c>
      <c r="RP137" s="2" t="s">
        <v>610</v>
      </c>
      <c r="RQ137" s="2" t="s">
        <v>144</v>
      </c>
      <c r="RR137" s="2" t="s">
        <v>132</v>
      </c>
    </row>
    <row r="138">
      <c r="A138" s="2" t="s">
        <v>2060</v>
      </c>
      <c r="B138" s="2" t="s">
        <v>121</v>
      </c>
      <c r="C138" s="2" t="s">
        <v>122</v>
      </c>
      <c r="D138" s="2" t="s">
        <v>1977</v>
      </c>
      <c r="E138" s="2" t="s">
        <v>727</v>
      </c>
      <c r="F138" s="2" t="s">
        <v>2061</v>
      </c>
      <c r="G138" s="2" t="s">
        <v>2061</v>
      </c>
      <c r="H138" s="2" t="s">
        <v>2061</v>
      </c>
      <c r="I138" s="2" t="s">
        <v>2062</v>
      </c>
      <c r="J138" s="2" t="s">
        <v>127</v>
      </c>
      <c r="K138" s="2" t="s">
        <v>283</v>
      </c>
      <c r="L138" s="3">
        <v>36.42</v>
      </c>
      <c r="M138" s="3">
        <v>38.24</v>
      </c>
      <c r="N138" s="3">
        <v>76.49</v>
      </c>
      <c r="O138" s="2" t="s">
        <v>129</v>
      </c>
      <c r="P138" s="2" t="s">
        <v>640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429</v>
      </c>
      <c r="V138" s="2" t="s">
        <v>137</v>
      </c>
      <c r="W138" s="2" t="s">
        <v>137</v>
      </c>
      <c r="X138" s="2" t="s">
        <v>187</v>
      </c>
      <c r="Y138" s="2" t="s">
        <v>1427</v>
      </c>
      <c r="Z138" s="4">
        <v>96</v>
      </c>
      <c r="AA138" s="4">
        <f>=ROUNDDOWN(48,0)</f>
      </c>
      <c r="AB138" s="5">
        <v>2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32</v>
      </c>
      <c r="AQ138" s="8">
        <v>1491.12</v>
      </c>
      <c r="AR138" s="4"/>
      <c r="AS138" s="8"/>
      <c r="AT138" s="7"/>
      <c r="AU138" s="7"/>
      <c r="AV138" s="4">
        <v>32</v>
      </c>
      <c r="AW138" s="8">
        <v>1491.12</v>
      </c>
      <c r="AX138" s="4"/>
      <c r="AY138" s="8"/>
      <c r="AZ138" s="7"/>
      <c r="BA138" s="7"/>
      <c r="BB138" s="7">
        <v>1</v>
      </c>
      <c r="BC138" s="4">
        <v>32</v>
      </c>
      <c r="BD138" s="8">
        <v>1491.12</v>
      </c>
      <c r="BE138" s="4"/>
      <c r="BF138" s="8"/>
      <c r="BG138" s="7"/>
      <c r="BH138" s="7"/>
      <c r="BI138" s="7">
        <v>1</v>
      </c>
      <c r="BJ138" s="4">
        <v>32</v>
      </c>
      <c r="BK138" s="8">
        <v>1491.12</v>
      </c>
      <c r="BL138" s="2" t="s">
        <v>2063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141</v>
      </c>
      <c r="BV138" s="2" t="s">
        <v>129</v>
      </c>
      <c r="BW138" s="2" t="s">
        <v>1561</v>
      </c>
      <c r="BX138" s="2" t="s">
        <v>1496</v>
      </c>
      <c r="BY138" s="2" t="s">
        <v>144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141</v>
      </c>
      <c r="CH138" s="2" t="s">
        <v>129</v>
      </c>
      <c r="CI138" s="2" t="s">
        <v>132</v>
      </c>
      <c r="CJ138" s="2" t="s">
        <v>2064</v>
      </c>
      <c r="CK138" s="2" t="s">
        <v>144</v>
      </c>
      <c r="CL138" s="2" t="s">
        <v>132</v>
      </c>
      <c r="CM138" s="4">
        <v>15</v>
      </c>
      <c r="CN138" s="8">
        <v>644.73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435</v>
      </c>
      <c r="CV138" s="2" t="s">
        <v>725</v>
      </c>
      <c r="CW138" s="2" t="s">
        <v>144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141</v>
      </c>
      <c r="DF138" s="2" t="s">
        <v>129</v>
      </c>
      <c r="DG138" s="2" t="s">
        <v>1709</v>
      </c>
      <c r="DH138" s="2" t="s">
        <v>1571</v>
      </c>
      <c r="DI138" s="2" t="s">
        <v>144</v>
      </c>
      <c r="DJ138" s="2" t="s">
        <v>132</v>
      </c>
      <c r="DK138" s="4">
        <v>16</v>
      </c>
      <c r="DL138" s="8">
        <v>806.24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435</v>
      </c>
      <c r="DT138" s="2" t="s">
        <v>2065</v>
      </c>
      <c r="DU138" s="2" t="s">
        <v>144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129</v>
      </c>
      <c r="EE138" s="2" t="s">
        <v>2066</v>
      </c>
      <c r="EF138" s="2" t="s">
        <v>2067</v>
      </c>
      <c r="EG138" s="2" t="s">
        <v>144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129</v>
      </c>
      <c r="EQ138" s="2" t="s">
        <v>985</v>
      </c>
      <c r="ER138" s="2" t="s">
        <v>1563</v>
      </c>
      <c r="ES138" s="2" t="s">
        <v>144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167</v>
      </c>
      <c r="FB138" s="2" t="s">
        <v>129</v>
      </c>
      <c r="FC138" s="2" t="s">
        <v>132</v>
      </c>
      <c r="FD138" s="2" t="s">
        <v>132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217</v>
      </c>
      <c r="FN138" s="2" t="s">
        <v>129</v>
      </c>
      <c r="FO138" s="2" t="s">
        <v>132</v>
      </c>
      <c r="FP138" s="2" t="s">
        <v>132</v>
      </c>
      <c r="FQ138" s="2" t="s">
        <v>144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158</v>
      </c>
      <c r="GB138" s="2" t="s">
        <v>132</v>
      </c>
      <c r="GC138" s="2" t="s">
        <v>144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141</v>
      </c>
      <c r="GL138" s="2" t="s">
        <v>129</v>
      </c>
      <c r="GM138" s="2" t="s">
        <v>435</v>
      </c>
      <c r="GN138" s="2" t="s">
        <v>1588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167</v>
      </c>
      <c r="GX138" s="2" t="s">
        <v>129</v>
      </c>
      <c r="GY138" s="2" t="s">
        <v>132</v>
      </c>
      <c r="GZ138" s="2" t="s">
        <v>132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>
        <v>1</v>
      </c>
      <c r="HP138" s="8">
        <v>40.15</v>
      </c>
      <c r="HQ138" s="4"/>
      <c r="HR138" s="8"/>
      <c r="HS138" s="7"/>
      <c r="HT138" s="7"/>
      <c r="HU138" s="2" t="s">
        <v>141</v>
      </c>
      <c r="HV138" s="2" t="s">
        <v>129</v>
      </c>
      <c r="HW138" s="2" t="s">
        <v>947</v>
      </c>
      <c r="HX138" s="2" t="s">
        <v>1238</v>
      </c>
      <c r="HY138" s="2" t="s">
        <v>144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141</v>
      </c>
      <c r="IH138" s="2" t="s">
        <v>129</v>
      </c>
      <c r="II138" s="2" t="s">
        <v>1426</v>
      </c>
      <c r="IJ138" s="2" t="s">
        <v>132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129</v>
      </c>
      <c r="IU138" s="2" t="s">
        <v>132</v>
      </c>
      <c r="IV138" s="2" t="s">
        <v>132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167</v>
      </c>
      <c r="JF138" s="2" t="s">
        <v>129</v>
      </c>
      <c r="JG138" s="2" t="s">
        <v>132</v>
      </c>
      <c r="JH138" s="2" t="s">
        <v>132</v>
      </c>
      <c r="JI138" s="2" t="s">
        <v>144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949</v>
      </c>
      <c r="JT138" s="2" t="s">
        <v>132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129</v>
      </c>
      <c r="KE138" s="2" t="s">
        <v>132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168</v>
      </c>
      <c r="KQ138" s="2" t="s">
        <v>132</v>
      </c>
      <c r="KR138" s="2" t="s">
        <v>132</v>
      </c>
      <c r="KS138" s="2" t="s">
        <v>144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141</v>
      </c>
      <c r="LB138" s="2" t="s">
        <v>129</v>
      </c>
      <c r="LC138" s="2" t="s">
        <v>1002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129</v>
      </c>
      <c r="LO138" s="2" t="s">
        <v>132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162</v>
      </c>
      <c r="ML138" s="2" t="s">
        <v>129</v>
      </c>
      <c r="MM138" s="2" t="s">
        <v>132</v>
      </c>
      <c r="MN138" s="2" t="s">
        <v>132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129</v>
      </c>
      <c r="MY138" s="2" t="s">
        <v>132</v>
      </c>
      <c r="MZ138" s="2" t="s">
        <v>132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167</v>
      </c>
      <c r="NJ138" s="2" t="s">
        <v>129</v>
      </c>
      <c r="NK138" s="2" t="s">
        <v>132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167</v>
      </c>
      <c r="OH138" s="2" t="s">
        <v>129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167</v>
      </c>
      <c r="PF138" s="2" t="s">
        <v>129</v>
      </c>
      <c r="PG138" s="2" t="s">
        <v>132</v>
      </c>
      <c r="PH138" s="2" t="s">
        <v>132</v>
      </c>
      <c r="PI138" s="2" t="s">
        <v>144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167</v>
      </c>
      <c r="PR138" s="2" t="s">
        <v>129</v>
      </c>
      <c r="PS138" s="2" t="s">
        <v>132</v>
      </c>
      <c r="PT138" s="2" t="s">
        <v>132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167</v>
      </c>
      <c r="QD138" s="2" t="s">
        <v>129</v>
      </c>
      <c r="QE138" s="2" t="s">
        <v>132</v>
      </c>
      <c r="QF138" s="2" t="s">
        <v>132</v>
      </c>
      <c r="QG138" s="2" t="s">
        <v>144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167</v>
      </c>
      <c r="RB138" s="2" t="s">
        <v>129</v>
      </c>
      <c r="RC138" s="2" t="s">
        <v>132</v>
      </c>
      <c r="RD138" s="2" t="s">
        <v>132</v>
      </c>
      <c r="RE138" s="2" t="s">
        <v>144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167</v>
      </c>
      <c r="RN138" s="2" t="s">
        <v>129</v>
      </c>
      <c r="RO138" s="2" t="s">
        <v>132</v>
      </c>
      <c r="RP138" s="2" t="s">
        <v>132</v>
      </c>
      <c r="RQ138" s="2" t="s">
        <v>144</v>
      </c>
      <c r="RR138" s="2" t="s">
        <v>132</v>
      </c>
    </row>
    <row r="139">
      <c r="A139" s="2" t="s">
        <v>2068</v>
      </c>
      <c r="B139" s="2" t="s">
        <v>121</v>
      </c>
      <c r="C139" s="2" t="s">
        <v>122</v>
      </c>
      <c r="D139" s="2" t="s">
        <v>1977</v>
      </c>
      <c r="E139" s="2" t="s">
        <v>727</v>
      </c>
      <c r="F139" s="2" t="s">
        <v>2069</v>
      </c>
      <c r="G139" s="2" t="s">
        <v>2069</v>
      </c>
      <c r="H139" s="2" t="s">
        <v>2069</v>
      </c>
      <c r="I139" s="2" t="s">
        <v>2070</v>
      </c>
      <c r="J139" s="2" t="s">
        <v>127</v>
      </c>
      <c r="K139" s="2" t="s">
        <v>1222</v>
      </c>
      <c r="L139" s="3">
        <v>38.57</v>
      </c>
      <c r="M139" s="3">
        <v>40.5</v>
      </c>
      <c r="N139" s="3">
        <v>89.99</v>
      </c>
      <c r="O139" s="2" t="s">
        <v>697</v>
      </c>
      <c r="P139" s="2" t="s">
        <v>540</v>
      </c>
      <c r="Q139" s="2" t="s">
        <v>131</v>
      </c>
      <c r="R139" s="2" t="s">
        <v>132</v>
      </c>
      <c r="S139" s="2" t="s">
        <v>2071</v>
      </c>
      <c r="T139" s="2" t="s">
        <v>132</v>
      </c>
      <c r="U139" s="2" t="s">
        <v>134</v>
      </c>
      <c r="V139" s="2" t="s">
        <v>866</v>
      </c>
      <c r="W139" s="2" t="s">
        <v>136</v>
      </c>
      <c r="X139" s="2" t="s">
        <v>187</v>
      </c>
      <c r="Y139" s="2" t="s">
        <v>1032</v>
      </c>
      <c r="Z139" s="4"/>
      <c r="AA139" s="4">
        <f>=ROUNDDOWN({0},0)</f>
      </c>
      <c r="AB139" s="5">
        <v>0.1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18</v>
      </c>
      <c r="AQ139" s="8">
        <v>826.67</v>
      </c>
      <c r="AR139" s="4"/>
      <c r="AS139" s="8"/>
      <c r="AT139" s="7"/>
      <c r="AU139" s="7"/>
      <c r="AV139" s="4">
        <v>18</v>
      </c>
      <c r="AW139" s="8">
        <v>826.67</v>
      </c>
      <c r="AX139" s="4"/>
      <c r="AY139" s="8"/>
      <c r="AZ139" s="7"/>
      <c r="BA139" s="7"/>
      <c r="BB139" s="7">
        <v>1</v>
      </c>
      <c r="BC139" s="4">
        <v>18</v>
      </c>
      <c r="BD139" s="8">
        <v>826.67</v>
      </c>
      <c r="BE139" s="4"/>
      <c r="BF139" s="8"/>
      <c r="BG139" s="7"/>
      <c r="BH139" s="7"/>
      <c r="BI139" s="7">
        <v>1</v>
      </c>
      <c r="BJ139" s="4">
        <v>18</v>
      </c>
      <c r="BK139" s="8">
        <v>826.67</v>
      </c>
      <c r="BL139" s="2" t="s">
        <v>2072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141</v>
      </c>
      <c r="BV139" s="2" t="s">
        <v>168</v>
      </c>
      <c r="BW139" s="2" t="s">
        <v>1225</v>
      </c>
      <c r="BX139" s="2" t="s">
        <v>1226</v>
      </c>
      <c r="BY139" s="2" t="s">
        <v>179</v>
      </c>
      <c r="BZ139" s="2" t="s">
        <v>132</v>
      </c>
      <c r="CA139" s="4">
        <v>3</v>
      </c>
      <c r="CB139" s="8">
        <v>133.08</v>
      </c>
      <c r="CC139" s="4"/>
      <c r="CD139" s="8"/>
      <c r="CE139" s="7"/>
      <c r="CF139" s="7"/>
      <c r="CG139" s="2" t="s">
        <v>141</v>
      </c>
      <c r="CH139" s="2" t="s">
        <v>168</v>
      </c>
      <c r="CI139" s="2" t="s">
        <v>132</v>
      </c>
      <c r="CJ139" s="2" t="s">
        <v>772</v>
      </c>
      <c r="CK139" s="2" t="s">
        <v>144</v>
      </c>
      <c r="CL139" s="2" t="s">
        <v>132</v>
      </c>
      <c r="CM139" s="4">
        <v>9</v>
      </c>
      <c r="CN139" s="8">
        <v>430.35</v>
      </c>
      <c r="CO139" s="4"/>
      <c r="CP139" s="8"/>
      <c r="CQ139" s="7"/>
      <c r="CR139" s="7"/>
      <c r="CS139" s="2" t="s">
        <v>141</v>
      </c>
      <c r="CT139" s="2" t="s">
        <v>168</v>
      </c>
      <c r="CU139" s="2" t="s">
        <v>1032</v>
      </c>
      <c r="CV139" s="2" t="s">
        <v>262</v>
      </c>
      <c r="CW139" s="2" t="s">
        <v>144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212</v>
      </c>
      <c r="DF139" s="2" t="s">
        <v>168</v>
      </c>
      <c r="DG139" s="2" t="s">
        <v>132</v>
      </c>
      <c r="DH139" s="2" t="s">
        <v>132</v>
      </c>
      <c r="DI139" s="2" t="s">
        <v>144</v>
      </c>
      <c r="DJ139" s="2" t="s">
        <v>132</v>
      </c>
      <c r="DK139" s="4">
        <v>4</v>
      </c>
      <c r="DL139" s="8">
        <v>178.2</v>
      </c>
      <c r="DM139" s="4"/>
      <c r="DN139" s="8"/>
      <c r="DO139" s="7"/>
      <c r="DP139" s="7"/>
      <c r="DQ139" s="2" t="s">
        <v>141</v>
      </c>
      <c r="DR139" s="2" t="s">
        <v>168</v>
      </c>
      <c r="DS139" s="2" t="s">
        <v>149</v>
      </c>
      <c r="DT139" s="2" t="s">
        <v>2073</v>
      </c>
      <c r="DU139" s="2" t="s">
        <v>144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141</v>
      </c>
      <c r="ED139" s="2" t="s">
        <v>168</v>
      </c>
      <c r="EE139" s="2" t="s">
        <v>810</v>
      </c>
      <c r="EF139" s="2" t="s">
        <v>1969</v>
      </c>
      <c r="EG139" s="2" t="s">
        <v>144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141</v>
      </c>
      <c r="EP139" s="2" t="s">
        <v>168</v>
      </c>
      <c r="EQ139" s="2" t="s">
        <v>1231</v>
      </c>
      <c r="ER139" s="2" t="s">
        <v>549</v>
      </c>
      <c r="ES139" s="2" t="s">
        <v>144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167</v>
      </c>
      <c r="FB139" s="2" t="s">
        <v>168</v>
      </c>
      <c r="FC139" s="2" t="s">
        <v>132</v>
      </c>
      <c r="FD139" s="2" t="s">
        <v>132</v>
      </c>
      <c r="FE139" s="2" t="s">
        <v>144</v>
      </c>
      <c r="FF139" s="2" t="s">
        <v>132</v>
      </c>
      <c r="FG139" s="4">
        <v>2</v>
      </c>
      <c r="FH139" s="8">
        <v>85.04</v>
      </c>
      <c r="FI139" s="4"/>
      <c r="FJ139" s="8"/>
      <c r="FK139" s="7"/>
      <c r="FL139" s="7"/>
      <c r="FM139" s="2" t="s">
        <v>141</v>
      </c>
      <c r="FN139" s="2" t="s">
        <v>168</v>
      </c>
      <c r="FO139" s="2" t="s">
        <v>204</v>
      </c>
      <c r="FP139" s="2" t="s">
        <v>2074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167</v>
      </c>
      <c r="FZ139" s="2" t="s">
        <v>168</v>
      </c>
      <c r="GA139" s="2" t="s">
        <v>132</v>
      </c>
      <c r="GB139" s="2" t="s">
        <v>132</v>
      </c>
      <c r="GC139" s="2" t="s">
        <v>144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141</v>
      </c>
      <c r="GL139" s="2" t="s">
        <v>168</v>
      </c>
      <c r="GM139" s="2" t="s">
        <v>1234</v>
      </c>
      <c r="GN139" s="2" t="s">
        <v>610</v>
      </c>
      <c r="GO139" s="2" t="s">
        <v>144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167</v>
      </c>
      <c r="GX139" s="2" t="s">
        <v>168</v>
      </c>
      <c r="GY139" s="2" t="s">
        <v>132</v>
      </c>
      <c r="GZ139" s="2" t="s">
        <v>132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167</v>
      </c>
      <c r="HJ139" s="2" t="s">
        <v>168</v>
      </c>
      <c r="HK139" s="2" t="s">
        <v>132</v>
      </c>
      <c r="HL139" s="2" t="s">
        <v>132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168</v>
      </c>
      <c r="HW139" s="2" t="s">
        <v>244</v>
      </c>
      <c r="HX139" s="2" t="s">
        <v>2029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167</v>
      </c>
      <c r="IH139" s="2" t="s">
        <v>168</v>
      </c>
      <c r="II139" s="2" t="s">
        <v>132</v>
      </c>
      <c r="IJ139" s="2" t="s">
        <v>132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167</v>
      </c>
      <c r="IT139" s="2" t="s">
        <v>168</v>
      </c>
      <c r="IU139" s="2" t="s">
        <v>132</v>
      </c>
      <c r="IV139" s="2" t="s">
        <v>132</v>
      </c>
      <c r="IW139" s="2" t="s">
        <v>144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174</v>
      </c>
      <c r="JF139" s="2" t="s">
        <v>168</v>
      </c>
      <c r="JG139" s="2" t="s">
        <v>132</v>
      </c>
      <c r="JH139" s="2" t="s">
        <v>132</v>
      </c>
      <c r="JI139" s="2" t="s">
        <v>144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168</v>
      </c>
      <c r="JS139" s="2" t="s">
        <v>799</v>
      </c>
      <c r="JT139" s="2" t="s">
        <v>132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168</v>
      </c>
      <c r="KE139" s="2" t="s">
        <v>132</v>
      </c>
      <c r="KF139" s="2" t="s">
        <v>132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168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168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141</v>
      </c>
      <c r="ML139" s="2" t="s">
        <v>168</v>
      </c>
      <c r="MM139" s="2" t="s">
        <v>172</v>
      </c>
      <c r="MN139" s="2" t="s">
        <v>1494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168</v>
      </c>
      <c r="MY139" s="2" t="s">
        <v>132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168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174</v>
      </c>
      <c r="OH139" s="2" t="s">
        <v>168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168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168</v>
      </c>
      <c r="PS139" s="2" t="s">
        <v>572</v>
      </c>
      <c r="PT139" s="2" t="s">
        <v>721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167</v>
      </c>
      <c r="QP139" s="2" t="s">
        <v>168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167</v>
      </c>
      <c r="RB139" s="2" t="s">
        <v>168</v>
      </c>
      <c r="RC139" s="2" t="s">
        <v>132</v>
      </c>
      <c r="RD139" s="2" t="s">
        <v>132</v>
      </c>
      <c r="RE139" s="2" t="s">
        <v>144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168</v>
      </c>
      <c r="RO139" s="2" t="s">
        <v>1239</v>
      </c>
      <c r="RP139" s="2" t="s">
        <v>2075</v>
      </c>
      <c r="RQ139" s="2" t="s">
        <v>144</v>
      </c>
      <c r="RR139" s="2" t="s">
        <v>132</v>
      </c>
    </row>
    <row r="140">
      <c r="A140" s="2" t="s">
        <v>2076</v>
      </c>
      <c r="B140" s="2" t="s">
        <v>121</v>
      </c>
      <c r="C140" s="2" t="s">
        <v>122</v>
      </c>
      <c r="D140" s="2" t="s">
        <v>1977</v>
      </c>
      <c r="E140" s="2" t="s">
        <v>727</v>
      </c>
      <c r="F140" s="2" t="s">
        <v>2077</v>
      </c>
      <c r="G140" s="2" t="s">
        <v>2077</v>
      </c>
      <c r="H140" s="2" t="s">
        <v>2077</v>
      </c>
      <c r="I140" s="2" t="s">
        <v>1979</v>
      </c>
      <c r="J140" s="2" t="s">
        <v>127</v>
      </c>
      <c r="K140" s="2" t="s">
        <v>283</v>
      </c>
      <c r="L140" s="3">
        <v>25.02</v>
      </c>
      <c r="M140" s="3">
        <v>26.27</v>
      </c>
      <c r="N140" s="3">
        <v>55.24</v>
      </c>
      <c r="O140" s="2" t="s">
        <v>129</v>
      </c>
      <c r="P140" s="2" t="s">
        <v>540</v>
      </c>
      <c r="Q140" s="2" t="s">
        <v>131</v>
      </c>
      <c r="R140" s="2" t="s">
        <v>132</v>
      </c>
      <c r="S140" s="2" t="s">
        <v>2078</v>
      </c>
      <c r="T140" s="2" t="s">
        <v>132</v>
      </c>
      <c r="U140" s="2" t="s">
        <v>429</v>
      </c>
      <c r="V140" s="2" t="s">
        <v>602</v>
      </c>
      <c r="W140" s="2" t="s">
        <v>225</v>
      </c>
      <c r="X140" s="2" t="s">
        <v>132</v>
      </c>
      <c r="Y140" s="2" t="s">
        <v>1618</v>
      </c>
      <c r="Z140" s="4">
        <v>22</v>
      </c>
      <c r="AA140" s="4">
        <f>=ROUNDDOWN(6.28571428571429,0)</f>
      </c>
      <c r="AB140" s="5">
        <v>3.5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14</v>
      </c>
      <c r="AQ140" s="8">
        <v>398.4</v>
      </c>
      <c r="AR140" s="4"/>
      <c r="AS140" s="8"/>
      <c r="AT140" s="7"/>
      <c r="AU140" s="7"/>
      <c r="AV140" s="4">
        <v>14</v>
      </c>
      <c r="AW140" s="8">
        <v>398.4</v>
      </c>
      <c r="AX140" s="4"/>
      <c r="AY140" s="8"/>
      <c r="AZ140" s="7"/>
      <c r="BA140" s="7"/>
      <c r="BB140" s="7">
        <v>1</v>
      </c>
      <c r="BC140" s="4">
        <v>15</v>
      </c>
      <c r="BD140" s="8">
        <v>429.73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0.9271</v>
      </c>
      <c r="BJ140" s="4">
        <v>14</v>
      </c>
      <c r="BK140" s="8">
        <v>398.4</v>
      </c>
      <c r="BL140" s="2" t="s">
        <v>2079</v>
      </c>
      <c r="BM140" s="7">
        <v>1</v>
      </c>
      <c r="BN140" s="7">
        <v>1</v>
      </c>
      <c r="BO140" s="4">
        <v>5</v>
      </c>
      <c r="BP140" s="8">
        <v>110.02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830</v>
      </c>
      <c r="BX140" s="2" t="s">
        <v>2080</v>
      </c>
      <c r="BY140" s="2" t="s">
        <v>144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141</v>
      </c>
      <c r="CH140" s="2" t="s">
        <v>129</v>
      </c>
      <c r="CI140" s="2" t="s">
        <v>132</v>
      </c>
      <c r="CJ140" s="2" t="s">
        <v>829</v>
      </c>
      <c r="CK140" s="2" t="s">
        <v>144</v>
      </c>
      <c r="CL140" s="2" t="s">
        <v>132</v>
      </c>
      <c r="CM140" s="4">
        <v>3</v>
      </c>
      <c r="CN140" s="8">
        <v>116.44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830</v>
      </c>
      <c r="CV140" s="2" t="s">
        <v>2081</v>
      </c>
      <c r="CW140" s="2" t="s">
        <v>144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141</v>
      </c>
      <c r="DF140" s="2" t="s">
        <v>168</v>
      </c>
      <c r="DG140" s="2" t="s">
        <v>557</v>
      </c>
      <c r="DH140" s="2" t="s">
        <v>406</v>
      </c>
      <c r="DI140" s="2" t="s">
        <v>144</v>
      </c>
      <c r="DJ140" s="2" t="s">
        <v>132</v>
      </c>
      <c r="DK140" s="4">
        <v>2</v>
      </c>
      <c r="DL140" s="8">
        <v>62.66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834</v>
      </c>
      <c r="DT140" s="2" t="s">
        <v>2082</v>
      </c>
      <c r="DU140" s="2" t="s">
        <v>144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141</v>
      </c>
      <c r="ED140" s="2" t="s">
        <v>129</v>
      </c>
      <c r="EE140" s="2" t="s">
        <v>830</v>
      </c>
      <c r="EF140" s="2" t="s">
        <v>2083</v>
      </c>
      <c r="EG140" s="2" t="s">
        <v>144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141</v>
      </c>
      <c r="EP140" s="2" t="s">
        <v>129</v>
      </c>
      <c r="EQ140" s="2" t="s">
        <v>830</v>
      </c>
      <c r="ER140" s="2" t="s">
        <v>1985</v>
      </c>
      <c r="ES140" s="2" t="s">
        <v>144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167</v>
      </c>
      <c r="FB140" s="2" t="s">
        <v>129</v>
      </c>
      <c r="FC140" s="2" t="s">
        <v>132</v>
      </c>
      <c r="FD140" s="2" t="s">
        <v>132</v>
      </c>
      <c r="FE140" s="2" t="s">
        <v>144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141</v>
      </c>
      <c r="FN140" s="2" t="s">
        <v>168</v>
      </c>
      <c r="FO140" s="2" t="s">
        <v>1514</v>
      </c>
      <c r="FP140" s="2" t="s">
        <v>1059</v>
      </c>
      <c r="FQ140" s="2" t="s">
        <v>144</v>
      </c>
      <c r="FR140" s="2" t="s">
        <v>132</v>
      </c>
      <c r="FS140" s="4">
        <v>2</v>
      </c>
      <c r="FT140" s="8">
        <v>52.54</v>
      </c>
      <c r="FU140" s="4"/>
      <c r="FV140" s="8"/>
      <c r="FW140" s="7"/>
      <c r="FX140" s="7"/>
      <c r="FY140" s="2" t="s">
        <v>141</v>
      </c>
      <c r="FZ140" s="2" t="s">
        <v>129</v>
      </c>
      <c r="GA140" s="2" t="s">
        <v>300</v>
      </c>
      <c r="GB140" s="2" t="s">
        <v>588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129</v>
      </c>
      <c r="GM140" s="2" t="s">
        <v>830</v>
      </c>
      <c r="GN140" s="2" t="s">
        <v>2084</v>
      </c>
      <c r="GO140" s="2" t="s">
        <v>144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141</v>
      </c>
      <c r="GX140" s="2" t="s">
        <v>129</v>
      </c>
      <c r="GY140" s="2" t="s">
        <v>303</v>
      </c>
      <c r="GZ140" s="2" t="s">
        <v>132</v>
      </c>
      <c r="HA140" s="2" t="s">
        <v>144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167</v>
      </c>
      <c r="HJ140" s="2" t="s">
        <v>129</v>
      </c>
      <c r="HK140" s="2" t="s">
        <v>132</v>
      </c>
      <c r="HL140" s="2" t="s">
        <v>132</v>
      </c>
      <c r="HM140" s="2" t="s">
        <v>144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141</v>
      </c>
      <c r="HV140" s="2" t="s">
        <v>129</v>
      </c>
      <c r="HW140" s="2" t="s">
        <v>1159</v>
      </c>
      <c r="HX140" s="2" t="s">
        <v>2085</v>
      </c>
      <c r="HY140" s="2" t="s">
        <v>144</v>
      </c>
      <c r="HZ140" s="2" t="s">
        <v>132</v>
      </c>
      <c r="IA140" s="4">
        <v>2</v>
      </c>
      <c r="IB140" s="8">
        <v>56.74</v>
      </c>
      <c r="IC140" s="4"/>
      <c r="ID140" s="8"/>
      <c r="IE140" s="7"/>
      <c r="IF140" s="7"/>
      <c r="IG140" s="2" t="s">
        <v>141</v>
      </c>
      <c r="IH140" s="2" t="s">
        <v>129</v>
      </c>
      <c r="II140" s="2" t="s">
        <v>608</v>
      </c>
      <c r="IJ140" s="2" t="s">
        <v>213</v>
      </c>
      <c r="IK140" s="2" t="s">
        <v>144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212</v>
      </c>
      <c r="IT140" s="2" t="s">
        <v>129</v>
      </c>
      <c r="IU140" s="2" t="s">
        <v>132</v>
      </c>
      <c r="IV140" s="2" t="s">
        <v>132</v>
      </c>
      <c r="IW140" s="2" t="s">
        <v>144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129</v>
      </c>
      <c r="JG140" s="2" t="s">
        <v>1326</v>
      </c>
      <c r="JH140" s="2" t="s">
        <v>2086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311</v>
      </c>
      <c r="JT140" s="2" t="s">
        <v>1018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129</v>
      </c>
      <c r="KE140" s="2" t="s">
        <v>830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132</v>
      </c>
      <c r="KP140" s="2" t="s">
        <v>132</v>
      </c>
      <c r="KQ140" s="2" t="s">
        <v>132</v>
      </c>
      <c r="KR140" s="2" t="s">
        <v>132</v>
      </c>
      <c r="KS140" s="2" t="s">
        <v>132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141</v>
      </c>
      <c r="LB140" s="2" t="s">
        <v>129</v>
      </c>
      <c r="LC140" s="2" t="s">
        <v>169</v>
      </c>
      <c r="LD140" s="2" t="s">
        <v>593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129</v>
      </c>
      <c r="LO140" s="2" t="s">
        <v>1134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171</v>
      </c>
      <c r="MM140" s="2" t="s">
        <v>855</v>
      </c>
      <c r="MN140" s="2" t="s">
        <v>2087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167</v>
      </c>
      <c r="NJ140" s="2" t="s">
        <v>129</v>
      </c>
      <c r="NK140" s="2" t="s">
        <v>132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174</v>
      </c>
      <c r="OH140" s="2" t="s">
        <v>129</v>
      </c>
      <c r="OI140" s="2" t="s">
        <v>132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168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168</v>
      </c>
      <c r="PS140" s="2" t="s">
        <v>177</v>
      </c>
      <c r="PT140" s="2" t="s">
        <v>132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141</v>
      </c>
      <c r="QP140" s="2" t="s">
        <v>168</v>
      </c>
      <c r="QQ140" s="2" t="s">
        <v>1815</v>
      </c>
      <c r="QR140" s="2" t="s">
        <v>2088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129</v>
      </c>
      <c r="RC140" s="2" t="s">
        <v>132</v>
      </c>
      <c r="RD140" s="2" t="s">
        <v>132</v>
      </c>
      <c r="RE140" s="2" t="s">
        <v>144</v>
      </c>
      <c r="RF140" s="2" t="s">
        <v>179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168</v>
      </c>
      <c r="RO140" s="2" t="s">
        <v>859</v>
      </c>
      <c r="RP140" s="2" t="s">
        <v>860</v>
      </c>
      <c r="RQ140" s="2" t="s">
        <v>144</v>
      </c>
      <c r="RR140" s="2" t="s">
        <v>132</v>
      </c>
    </row>
    <row r="141">
      <c r="A141" s="2" t="s">
        <v>2089</v>
      </c>
      <c r="B141" s="2" t="s">
        <v>121</v>
      </c>
      <c r="C141" s="2" t="s">
        <v>122</v>
      </c>
      <c r="D141" s="2" t="s">
        <v>1977</v>
      </c>
      <c r="E141" s="2" t="s">
        <v>727</v>
      </c>
      <c r="F141" s="2" t="s">
        <v>2077</v>
      </c>
      <c r="G141" s="2" t="s">
        <v>2077</v>
      </c>
      <c r="H141" s="2" t="s">
        <v>2077</v>
      </c>
      <c r="I141" s="2" t="s">
        <v>1979</v>
      </c>
      <c r="J141" s="2" t="s">
        <v>127</v>
      </c>
      <c r="K141" s="2" t="s">
        <v>427</v>
      </c>
      <c r="L141" s="3">
        <v>25.02</v>
      </c>
      <c r="M141" s="3">
        <v>26.27</v>
      </c>
      <c r="N141" s="3">
        <v>55.24</v>
      </c>
      <c r="O141" s="2" t="s">
        <v>539</v>
      </c>
      <c r="P141" s="2" t="s">
        <v>540</v>
      </c>
      <c r="Q141" s="2" t="s">
        <v>131</v>
      </c>
      <c r="R141" s="2" t="s">
        <v>132</v>
      </c>
      <c r="S141" s="2" t="s">
        <v>2090</v>
      </c>
      <c r="T141" s="2" t="s">
        <v>132</v>
      </c>
      <c r="U141" s="2" t="s">
        <v>429</v>
      </c>
      <c r="V141" s="2" t="s">
        <v>602</v>
      </c>
      <c r="W141" s="2" t="s">
        <v>225</v>
      </c>
      <c r="X141" s="2" t="s">
        <v>132</v>
      </c>
      <c r="Y141" s="2" t="s">
        <v>825</v>
      </c>
      <c r="Z141" s="4"/>
      <c r="AA141" s="4">
        <f>=ROUNDDOWN({0},0)</f>
      </c>
      <c r="AB141" s="5">
        <v>0.1</v>
      </c>
      <c r="AC141" s="2" t="s">
        <v>132</v>
      </c>
      <c r="AD141" s="4"/>
      <c r="AE141" s="4"/>
      <c r="AF141" s="6">
        <v>63</v>
      </c>
      <c r="AG141" s="6"/>
      <c r="AH141" s="7">
        <v>0.044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</v>
      </c>
      <c r="AQ141" s="8">
        <v>31.33</v>
      </c>
      <c r="AR141" s="4"/>
      <c r="AS141" s="8"/>
      <c r="AT141" s="7"/>
      <c r="AU141" s="7"/>
      <c r="AV141" s="4">
        <v>1</v>
      </c>
      <c r="AW141" s="8">
        <v>31.33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0.0729</v>
      </c>
      <c r="BJ141" s="4">
        <v>1</v>
      </c>
      <c r="BK141" s="8">
        <v>31.33</v>
      </c>
      <c r="BL141" s="2" t="s">
        <v>20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168</v>
      </c>
      <c r="BW141" s="2" t="s">
        <v>830</v>
      </c>
      <c r="BX141" s="2" t="s">
        <v>2091</v>
      </c>
      <c r="BY141" s="2" t="s">
        <v>144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141</v>
      </c>
      <c r="CH141" s="2" t="s">
        <v>168</v>
      </c>
      <c r="CI141" s="2" t="s">
        <v>132</v>
      </c>
      <c r="CJ141" s="2" t="s">
        <v>829</v>
      </c>
      <c r="CK141" s="2" t="s">
        <v>144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141</v>
      </c>
      <c r="CT141" s="2" t="s">
        <v>168</v>
      </c>
      <c r="CU141" s="2" t="s">
        <v>830</v>
      </c>
      <c r="CV141" s="2" t="s">
        <v>1997</v>
      </c>
      <c r="CW141" s="2" t="s">
        <v>144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141</v>
      </c>
      <c r="DF141" s="2" t="s">
        <v>168</v>
      </c>
      <c r="DG141" s="2" t="s">
        <v>661</v>
      </c>
      <c r="DH141" s="2" t="s">
        <v>1225</v>
      </c>
      <c r="DI141" s="2" t="s">
        <v>144</v>
      </c>
      <c r="DJ141" s="2" t="s">
        <v>132</v>
      </c>
      <c r="DK141" s="4">
        <v>1</v>
      </c>
      <c r="DL141" s="8">
        <v>31.33</v>
      </c>
      <c r="DM141" s="4"/>
      <c r="DN141" s="8"/>
      <c r="DO141" s="7"/>
      <c r="DP141" s="7"/>
      <c r="DQ141" s="2" t="s">
        <v>141</v>
      </c>
      <c r="DR141" s="2" t="s">
        <v>168</v>
      </c>
      <c r="DS141" s="2" t="s">
        <v>2092</v>
      </c>
      <c r="DT141" s="2" t="s">
        <v>2093</v>
      </c>
      <c r="DU141" s="2" t="s">
        <v>144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141</v>
      </c>
      <c r="ED141" s="2" t="s">
        <v>168</v>
      </c>
      <c r="EE141" s="2" t="s">
        <v>830</v>
      </c>
      <c r="EF141" s="2" t="s">
        <v>2094</v>
      </c>
      <c r="EG141" s="2" t="s">
        <v>144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141</v>
      </c>
      <c r="EP141" s="2" t="s">
        <v>168</v>
      </c>
      <c r="EQ141" s="2" t="s">
        <v>830</v>
      </c>
      <c r="ER141" s="2" t="s">
        <v>1985</v>
      </c>
      <c r="ES141" s="2" t="s">
        <v>144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167</v>
      </c>
      <c r="FB141" s="2" t="s">
        <v>168</v>
      </c>
      <c r="FC141" s="2" t="s">
        <v>132</v>
      </c>
      <c r="FD141" s="2" t="s">
        <v>132</v>
      </c>
      <c r="FE141" s="2" t="s">
        <v>144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141</v>
      </c>
      <c r="FN141" s="2" t="s">
        <v>168</v>
      </c>
      <c r="FO141" s="2" t="s">
        <v>1624</v>
      </c>
      <c r="FP141" s="2" t="s">
        <v>1023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168</v>
      </c>
      <c r="GA141" s="2" t="s">
        <v>300</v>
      </c>
      <c r="GB141" s="2" t="s">
        <v>485</v>
      </c>
      <c r="GC141" s="2" t="s">
        <v>144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141</v>
      </c>
      <c r="GL141" s="2" t="s">
        <v>168</v>
      </c>
      <c r="GM141" s="2" t="s">
        <v>830</v>
      </c>
      <c r="GN141" s="2" t="s">
        <v>2084</v>
      </c>
      <c r="GO141" s="2" t="s">
        <v>144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141</v>
      </c>
      <c r="GX141" s="2" t="s">
        <v>168</v>
      </c>
      <c r="GY141" s="2" t="s">
        <v>161</v>
      </c>
      <c r="GZ141" s="2" t="s">
        <v>132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167</v>
      </c>
      <c r="HJ141" s="2" t="s">
        <v>168</v>
      </c>
      <c r="HK141" s="2" t="s">
        <v>132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168</v>
      </c>
      <c r="HW141" s="2" t="s">
        <v>1517</v>
      </c>
      <c r="HX141" s="2" t="s">
        <v>2095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141</v>
      </c>
      <c r="IH141" s="2" t="s">
        <v>168</v>
      </c>
      <c r="II141" s="2" t="s">
        <v>608</v>
      </c>
      <c r="IJ141" s="2" t="s">
        <v>213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212</v>
      </c>
      <c r="IT141" s="2" t="s">
        <v>168</v>
      </c>
      <c r="IU141" s="2" t="s">
        <v>132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168</v>
      </c>
      <c r="JG141" s="2" t="s">
        <v>1259</v>
      </c>
      <c r="JH141" s="2" t="s">
        <v>2096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168</v>
      </c>
      <c r="JS141" s="2" t="s">
        <v>1727</v>
      </c>
      <c r="JT141" s="2" t="s">
        <v>2097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168</v>
      </c>
      <c r="KE141" s="2" t="s">
        <v>830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132</v>
      </c>
      <c r="KP141" s="2" t="s">
        <v>132</v>
      </c>
      <c r="KQ141" s="2" t="s">
        <v>132</v>
      </c>
      <c r="KR141" s="2" t="s">
        <v>132</v>
      </c>
      <c r="KS141" s="2" t="s">
        <v>132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132</v>
      </c>
      <c r="LB141" s="2" t="s">
        <v>132</v>
      </c>
      <c r="LC141" s="2" t="s">
        <v>132</v>
      </c>
      <c r="LD141" s="2" t="s">
        <v>132</v>
      </c>
      <c r="LE141" s="2" t="s">
        <v>132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168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168</v>
      </c>
      <c r="MM141" s="2" t="s">
        <v>855</v>
      </c>
      <c r="MN141" s="2" t="s">
        <v>1182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168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167</v>
      </c>
      <c r="NJ141" s="2" t="s">
        <v>168</v>
      </c>
      <c r="NK141" s="2" t="s">
        <v>132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174</v>
      </c>
      <c r="OH141" s="2" t="s">
        <v>168</v>
      </c>
      <c r="OI141" s="2" t="s">
        <v>132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168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168</v>
      </c>
      <c r="PS141" s="2" t="s">
        <v>177</v>
      </c>
      <c r="PT141" s="2" t="s">
        <v>132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141</v>
      </c>
      <c r="QP141" s="2" t="s">
        <v>168</v>
      </c>
      <c r="QQ141" s="2" t="s">
        <v>1815</v>
      </c>
      <c r="QR141" s="2" t="s">
        <v>2098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168</v>
      </c>
      <c r="RC141" s="2" t="s">
        <v>132</v>
      </c>
      <c r="RD141" s="2" t="s">
        <v>132</v>
      </c>
      <c r="RE141" s="2" t="s">
        <v>144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168</v>
      </c>
      <c r="RO141" s="2" t="s">
        <v>859</v>
      </c>
      <c r="RP141" s="2" t="s">
        <v>860</v>
      </c>
      <c r="RQ141" s="2" t="s">
        <v>144</v>
      </c>
      <c r="RR141" s="2" t="s">
        <v>132</v>
      </c>
    </row>
    <row r="142">
      <c r="A142" s="2" t="s">
        <v>2099</v>
      </c>
      <c r="B142" s="2" t="s">
        <v>121</v>
      </c>
      <c r="C142" s="2" t="s">
        <v>122</v>
      </c>
      <c r="D142" s="2" t="s">
        <v>1977</v>
      </c>
      <c r="E142" s="2" t="s">
        <v>727</v>
      </c>
      <c r="F142" s="2" t="s">
        <v>2100</v>
      </c>
      <c r="G142" s="2" t="s">
        <v>2100</v>
      </c>
      <c r="H142" s="2" t="s">
        <v>2100</v>
      </c>
      <c r="I142" s="2" t="s">
        <v>2101</v>
      </c>
      <c r="J142" s="2" t="s">
        <v>127</v>
      </c>
      <c r="K142" s="2" t="s">
        <v>1222</v>
      </c>
      <c r="L142" s="3">
        <v>32.38</v>
      </c>
      <c r="M142" s="3">
        <v>34</v>
      </c>
      <c r="N142" s="3">
        <v>67.99</v>
      </c>
      <c r="O142" s="2" t="s">
        <v>129</v>
      </c>
      <c r="P142" s="2" t="s">
        <v>540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429</v>
      </c>
      <c r="V142" s="2" t="s">
        <v>866</v>
      </c>
      <c r="W142" s="2" t="s">
        <v>187</v>
      </c>
      <c r="X142" s="2" t="s">
        <v>136</v>
      </c>
      <c r="Y142" s="2" t="s">
        <v>248</v>
      </c>
      <c r="Z142" s="4">
        <v>40</v>
      </c>
      <c r="AA142" s="4">
        <f>=ROUNDDOWN(21.0526315789474,0)</f>
      </c>
      <c r="AB142" s="5">
        <v>1.9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10</v>
      </c>
      <c r="AQ142" s="8">
        <v>369.15</v>
      </c>
      <c r="AR142" s="4"/>
      <c r="AS142" s="8"/>
      <c r="AT142" s="7"/>
      <c r="AU142" s="7"/>
      <c r="AV142" s="4">
        <v>10</v>
      </c>
      <c r="AW142" s="8">
        <v>369.15</v>
      </c>
      <c r="AX142" s="4"/>
      <c r="AY142" s="8"/>
      <c r="AZ142" s="7"/>
      <c r="BA142" s="7"/>
      <c r="BB142" s="7">
        <v>1</v>
      </c>
      <c r="BC142" s="4">
        <v>10</v>
      </c>
      <c r="BD142" s="8">
        <v>369.15</v>
      </c>
      <c r="BE142" s="4"/>
      <c r="BF142" s="8"/>
      <c r="BG142" s="7"/>
      <c r="BH142" s="7"/>
      <c r="BI142" s="7">
        <v>1</v>
      </c>
      <c r="BJ142" s="4">
        <v>10</v>
      </c>
      <c r="BK142" s="8">
        <v>369.15</v>
      </c>
      <c r="BL142" s="2" t="s">
        <v>2102</v>
      </c>
      <c r="BM142" s="7">
        <v>1</v>
      </c>
      <c r="BN142" s="7">
        <v>1</v>
      </c>
      <c r="BO142" s="4">
        <v>2</v>
      </c>
      <c r="BP142" s="8">
        <v>47.98</v>
      </c>
      <c r="BQ142" s="4"/>
      <c r="BR142" s="8"/>
      <c r="BS142" s="7"/>
      <c r="BT142" s="7"/>
      <c r="BU142" s="2" t="s">
        <v>141</v>
      </c>
      <c r="BV142" s="2" t="s">
        <v>129</v>
      </c>
      <c r="BW142" s="2" t="s">
        <v>2103</v>
      </c>
      <c r="BX142" s="2" t="s">
        <v>385</v>
      </c>
      <c r="BY142" s="2" t="s">
        <v>144</v>
      </c>
      <c r="BZ142" s="2" t="s">
        <v>132</v>
      </c>
      <c r="CA142" s="4">
        <v>1</v>
      </c>
      <c r="CB142" s="8">
        <v>37.24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132</v>
      </c>
      <c r="CJ142" s="2" t="s">
        <v>1929</v>
      </c>
      <c r="CK142" s="2" t="s">
        <v>144</v>
      </c>
      <c r="CL142" s="2" t="s">
        <v>132</v>
      </c>
      <c r="CM142" s="4">
        <v>4</v>
      </c>
      <c r="CN142" s="8">
        <v>158.66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2104</v>
      </c>
      <c r="CV142" s="2" t="s">
        <v>2105</v>
      </c>
      <c r="CW142" s="2" t="s">
        <v>144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212</v>
      </c>
      <c r="DF142" s="2" t="s">
        <v>129</v>
      </c>
      <c r="DG142" s="2" t="s">
        <v>132</v>
      </c>
      <c r="DH142" s="2" t="s">
        <v>132</v>
      </c>
      <c r="DI142" s="2" t="s">
        <v>144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141</v>
      </c>
      <c r="DR142" s="2" t="s">
        <v>129</v>
      </c>
      <c r="DS142" s="2" t="s">
        <v>344</v>
      </c>
      <c r="DT142" s="2" t="s">
        <v>1370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141</v>
      </c>
      <c r="ED142" s="2" t="s">
        <v>129</v>
      </c>
      <c r="EE142" s="2" t="s">
        <v>2106</v>
      </c>
      <c r="EF142" s="2" t="s">
        <v>132</v>
      </c>
      <c r="EG142" s="2" t="s">
        <v>144</v>
      </c>
      <c r="EH142" s="2" t="s">
        <v>132</v>
      </c>
      <c r="EI142" s="4">
        <v>2</v>
      </c>
      <c r="EJ142" s="8">
        <v>89.58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2107</v>
      </c>
      <c r="ER142" s="2" t="s">
        <v>2108</v>
      </c>
      <c r="ES142" s="2" t="s">
        <v>144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167</v>
      </c>
      <c r="FB142" s="2" t="s">
        <v>129</v>
      </c>
      <c r="FC142" s="2" t="s">
        <v>132</v>
      </c>
      <c r="FD142" s="2" t="s">
        <v>132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141</v>
      </c>
      <c r="FN142" s="2" t="s">
        <v>129</v>
      </c>
      <c r="FO142" s="2" t="s">
        <v>960</v>
      </c>
      <c r="FP142" s="2" t="s">
        <v>750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129</v>
      </c>
      <c r="GA142" s="2" t="s">
        <v>158</v>
      </c>
      <c r="GB142" s="2" t="s">
        <v>132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129</v>
      </c>
      <c r="GM142" s="2" t="s">
        <v>2104</v>
      </c>
      <c r="GN142" s="2" t="s">
        <v>356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167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162</v>
      </c>
      <c r="HJ142" s="2" t="s">
        <v>129</v>
      </c>
      <c r="HK142" s="2" t="s">
        <v>132</v>
      </c>
      <c r="HL142" s="2" t="s">
        <v>132</v>
      </c>
      <c r="HM142" s="2" t="s">
        <v>144</v>
      </c>
      <c r="HN142" s="2" t="s">
        <v>132</v>
      </c>
      <c r="HO142" s="4">
        <v>1</v>
      </c>
      <c r="HP142" s="8">
        <v>35.69</v>
      </c>
      <c r="HQ142" s="4"/>
      <c r="HR142" s="8"/>
      <c r="HS142" s="7"/>
      <c r="HT142" s="7"/>
      <c r="HU142" s="2" t="s">
        <v>141</v>
      </c>
      <c r="HV142" s="2" t="s">
        <v>129</v>
      </c>
      <c r="HW142" s="2" t="s">
        <v>356</v>
      </c>
      <c r="HX142" s="2" t="s">
        <v>1005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129</v>
      </c>
      <c r="II142" s="2" t="s">
        <v>1426</v>
      </c>
      <c r="IJ142" s="2" t="s">
        <v>1756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174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963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168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141</v>
      </c>
      <c r="LB142" s="2" t="s">
        <v>129</v>
      </c>
      <c r="LC142" s="2" t="s">
        <v>169</v>
      </c>
      <c r="LD142" s="2" t="s">
        <v>742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162</v>
      </c>
      <c r="ML142" s="2" t="s">
        <v>129</v>
      </c>
      <c r="MM142" s="2" t="s">
        <v>132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129</v>
      </c>
      <c r="NK142" s="2" t="s">
        <v>132</v>
      </c>
      <c r="NL142" s="2" t="s">
        <v>132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174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141</v>
      </c>
      <c r="PF142" s="2" t="s">
        <v>129</v>
      </c>
      <c r="PG142" s="2" t="s">
        <v>175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167</v>
      </c>
      <c r="PR142" s="2" t="s">
        <v>129</v>
      </c>
      <c r="PS142" s="2" t="s">
        <v>132</v>
      </c>
      <c r="PT142" s="2" t="s">
        <v>132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129</v>
      </c>
      <c r="RC142" s="2" t="s">
        <v>132</v>
      </c>
      <c r="RD142" s="2" t="s">
        <v>132</v>
      </c>
      <c r="RE142" s="2" t="s">
        <v>144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141</v>
      </c>
      <c r="RN142" s="2" t="s">
        <v>168</v>
      </c>
      <c r="RO142" s="2" t="s">
        <v>2109</v>
      </c>
      <c r="RP142" s="2" t="s">
        <v>132</v>
      </c>
      <c r="RQ142" s="2" t="s">
        <v>144</v>
      </c>
      <c r="RR142" s="2" t="s">
        <v>132</v>
      </c>
    </row>
    <row r="143">
      <c r="A143" s="2" t="s">
        <v>2110</v>
      </c>
      <c r="B143" s="2" t="s">
        <v>121</v>
      </c>
      <c r="C143" s="2" t="s">
        <v>122</v>
      </c>
      <c r="D143" s="2" t="s">
        <v>1977</v>
      </c>
      <c r="E143" s="2" t="s">
        <v>727</v>
      </c>
      <c r="F143" s="2" t="s">
        <v>2111</v>
      </c>
      <c r="G143" s="2" t="s">
        <v>2111</v>
      </c>
      <c r="H143" s="2" t="s">
        <v>2111</v>
      </c>
      <c r="I143" s="2" t="s">
        <v>2112</v>
      </c>
      <c r="J143" s="2" t="s">
        <v>127</v>
      </c>
      <c r="K143" s="2" t="s">
        <v>2113</v>
      </c>
      <c r="L143" s="3">
        <v>62.86</v>
      </c>
      <c r="M143" s="3">
        <v>66</v>
      </c>
      <c r="N143" s="3">
        <v>139.99</v>
      </c>
      <c r="O143" s="2" t="s">
        <v>697</v>
      </c>
      <c r="P143" s="2" t="s">
        <v>540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429</v>
      </c>
      <c r="V143" s="2" t="s">
        <v>1120</v>
      </c>
      <c r="W143" s="2" t="s">
        <v>187</v>
      </c>
      <c r="X143" s="2" t="s">
        <v>784</v>
      </c>
      <c r="Y143" s="2" t="s">
        <v>357</v>
      </c>
      <c r="Z143" s="4">
        <v>33</v>
      </c>
      <c r="AA143" s="4">
        <f>=ROUNDDOWN(47.1428571428571,0)</f>
      </c>
      <c r="AB143" s="5">
        <v>0.7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5</v>
      </c>
      <c r="AQ143" s="8">
        <v>352.4</v>
      </c>
      <c r="AR143" s="4"/>
      <c r="AS143" s="8"/>
      <c r="AT143" s="7"/>
      <c r="AU143" s="7"/>
      <c r="AV143" s="4">
        <v>5</v>
      </c>
      <c r="AW143" s="8">
        <v>352.4</v>
      </c>
      <c r="AX143" s="4"/>
      <c r="AY143" s="8"/>
      <c r="AZ143" s="7"/>
      <c r="BA143" s="7"/>
      <c r="BB143" s="7">
        <v>1</v>
      </c>
      <c r="BC143" s="4">
        <v>5</v>
      </c>
      <c r="BD143" s="8">
        <v>352.4</v>
      </c>
      <c r="BE143" s="4"/>
      <c r="BF143" s="8"/>
      <c r="BG143" s="7"/>
      <c r="BH143" s="7"/>
      <c r="BI143" s="7">
        <v>1</v>
      </c>
      <c r="BJ143" s="4">
        <v>5</v>
      </c>
      <c r="BK143" s="8">
        <v>352.4</v>
      </c>
      <c r="BL143" s="2" t="s">
        <v>2114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2011</v>
      </c>
      <c r="BX143" s="2" t="s">
        <v>2012</v>
      </c>
      <c r="BY143" s="2" t="s">
        <v>144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141</v>
      </c>
      <c r="CH143" s="2" t="s">
        <v>129</v>
      </c>
      <c r="CI143" s="2" t="s">
        <v>132</v>
      </c>
      <c r="CJ143" s="2" t="s">
        <v>945</v>
      </c>
      <c r="CK143" s="2" t="s">
        <v>144</v>
      </c>
      <c r="CL143" s="2" t="s">
        <v>132</v>
      </c>
      <c r="CM143" s="4">
        <v>1</v>
      </c>
      <c r="CN143" s="8">
        <v>88.1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357</v>
      </c>
      <c r="CV143" s="2" t="s">
        <v>693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141</v>
      </c>
      <c r="DF143" s="2" t="s">
        <v>168</v>
      </c>
      <c r="DG143" s="2" t="s">
        <v>2014</v>
      </c>
      <c r="DH143" s="2" t="s">
        <v>2030</v>
      </c>
      <c r="DI143" s="2" t="s">
        <v>144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167</v>
      </c>
      <c r="DR143" s="2" t="s">
        <v>129</v>
      </c>
      <c r="DS143" s="2" t="s">
        <v>132</v>
      </c>
      <c r="DT143" s="2" t="s">
        <v>132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354</v>
      </c>
      <c r="EF143" s="2" t="s">
        <v>1710</v>
      </c>
      <c r="EG143" s="2" t="s">
        <v>144</v>
      </c>
      <c r="EH143" s="2" t="s">
        <v>132</v>
      </c>
      <c r="EI143" s="4">
        <v>1</v>
      </c>
      <c r="EJ143" s="8">
        <v>63</v>
      </c>
      <c r="EK143" s="4"/>
      <c r="EL143" s="8"/>
      <c r="EM143" s="7"/>
      <c r="EN143" s="7"/>
      <c r="EO143" s="2" t="s">
        <v>141</v>
      </c>
      <c r="EP143" s="2" t="s">
        <v>129</v>
      </c>
      <c r="EQ143" s="2" t="s">
        <v>1950</v>
      </c>
      <c r="ER143" s="2" t="s">
        <v>2115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>
        <v>1</v>
      </c>
      <c r="FH143" s="8">
        <v>69.3</v>
      </c>
      <c r="FI143" s="4"/>
      <c r="FJ143" s="8"/>
      <c r="FK143" s="7"/>
      <c r="FL143" s="7"/>
      <c r="FM143" s="2" t="s">
        <v>141</v>
      </c>
      <c r="FN143" s="2" t="s">
        <v>129</v>
      </c>
      <c r="FO143" s="2" t="s">
        <v>960</v>
      </c>
      <c r="FP143" s="2" t="s">
        <v>2116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167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357</v>
      </c>
      <c r="GN143" s="2" t="s">
        <v>533</v>
      </c>
      <c r="GO143" s="2" t="s">
        <v>144</v>
      </c>
      <c r="GP143" s="2" t="s">
        <v>132</v>
      </c>
      <c r="GQ143" s="4">
        <v>2</v>
      </c>
      <c r="GR143" s="8">
        <v>132</v>
      </c>
      <c r="GS143" s="4"/>
      <c r="GT143" s="8"/>
      <c r="GU143" s="7"/>
      <c r="GV143" s="7"/>
      <c r="GW143" s="2" t="s">
        <v>141</v>
      </c>
      <c r="GX143" s="2" t="s">
        <v>129</v>
      </c>
      <c r="GY143" s="2" t="s">
        <v>958</v>
      </c>
      <c r="GZ143" s="2" t="s">
        <v>1633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162</v>
      </c>
      <c r="HJ143" s="2" t="s">
        <v>129</v>
      </c>
      <c r="HK143" s="2" t="s">
        <v>132</v>
      </c>
      <c r="HL143" s="2" t="s">
        <v>132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678</v>
      </c>
      <c r="HX143" s="2" t="s">
        <v>132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168</v>
      </c>
      <c r="II143" s="2" t="s">
        <v>962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212</v>
      </c>
      <c r="IT143" s="2" t="s">
        <v>129</v>
      </c>
      <c r="IU143" s="2" t="s">
        <v>132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174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462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129</v>
      </c>
      <c r="KE143" s="2" t="s">
        <v>132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168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162</v>
      </c>
      <c r="ML143" s="2" t="s">
        <v>129</v>
      </c>
      <c r="MM143" s="2" t="s">
        <v>132</v>
      </c>
      <c r="MN143" s="2" t="s">
        <v>132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167</v>
      </c>
      <c r="NJ143" s="2" t="s">
        <v>129</v>
      </c>
      <c r="NK143" s="2" t="s">
        <v>132</v>
      </c>
      <c r="NL143" s="2" t="s">
        <v>132</v>
      </c>
      <c r="NM143" s="2" t="s">
        <v>144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174</v>
      </c>
      <c r="OH143" s="2" t="s">
        <v>129</v>
      </c>
      <c r="OI143" s="2" t="s">
        <v>132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167</v>
      </c>
      <c r="PF143" s="2" t="s">
        <v>129</v>
      </c>
      <c r="PG143" s="2" t="s">
        <v>132</v>
      </c>
      <c r="PH143" s="2" t="s">
        <v>132</v>
      </c>
      <c r="PI143" s="2" t="s">
        <v>144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168</v>
      </c>
      <c r="PS143" s="2" t="s">
        <v>177</v>
      </c>
      <c r="PT143" s="2" t="s">
        <v>775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167</v>
      </c>
      <c r="QD143" s="2" t="s">
        <v>129</v>
      </c>
      <c r="QE143" s="2" t="s">
        <v>132</v>
      </c>
      <c r="QF143" s="2" t="s">
        <v>132</v>
      </c>
      <c r="QG143" s="2" t="s">
        <v>144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129</v>
      </c>
      <c r="RC143" s="2" t="s">
        <v>132</v>
      </c>
      <c r="RD143" s="2" t="s">
        <v>132</v>
      </c>
      <c r="RE143" s="2" t="s">
        <v>144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168</v>
      </c>
      <c r="RO143" s="2" t="s">
        <v>922</v>
      </c>
      <c r="RP143" s="2" t="s">
        <v>132</v>
      </c>
      <c r="RQ143" s="2" t="s">
        <v>144</v>
      </c>
      <c r="RR143" s="2" t="s">
        <v>132</v>
      </c>
    </row>
    <row r="144">
      <c r="A144" s="2" t="s">
        <v>2117</v>
      </c>
      <c r="B144" s="2" t="s">
        <v>121</v>
      </c>
      <c r="C144" s="2" t="s">
        <v>122</v>
      </c>
      <c r="D144" s="2" t="s">
        <v>1977</v>
      </c>
      <c r="E144" s="2" t="s">
        <v>124</v>
      </c>
      <c r="F144" s="2" t="s">
        <v>2118</v>
      </c>
      <c r="G144" s="2" t="s">
        <v>2118</v>
      </c>
      <c r="H144" s="2" t="s">
        <v>2118</v>
      </c>
      <c r="I144" s="2" t="s">
        <v>2119</v>
      </c>
      <c r="J144" s="2" t="s">
        <v>127</v>
      </c>
      <c r="K144" s="2" t="s">
        <v>2120</v>
      </c>
      <c r="L144" s="3">
        <v>21.31</v>
      </c>
      <c r="M144" s="3">
        <v>22.38</v>
      </c>
      <c r="N144" s="3">
        <v>50.99</v>
      </c>
      <c r="O144" s="2" t="s">
        <v>129</v>
      </c>
      <c r="P144" s="2" t="s">
        <v>319</v>
      </c>
      <c r="Q144" s="2" t="s">
        <v>131</v>
      </c>
      <c r="R144" s="2" t="s">
        <v>132</v>
      </c>
      <c r="S144" s="2" t="s">
        <v>2121</v>
      </c>
      <c r="T144" s="2" t="s">
        <v>132</v>
      </c>
      <c r="U144" s="2" t="s">
        <v>285</v>
      </c>
      <c r="V144" s="2" t="s">
        <v>135</v>
      </c>
      <c r="W144" s="2" t="s">
        <v>470</v>
      </c>
      <c r="X144" s="2" t="s">
        <v>187</v>
      </c>
      <c r="Y144" s="2" t="s">
        <v>154</v>
      </c>
      <c r="Z144" s="4">
        <v>319</v>
      </c>
      <c r="AA144" s="4">
        <f>=ROUNDDOWN(24.921875,0)</f>
      </c>
      <c r="AB144" s="5">
        <v>12.8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144</v>
      </c>
      <c r="AQ144" s="8">
        <v>4106.65</v>
      </c>
      <c r="AR144" s="4"/>
      <c r="AS144" s="8"/>
      <c r="AT144" s="7"/>
      <c r="AU144" s="7"/>
      <c r="AV144" s="4">
        <v>144</v>
      </c>
      <c r="AW144" s="8">
        <v>4106.65</v>
      </c>
      <c r="AX144" s="4"/>
      <c r="AY144" s="8"/>
      <c r="AZ144" s="7"/>
      <c r="BA144" s="7"/>
      <c r="BB144" s="7">
        <v>1</v>
      </c>
      <c r="BC144" s="4">
        <v>144</v>
      </c>
      <c r="BD144" s="8">
        <v>4106.65</v>
      </c>
      <c r="BE144" s="4"/>
      <c r="BF144" s="8"/>
      <c r="BG144" s="7"/>
      <c r="BH144" s="7"/>
      <c r="BI144" s="7">
        <v>1</v>
      </c>
      <c r="BJ144" s="4">
        <v>144</v>
      </c>
      <c r="BK144" s="8">
        <v>4106.65</v>
      </c>
      <c r="BL144" s="2" t="s">
        <v>2122</v>
      </c>
      <c r="BM144" s="7">
        <v>1</v>
      </c>
      <c r="BN144" s="7">
        <v>1</v>
      </c>
      <c r="BO144" s="4">
        <v>2</v>
      </c>
      <c r="BP144" s="8">
        <v>42.12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734</v>
      </c>
      <c r="BX144" s="2" t="s">
        <v>2115</v>
      </c>
      <c r="BY144" s="2" t="s">
        <v>144</v>
      </c>
      <c r="BZ144" s="2" t="s">
        <v>132</v>
      </c>
      <c r="CA144" s="4">
        <v>7</v>
      </c>
      <c r="CB144" s="8">
        <v>201.81</v>
      </c>
      <c r="CC144" s="4"/>
      <c r="CD144" s="8"/>
      <c r="CE144" s="7"/>
      <c r="CF144" s="7"/>
      <c r="CG144" s="2" t="s">
        <v>141</v>
      </c>
      <c r="CH144" s="2" t="s">
        <v>129</v>
      </c>
      <c r="CI144" s="2" t="s">
        <v>132</v>
      </c>
      <c r="CJ144" s="2" t="s">
        <v>945</v>
      </c>
      <c r="CK144" s="2" t="s">
        <v>144</v>
      </c>
      <c r="CL144" s="2" t="s">
        <v>132</v>
      </c>
      <c r="CM144" s="4">
        <v>12</v>
      </c>
      <c r="CN144" s="8">
        <v>350.89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154</v>
      </c>
      <c r="CV144" s="2" t="s">
        <v>343</v>
      </c>
      <c r="CW144" s="2" t="s">
        <v>144</v>
      </c>
      <c r="CX144" s="2" t="s">
        <v>132</v>
      </c>
      <c r="CY144" s="4">
        <v>59</v>
      </c>
      <c r="CZ144" s="8">
        <v>1630.17</v>
      </c>
      <c r="DA144" s="4"/>
      <c r="DB144" s="8"/>
      <c r="DC144" s="7"/>
      <c r="DD144" s="7"/>
      <c r="DE144" s="2" t="s">
        <v>141</v>
      </c>
      <c r="DF144" s="2" t="s">
        <v>129</v>
      </c>
      <c r="DG144" s="2" t="s">
        <v>339</v>
      </c>
      <c r="DH144" s="2" t="s">
        <v>150</v>
      </c>
      <c r="DI144" s="2" t="s">
        <v>144</v>
      </c>
      <c r="DJ144" s="2" t="s">
        <v>132</v>
      </c>
      <c r="DK144" s="4">
        <v>23</v>
      </c>
      <c r="DL144" s="8">
        <v>678.04</v>
      </c>
      <c r="DM144" s="4"/>
      <c r="DN144" s="8"/>
      <c r="DO144" s="7"/>
      <c r="DP144" s="7"/>
      <c r="DQ144" s="2" t="s">
        <v>141</v>
      </c>
      <c r="DR144" s="2" t="s">
        <v>129</v>
      </c>
      <c r="DS144" s="2" t="s">
        <v>344</v>
      </c>
      <c r="DT144" s="2" t="s">
        <v>2123</v>
      </c>
      <c r="DU144" s="2" t="s">
        <v>144</v>
      </c>
      <c r="DV144" s="2" t="s">
        <v>132</v>
      </c>
      <c r="DW144" s="4">
        <v>1</v>
      </c>
      <c r="DX144" s="8">
        <v>30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339</v>
      </c>
      <c r="EF144" s="2" t="s">
        <v>1961</v>
      </c>
      <c r="EG144" s="2" t="s">
        <v>144</v>
      </c>
      <c r="EH144" s="2" t="s">
        <v>132</v>
      </c>
      <c r="EI144" s="4">
        <v>13</v>
      </c>
      <c r="EJ144" s="8">
        <v>339.3</v>
      </c>
      <c r="EK144" s="4"/>
      <c r="EL144" s="8"/>
      <c r="EM144" s="7"/>
      <c r="EN144" s="7"/>
      <c r="EO144" s="2" t="s">
        <v>141</v>
      </c>
      <c r="EP144" s="2" t="s">
        <v>129</v>
      </c>
      <c r="EQ144" s="2" t="s">
        <v>347</v>
      </c>
      <c r="ER144" s="2" t="s">
        <v>547</v>
      </c>
      <c r="ES144" s="2" t="s">
        <v>144</v>
      </c>
      <c r="ET144" s="2" t="s">
        <v>132</v>
      </c>
      <c r="EU144" s="4">
        <v>2</v>
      </c>
      <c r="EV144" s="8">
        <v>48.32</v>
      </c>
      <c r="EW144" s="4"/>
      <c r="EX144" s="8"/>
      <c r="EY144" s="7"/>
      <c r="EZ144" s="7"/>
      <c r="FA144" s="2" t="s">
        <v>141</v>
      </c>
      <c r="FB144" s="2" t="s">
        <v>129</v>
      </c>
      <c r="FC144" s="2" t="s">
        <v>1350</v>
      </c>
      <c r="FD144" s="2" t="s">
        <v>1351</v>
      </c>
      <c r="FE144" s="2" t="s">
        <v>144</v>
      </c>
      <c r="FF144" s="2" t="s">
        <v>132</v>
      </c>
      <c r="FG144" s="4">
        <v>8</v>
      </c>
      <c r="FH144" s="8">
        <v>221.12</v>
      </c>
      <c r="FI144" s="4"/>
      <c r="FJ144" s="8"/>
      <c r="FK144" s="7"/>
      <c r="FL144" s="7"/>
      <c r="FM144" s="2" t="s">
        <v>141</v>
      </c>
      <c r="FN144" s="2" t="s">
        <v>129</v>
      </c>
      <c r="FO144" s="2" t="s">
        <v>271</v>
      </c>
      <c r="FP144" s="2" t="s">
        <v>353</v>
      </c>
      <c r="FQ144" s="2" t="s">
        <v>144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141</v>
      </c>
      <c r="FZ144" s="2" t="s">
        <v>129</v>
      </c>
      <c r="GA144" s="2" t="s">
        <v>158</v>
      </c>
      <c r="GB144" s="2" t="s">
        <v>132</v>
      </c>
      <c r="GC144" s="2" t="s">
        <v>144</v>
      </c>
      <c r="GD144" s="2" t="s">
        <v>132</v>
      </c>
      <c r="GE144" s="4">
        <v>4</v>
      </c>
      <c r="GF144" s="8">
        <v>245.32</v>
      </c>
      <c r="GG144" s="4"/>
      <c r="GH144" s="8"/>
      <c r="GI144" s="7"/>
      <c r="GJ144" s="7"/>
      <c r="GK144" s="2" t="s">
        <v>141</v>
      </c>
      <c r="GL144" s="2" t="s">
        <v>129</v>
      </c>
      <c r="GM144" s="2" t="s">
        <v>339</v>
      </c>
      <c r="GN144" s="2" t="s">
        <v>2124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129</v>
      </c>
      <c r="GY144" s="2" t="s">
        <v>161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162</v>
      </c>
      <c r="HJ144" s="2" t="s">
        <v>129</v>
      </c>
      <c r="HK144" s="2" t="s">
        <v>132</v>
      </c>
      <c r="HL144" s="2" t="s">
        <v>132</v>
      </c>
      <c r="HM144" s="2" t="s">
        <v>144</v>
      </c>
      <c r="HN144" s="2" t="s">
        <v>132</v>
      </c>
      <c r="HO144" s="4">
        <v>5</v>
      </c>
      <c r="HP144" s="8">
        <v>122.8</v>
      </c>
      <c r="HQ144" s="4"/>
      <c r="HR144" s="8"/>
      <c r="HS144" s="7"/>
      <c r="HT144" s="7"/>
      <c r="HU144" s="2" t="s">
        <v>141</v>
      </c>
      <c r="HV144" s="2" t="s">
        <v>129</v>
      </c>
      <c r="HW144" s="2" t="s">
        <v>352</v>
      </c>
      <c r="HX144" s="2" t="s">
        <v>1667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141</v>
      </c>
      <c r="IH144" s="2" t="s">
        <v>129</v>
      </c>
      <c r="II144" s="2" t="s">
        <v>389</v>
      </c>
      <c r="IJ144" s="2" t="s">
        <v>854</v>
      </c>
      <c r="IK144" s="2" t="s">
        <v>144</v>
      </c>
      <c r="IL144" s="2" t="s">
        <v>132</v>
      </c>
      <c r="IM144" s="4">
        <v>7</v>
      </c>
      <c r="IN144" s="8">
        <v>169.12</v>
      </c>
      <c r="IO144" s="4"/>
      <c r="IP144" s="8"/>
      <c r="IQ144" s="7"/>
      <c r="IR144" s="7"/>
      <c r="IS144" s="2" t="s">
        <v>141</v>
      </c>
      <c r="IT144" s="2" t="s">
        <v>129</v>
      </c>
      <c r="IU144" s="2" t="s">
        <v>507</v>
      </c>
      <c r="IV144" s="2" t="s">
        <v>1233</v>
      </c>
      <c r="IW144" s="2" t="s">
        <v>144</v>
      </c>
      <c r="IX144" s="2" t="s">
        <v>132</v>
      </c>
      <c r="IY144" s="4">
        <v>1</v>
      </c>
      <c r="IZ144" s="8">
        <v>27.64</v>
      </c>
      <c r="JA144" s="4"/>
      <c r="JB144" s="8"/>
      <c r="JC144" s="7"/>
      <c r="JD144" s="7"/>
      <c r="JE144" s="2" t="s">
        <v>141</v>
      </c>
      <c r="JF144" s="2" t="s">
        <v>129</v>
      </c>
      <c r="JG144" s="2" t="s">
        <v>356</v>
      </c>
      <c r="JH144" s="2" t="s">
        <v>1846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214</v>
      </c>
      <c r="JR144" s="2" t="s">
        <v>129</v>
      </c>
      <c r="JS144" s="2" t="s">
        <v>508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141</v>
      </c>
      <c r="KD144" s="2" t="s">
        <v>129</v>
      </c>
      <c r="KE144" s="2" t="s">
        <v>1077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217</v>
      </c>
      <c r="KP144" s="2" t="s">
        <v>168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141</v>
      </c>
      <c r="LB144" s="2" t="s">
        <v>129</v>
      </c>
      <c r="LC144" s="2" t="s">
        <v>169</v>
      </c>
      <c r="LD144" s="2" t="s">
        <v>2064</v>
      </c>
      <c r="LE144" s="2" t="s">
        <v>144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141</v>
      </c>
      <c r="ML144" s="2" t="s">
        <v>171</v>
      </c>
      <c r="MM144" s="2" t="s">
        <v>359</v>
      </c>
      <c r="MN144" s="2" t="s">
        <v>842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167</v>
      </c>
      <c r="NJ144" s="2" t="s">
        <v>129</v>
      </c>
      <c r="NK144" s="2" t="s">
        <v>132</v>
      </c>
      <c r="NL144" s="2" t="s">
        <v>132</v>
      </c>
      <c r="NM144" s="2" t="s">
        <v>144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129</v>
      </c>
      <c r="NW144" s="2" t="s">
        <v>132</v>
      </c>
      <c r="NX144" s="2" t="s">
        <v>132</v>
      </c>
      <c r="NY144" s="2" t="s">
        <v>144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167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141</v>
      </c>
      <c r="PF144" s="2" t="s">
        <v>129</v>
      </c>
      <c r="PG144" s="2" t="s">
        <v>175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168</v>
      </c>
      <c r="PS144" s="2" t="s">
        <v>508</v>
      </c>
      <c r="PT144" s="2" t="s">
        <v>1256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129</v>
      </c>
      <c r="QE144" s="2" t="s">
        <v>132</v>
      </c>
      <c r="QF144" s="2" t="s">
        <v>132</v>
      </c>
      <c r="QG144" s="2" t="s">
        <v>144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129</v>
      </c>
      <c r="RC144" s="2" t="s">
        <v>132</v>
      </c>
      <c r="RD144" s="2" t="s">
        <v>132</v>
      </c>
      <c r="RE144" s="2" t="s">
        <v>144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168</v>
      </c>
      <c r="RO144" s="2" t="s">
        <v>343</v>
      </c>
      <c r="RP144" s="2" t="s">
        <v>2125</v>
      </c>
      <c r="RQ144" s="2" t="s">
        <v>144</v>
      </c>
      <c r="RR144" s="2" t="s">
        <v>132</v>
      </c>
    </row>
    <row r="145">
      <c r="A145" s="2" t="s">
        <v>2126</v>
      </c>
      <c r="B145" s="2" t="s">
        <v>121</v>
      </c>
      <c r="C145" s="2" t="s">
        <v>122</v>
      </c>
      <c r="D145" s="2" t="s">
        <v>1977</v>
      </c>
      <c r="E145" s="2" t="s">
        <v>124</v>
      </c>
      <c r="F145" s="2" t="s">
        <v>2127</v>
      </c>
      <c r="G145" s="2" t="s">
        <v>2127</v>
      </c>
      <c r="H145" s="2" t="s">
        <v>2127</v>
      </c>
      <c r="I145" s="2" t="s">
        <v>2128</v>
      </c>
      <c r="J145" s="2" t="s">
        <v>127</v>
      </c>
      <c r="K145" s="2" t="s">
        <v>1222</v>
      </c>
      <c r="L145" s="3">
        <v>40.71</v>
      </c>
      <c r="M145" s="3">
        <v>42.75</v>
      </c>
      <c r="N145" s="3">
        <v>89.99</v>
      </c>
      <c r="O145" s="2" t="s">
        <v>656</v>
      </c>
      <c r="P145" s="2" t="s">
        <v>540</v>
      </c>
      <c r="Q145" s="2" t="s">
        <v>131</v>
      </c>
      <c r="R145" s="2" t="s">
        <v>132</v>
      </c>
      <c r="S145" s="2" t="s">
        <v>2129</v>
      </c>
      <c r="T145" s="2" t="s">
        <v>132</v>
      </c>
      <c r="U145" s="2" t="s">
        <v>429</v>
      </c>
      <c r="V145" s="2" t="s">
        <v>866</v>
      </c>
      <c r="W145" s="2" t="s">
        <v>136</v>
      </c>
      <c r="X145" s="2" t="s">
        <v>132</v>
      </c>
      <c r="Y145" s="2" t="s">
        <v>154</v>
      </c>
      <c r="Z145" s="4">
        <v>69</v>
      </c>
      <c r="AA145" s="4">
        <f>=ROUNDDOWN(172.5,0)</f>
      </c>
      <c r="AB145" s="5">
        <v>0.4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17</v>
      </c>
      <c r="AQ145" s="8">
        <v>895.45</v>
      </c>
      <c r="AR145" s="4"/>
      <c r="AS145" s="8"/>
      <c r="AT145" s="7"/>
      <c r="AU145" s="7"/>
      <c r="AV145" s="4">
        <v>17</v>
      </c>
      <c r="AW145" s="8">
        <v>895.45</v>
      </c>
      <c r="AX145" s="4"/>
      <c r="AY145" s="8"/>
      <c r="AZ145" s="7"/>
      <c r="BA145" s="7"/>
      <c r="BB145" s="7">
        <v>1</v>
      </c>
      <c r="BC145" s="4">
        <v>17</v>
      </c>
      <c r="BD145" s="8">
        <v>895.45</v>
      </c>
      <c r="BE145" s="4"/>
      <c r="BF145" s="8"/>
      <c r="BG145" s="7"/>
      <c r="BH145" s="7"/>
      <c r="BI145" s="7">
        <v>1</v>
      </c>
      <c r="BJ145" s="4">
        <v>17</v>
      </c>
      <c r="BK145" s="8">
        <v>895.45</v>
      </c>
      <c r="BL145" s="2" t="s">
        <v>2130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141</v>
      </c>
      <c r="BV145" s="2" t="s">
        <v>129</v>
      </c>
      <c r="BW145" s="2" t="s">
        <v>346</v>
      </c>
      <c r="BX145" s="2" t="s">
        <v>2131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132</v>
      </c>
      <c r="CJ145" s="2" t="s">
        <v>132</v>
      </c>
      <c r="CK145" s="2" t="s">
        <v>144</v>
      </c>
      <c r="CL145" s="2" t="s">
        <v>132</v>
      </c>
      <c r="CM145" s="4">
        <v>10</v>
      </c>
      <c r="CN145" s="8">
        <v>526.97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154</v>
      </c>
      <c r="CV145" s="2" t="s">
        <v>343</v>
      </c>
      <c r="CW145" s="2" t="s">
        <v>144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129</v>
      </c>
      <c r="DG145" s="2" t="s">
        <v>339</v>
      </c>
      <c r="DH145" s="2" t="s">
        <v>210</v>
      </c>
      <c r="DI145" s="2" t="s">
        <v>144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167</v>
      </c>
      <c r="DR145" s="2" t="s">
        <v>129</v>
      </c>
      <c r="DS145" s="2" t="s">
        <v>132</v>
      </c>
      <c r="DT145" s="2" t="s">
        <v>132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339</v>
      </c>
      <c r="EF145" s="2" t="s">
        <v>210</v>
      </c>
      <c r="EG145" s="2" t="s">
        <v>144</v>
      </c>
      <c r="EH145" s="2" t="s">
        <v>132</v>
      </c>
      <c r="EI145" s="4">
        <v>5</v>
      </c>
      <c r="EJ145" s="8">
        <v>218.5</v>
      </c>
      <c r="EK145" s="4"/>
      <c r="EL145" s="8"/>
      <c r="EM145" s="7"/>
      <c r="EN145" s="7"/>
      <c r="EO145" s="2" t="s">
        <v>141</v>
      </c>
      <c r="EP145" s="2" t="s">
        <v>129</v>
      </c>
      <c r="EQ145" s="2" t="s">
        <v>347</v>
      </c>
      <c r="ER145" s="2" t="s">
        <v>1951</v>
      </c>
      <c r="ES145" s="2" t="s">
        <v>144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167</v>
      </c>
      <c r="FB145" s="2" t="s">
        <v>129</v>
      </c>
      <c r="FC145" s="2" t="s">
        <v>132</v>
      </c>
      <c r="FD145" s="2" t="s">
        <v>132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129</v>
      </c>
      <c r="FO145" s="2" t="s">
        <v>271</v>
      </c>
      <c r="FP145" s="2" t="s">
        <v>2132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167</v>
      </c>
      <c r="FZ145" s="2" t="s">
        <v>129</v>
      </c>
      <c r="GA145" s="2" t="s">
        <v>132</v>
      </c>
      <c r="GB145" s="2" t="s">
        <v>132</v>
      </c>
      <c r="GC145" s="2" t="s">
        <v>144</v>
      </c>
      <c r="GD145" s="2" t="s">
        <v>132</v>
      </c>
      <c r="GE145" s="4">
        <v>2</v>
      </c>
      <c r="GF145" s="8">
        <v>149.98</v>
      </c>
      <c r="GG145" s="4"/>
      <c r="GH145" s="8"/>
      <c r="GI145" s="7"/>
      <c r="GJ145" s="7"/>
      <c r="GK145" s="2" t="s">
        <v>141</v>
      </c>
      <c r="GL145" s="2" t="s">
        <v>129</v>
      </c>
      <c r="GM145" s="2" t="s">
        <v>339</v>
      </c>
      <c r="GN145" s="2" t="s">
        <v>562</v>
      </c>
      <c r="GO145" s="2" t="s">
        <v>144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141</v>
      </c>
      <c r="GX145" s="2" t="s">
        <v>129</v>
      </c>
      <c r="GY145" s="2" t="s">
        <v>161</v>
      </c>
      <c r="GZ145" s="2" t="s">
        <v>132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129</v>
      </c>
      <c r="HK145" s="2" t="s">
        <v>132</v>
      </c>
      <c r="HL145" s="2" t="s">
        <v>132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352</v>
      </c>
      <c r="HX145" s="2" t="s">
        <v>739</v>
      </c>
      <c r="HY145" s="2" t="s">
        <v>144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141</v>
      </c>
      <c r="IH145" s="2" t="s">
        <v>129</v>
      </c>
      <c r="II145" s="2" t="s">
        <v>247</v>
      </c>
      <c r="IJ145" s="2" t="s">
        <v>132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141</v>
      </c>
      <c r="IT145" s="2" t="s">
        <v>129</v>
      </c>
      <c r="IU145" s="2" t="s">
        <v>507</v>
      </c>
      <c r="IV145" s="2" t="s">
        <v>817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174</v>
      </c>
      <c r="JF145" s="2" t="s">
        <v>129</v>
      </c>
      <c r="JG145" s="2" t="s">
        <v>132</v>
      </c>
      <c r="JH145" s="2" t="s">
        <v>132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508</v>
      </c>
      <c r="JT145" s="2" t="s">
        <v>132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141</v>
      </c>
      <c r="KD145" s="2" t="s">
        <v>129</v>
      </c>
      <c r="KE145" s="2" t="s">
        <v>1077</v>
      </c>
      <c r="KF145" s="2" t="s">
        <v>2133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168</v>
      </c>
      <c r="KQ145" s="2" t="s">
        <v>132</v>
      </c>
      <c r="KR145" s="2" t="s">
        <v>132</v>
      </c>
      <c r="KS145" s="2" t="s">
        <v>144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141</v>
      </c>
      <c r="LB145" s="2" t="s">
        <v>129</v>
      </c>
      <c r="LC145" s="2" t="s">
        <v>169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129</v>
      </c>
      <c r="LO145" s="2" t="s">
        <v>132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171</v>
      </c>
      <c r="MM145" s="2" t="s">
        <v>359</v>
      </c>
      <c r="MN145" s="2" t="s">
        <v>458</v>
      </c>
      <c r="MO145" s="2" t="s">
        <v>144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129</v>
      </c>
      <c r="MY145" s="2" t="s">
        <v>132</v>
      </c>
      <c r="MZ145" s="2" t="s">
        <v>132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129</v>
      </c>
      <c r="NK145" s="2" t="s">
        <v>132</v>
      </c>
      <c r="NL145" s="2" t="s">
        <v>132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174</v>
      </c>
      <c r="NV145" s="2" t="s">
        <v>129</v>
      </c>
      <c r="NW145" s="2" t="s">
        <v>132</v>
      </c>
      <c r="NX145" s="2" t="s">
        <v>132</v>
      </c>
      <c r="NY145" s="2" t="s">
        <v>144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174</v>
      </c>
      <c r="OH145" s="2" t="s">
        <v>129</v>
      </c>
      <c r="OI145" s="2" t="s">
        <v>132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167</v>
      </c>
      <c r="PF145" s="2" t="s">
        <v>129</v>
      </c>
      <c r="PG145" s="2" t="s">
        <v>132</v>
      </c>
      <c r="PH145" s="2" t="s">
        <v>132</v>
      </c>
      <c r="PI145" s="2" t="s">
        <v>144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168</v>
      </c>
      <c r="PS145" s="2" t="s">
        <v>177</v>
      </c>
      <c r="PT145" s="2" t="s">
        <v>132</v>
      </c>
      <c r="PU145" s="2" t="s">
        <v>144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129</v>
      </c>
      <c r="QE145" s="2" t="s">
        <v>132</v>
      </c>
      <c r="QF145" s="2" t="s">
        <v>132</v>
      </c>
      <c r="QG145" s="2" t="s">
        <v>144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167</v>
      </c>
      <c r="RB145" s="2" t="s">
        <v>129</v>
      </c>
      <c r="RC145" s="2" t="s">
        <v>132</v>
      </c>
      <c r="RD145" s="2" t="s">
        <v>132</v>
      </c>
      <c r="RE145" s="2" t="s">
        <v>144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168</v>
      </c>
      <c r="RO145" s="2" t="s">
        <v>343</v>
      </c>
      <c r="RP145" s="2" t="s">
        <v>156</v>
      </c>
      <c r="RQ145" s="2" t="s">
        <v>144</v>
      </c>
      <c r="RR145" s="2" t="s">
        <v>132</v>
      </c>
    </row>
    <row r="146">
      <c r="A146" s="2" t="s">
        <v>2134</v>
      </c>
      <c r="B146" s="2" t="s">
        <v>121</v>
      </c>
      <c r="C146" s="2" t="s">
        <v>122</v>
      </c>
      <c r="D146" s="2" t="s">
        <v>2135</v>
      </c>
      <c r="E146" s="2" t="s">
        <v>2136</v>
      </c>
      <c r="F146" s="2" t="s">
        <v>2137</v>
      </c>
      <c r="G146" s="2" t="s">
        <v>2137</v>
      </c>
      <c r="H146" s="2" t="s">
        <v>2137</v>
      </c>
      <c r="I146" s="2" t="s">
        <v>2138</v>
      </c>
      <c r="J146" s="2" t="s">
        <v>2139</v>
      </c>
      <c r="K146" s="2" t="s">
        <v>935</v>
      </c>
      <c r="L146" s="3">
        <v>50.43</v>
      </c>
      <c r="M146" s="3">
        <v>52.95</v>
      </c>
      <c r="N146" s="3">
        <v>93.49</v>
      </c>
      <c r="O146" s="2" t="s">
        <v>129</v>
      </c>
      <c r="P146" s="2" t="s">
        <v>255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429</v>
      </c>
      <c r="V146" s="2" t="s">
        <v>866</v>
      </c>
      <c r="W146" s="2" t="s">
        <v>132</v>
      </c>
      <c r="X146" s="2" t="s">
        <v>132</v>
      </c>
      <c r="Y146" s="2" t="s">
        <v>1807</v>
      </c>
      <c r="Z146" s="4">
        <v>102</v>
      </c>
      <c r="AA146" s="4">
        <f>=ROUNDDOWN(6.8,0)</f>
      </c>
      <c r="AB146" s="5">
        <v>15</v>
      </c>
      <c r="AC146" s="2" t="s">
        <v>2140</v>
      </c>
      <c r="AD146" s="4">
        <v>160</v>
      </c>
      <c r="AE146" s="4">
        <v>300</v>
      </c>
      <c r="AF146" s="6">
        <v>65</v>
      </c>
      <c r="AG146" s="6">
        <v>48</v>
      </c>
      <c r="AH146" s="7">
        <v>0.9011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149</v>
      </c>
      <c r="AQ146" s="8">
        <v>8434.53</v>
      </c>
      <c r="AR146" s="4"/>
      <c r="AS146" s="8"/>
      <c r="AT146" s="7"/>
      <c r="AU146" s="7"/>
      <c r="AV146" s="4">
        <v>373</v>
      </c>
      <c r="AW146" s="8">
        <v>13440.66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0.6275</v>
      </c>
      <c r="BC146" s="4">
        <v>420</v>
      </c>
      <c r="BD146" s="8">
        <v>16471.03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0.816</v>
      </c>
      <c r="BJ146" s="4">
        <v>149</v>
      </c>
      <c r="BK146" s="8">
        <v>8434.53</v>
      </c>
      <c r="BL146" s="2" t="s">
        <v>2141</v>
      </c>
      <c r="BM146" s="7">
        <v>1</v>
      </c>
      <c r="BN146" s="7">
        <v>1</v>
      </c>
      <c r="BO146" s="4">
        <v>57</v>
      </c>
      <c r="BP146" s="8">
        <v>2737.41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2142</v>
      </c>
      <c r="BX146" s="2" t="s">
        <v>2143</v>
      </c>
      <c r="BY146" s="2" t="s">
        <v>144</v>
      </c>
      <c r="BZ146" s="2" t="s">
        <v>132</v>
      </c>
      <c r="CA146" s="4">
        <v>13</v>
      </c>
      <c r="CB146" s="8">
        <v>793.13</v>
      </c>
      <c r="CC146" s="4"/>
      <c r="CD146" s="8"/>
      <c r="CE146" s="7"/>
      <c r="CF146" s="7"/>
      <c r="CG146" s="2" t="s">
        <v>141</v>
      </c>
      <c r="CH146" s="2" t="s">
        <v>129</v>
      </c>
      <c r="CI146" s="2" t="s">
        <v>132</v>
      </c>
      <c r="CJ146" s="2" t="s">
        <v>1278</v>
      </c>
      <c r="CK146" s="2" t="s">
        <v>144</v>
      </c>
      <c r="CL146" s="2" t="s">
        <v>132</v>
      </c>
      <c r="CM146" s="4">
        <v>13</v>
      </c>
      <c r="CN146" s="8">
        <v>701.26</v>
      </c>
      <c r="CO146" s="4"/>
      <c r="CP146" s="8"/>
      <c r="CQ146" s="7"/>
      <c r="CR146" s="7"/>
      <c r="CS146" s="2" t="s">
        <v>141</v>
      </c>
      <c r="CT146" s="2" t="s">
        <v>129</v>
      </c>
      <c r="CU146" s="2" t="s">
        <v>1809</v>
      </c>
      <c r="CV146" s="2" t="s">
        <v>2143</v>
      </c>
      <c r="CW146" s="2" t="s">
        <v>144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168</v>
      </c>
      <c r="DG146" s="2" t="s">
        <v>2144</v>
      </c>
      <c r="DH146" s="2" t="s">
        <v>2145</v>
      </c>
      <c r="DI146" s="2" t="s">
        <v>144</v>
      </c>
      <c r="DJ146" s="2" t="s">
        <v>132</v>
      </c>
      <c r="DK146" s="4">
        <v>13</v>
      </c>
      <c r="DL146" s="8">
        <v>925.08</v>
      </c>
      <c r="DM146" s="4"/>
      <c r="DN146" s="8"/>
      <c r="DO146" s="7"/>
      <c r="DP146" s="7"/>
      <c r="DQ146" s="2" t="s">
        <v>141</v>
      </c>
      <c r="DR146" s="2" t="s">
        <v>129</v>
      </c>
      <c r="DS146" s="2" t="s">
        <v>886</v>
      </c>
      <c r="DT146" s="2" t="s">
        <v>620</v>
      </c>
      <c r="DU146" s="2" t="s">
        <v>144</v>
      </c>
      <c r="DV146" s="2" t="s">
        <v>132</v>
      </c>
      <c r="DW146" s="4">
        <v>13</v>
      </c>
      <c r="DX146" s="8">
        <v>862.03</v>
      </c>
      <c r="DY146" s="4"/>
      <c r="DZ146" s="8"/>
      <c r="EA146" s="7"/>
      <c r="EB146" s="7"/>
      <c r="EC146" s="2" t="s">
        <v>141</v>
      </c>
      <c r="ED146" s="2" t="s">
        <v>129</v>
      </c>
      <c r="EE146" s="2" t="s">
        <v>1749</v>
      </c>
      <c r="EF146" s="2" t="s">
        <v>1735</v>
      </c>
      <c r="EG146" s="2" t="s">
        <v>144</v>
      </c>
      <c r="EH146" s="2" t="s">
        <v>132</v>
      </c>
      <c r="EI146" s="4">
        <v>31</v>
      </c>
      <c r="EJ146" s="8">
        <v>1758.23</v>
      </c>
      <c r="EK146" s="4"/>
      <c r="EL146" s="8"/>
      <c r="EM146" s="7"/>
      <c r="EN146" s="7"/>
      <c r="EO146" s="2" t="s">
        <v>141</v>
      </c>
      <c r="EP146" s="2" t="s">
        <v>129</v>
      </c>
      <c r="EQ146" s="2" t="s">
        <v>1165</v>
      </c>
      <c r="ER146" s="2" t="s">
        <v>1366</v>
      </c>
      <c r="ES146" s="2" t="s">
        <v>144</v>
      </c>
      <c r="ET146" s="2" t="s">
        <v>132</v>
      </c>
      <c r="EU146" s="4">
        <v>2</v>
      </c>
      <c r="EV146" s="8">
        <v>114.38</v>
      </c>
      <c r="EW146" s="4"/>
      <c r="EX146" s="8"/>
      <c r="EY146" s="7"/>
      <c r="EZ146" s="7"/>
      <c r="FA146" s="2" t="s">
        <v>141</v>
      </c>
      <c r="FB146" s="2" t="s">
        <v>129</v>
      </c>
      <c r="FC146" s="2" t="s">
        <v>202</v>
      </c>
      <c r="FD146" s="2" t="s">
        <v>1931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141</v>
      </c>
      <c r="FN146" s="2" t="s">
        <v>168</v>
      </c>
      <c r="FO146" s="2" t="s">
        <v>1822</v>
      </c>
      <c r="FP146" s="2" t="s">
        <v>2146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129</v>
      </c>
      <c r="GA146" s="2" t="s">
        <v>300</v>
      </c>
      <c r="GB146" s="2" t="s">
        <v>565</v>
      </c>
      <c r="GC146" s="2" t="s">
        <v>144</v>
      </c>
      <c r="GD146" s="2" t="s">
        <v>132</v>
      </c>
      <c r="GE146" s="4">
        <v>2</v>
      </c>
      <c r="GF146" s="8">
        <v>234.38</v>
      </c>
      <c r="GG146" s="4"/>
      <c r="GH146" s="8"/>
      <c r="GI146" s="7"/>
      <c r="GJ146" s="7"/>
      <c r="GK146" s="2" t="s">
        <v>141</v>
      </c>
      <c r="GL146" s="2" t="s">
        <v>129</v>
      </c>
      <c r="GM146" s="2" t="s">
        <v>1809</v>
      </c>
      <c r="GN146" s="2" t="s">
        <v>1059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141</v>
      </c>
      <c r="GX146" s="2" t="s">
        <v>129</v>
      </c>
      <c r="GY146" s="2" t="s">
        <v>303</v>
      </c>
      <c r="GZ146" s="2" t="s">
        <v>1291</v>
      </c>
      <c r="HA146" s="2" t="s">
        <v>144</v>
      </c>
      <c r="HB146" s="2" t="s">
        <v>132</v>
      </c>
      <c r="HC146" s="4">
        <v>2</v>
      </c>
      <c r="HD146" s="8">
        <v>137.06</v>
      </c>
      <c r="HE146" s="4"/>
      <c r="HF146" s="8"/>
      <c r="HG146" s="7"/>
      <c r="HH146" s="7"/>
      <c r="HI146" s="2" t="s">
        <v>141</v>
      </c>
      <c r="HJ146" s="2" t="s">
        <v>129</v>
      </c>
      <c r="HK146" s="2" t="s">
        <v>1754</v>
      </c>
      <c r="HL146" s="2" t="s">
        <v>203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305</v>
      </c>
      <c r="HX146" s="2" t="s">
        <v>1801</v>
      </c>
      <c r="HY146" s="2" t="s">
        <v>144</v>
      </c>
      <c r="HZ146" s="2" t="s">
        <v>132</v>
      </c>
      <c r="IA146" s="4">
        <v>2</v>
      </c>
      <c r="IB146" s="8">
        <v>114.38</v>
      </c>
      <c r="IC146" s="4"/>
      <c r="ID146" s="8"/>
      <c r="IE146" s="7"/>
      <c r="IF146" s="7"/>
      <c r="IG146" s="2" t="s">
        <v>141</v>
      </c>
      <c r="IH146" s="2" t="s">
        <v>129</v>
      </c>
      <c r="II146" s="2" t="s">
        <v>210</v>
      </c>
      <c r="IJ146" s="2" t="s">
        <v>359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212</v>
      </c>
      <c r="IT146" s="2" t="s">
        <v>129</v>
      </c>
      <c r="IU146" s="2" t="s">
        <v>132</v>
      </c>
      <c r="IV146" s="2" t="s">
        <v>132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213</v>
      </c>
      <c r="JH146" s="2" t="s">
        <v>273</v>
      </c>
      <c r="JI146" s="2" t="s">
        <v>144</v>
      </c>
      <c r="JJ146" s="2" t="s">
        <v>132</v>
      </c>
      <c r="JK146" s="4">
        <v>1</v>
      </c>
      <c r="JL146" s="8">
        <v>57.19</v>
      </c>
      <c r="JM146" s="4"/>
      <c r="JN146" s="8"/>
      <c r="JO146" s="7"/>
      <c r="JP146" s="7"/>
      <c r="JQ146" s="2" t="s">
        <v>141</v>
      </c>
      <c r="JR146" s="2" t="s">
        <v>129</v>
      </c>
      <c r="JS146" s="2" t="s">
        <v>2147</v>
      </c>
      <c r="JT146" s="2" t="s">
        <v>2148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129</v>
      </c>
      <c r="KE146" s="2" t="s">
        <v>132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141</v>
      </c>
      <c r="LB146" s="2" t="s">
        <v>129</v>
      </c>
      <c r="LC146" s="2" t="s">
        <v>2149</v>
      </c>
      <c r="LD146" s="2" t="s">
        <v>1845</v>
      </c>
      <c r="LE146" s="2" t="s">
        <v>144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129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141</v>
      </c>
      <c r="ML146" s="2" t="s">
        <v>171</v>
      </c>
      <c r="MM146" s="2" t="s">
        <v>1624</v>
      </c>
      <c r="MN146" s="2" t="s">
        <v>1873</v>
      </c>
      <c r="MO146" s="2" t="s">
        <v>144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129</v>
      </c>
      <c r="MY146" s="2" t="s">
        <v>132</v>
      </c>
      <c r="MZ146" s="2" t="s">
        <v>132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129</v>
      </c>
      <c r="NK146" s="2" t="s">
        <v>132</v>
      </c>
      <c r="NL146" s="2" t="s">
        <v>132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129</v>
      </c>
      <c r="OI146" s="2" t="s">
        <v>132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167</v>
      </c>
      <c r="OT146" s="2" t="s">
        <v>168</v>
      </c>
      <c r="OU146" s="2" t="s">
        <v>132</v>
      </c>
      <c r="OV146" s="2" t="s">
        <v>132</v>
      </c>
      <c r="OW146" s="2" t="s">
        <v>144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217</v>
      </c>
      <c r="PF146" s="2" t="s">
        <v>129</v>
      </c>
      <c r="PG146" s="2" t="s">
        <v>132</v>
      </c>
      <c r="PH146" s="2" t="s">
        <v>132</v>
      </c>
      <c r="PI146" s="2" t="s">
        <v>144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141</v>
      </c>
      <c r="PR146" s="2" t="s">
        <v>168</v>
      </c>
      <c r="PS146" s="2" t="s">
        <v>218</v>
      </c>
      <c r="PT146" s="2" t="s">
        <v>236</v>
      </c>
      <c r="PU146" s="2" t="s">
        <v>144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162</v>
      </c>
      <c r="QP146" s="2" t="s">
        <v>168</v>
      </c>
      <c r="QQ146" s="2" t="s">
        <v>132</v>
      </c>
      <c r="QR146" s="2" t="s">
        <v>132</v>
      </c>
      <c r="QS146" s="2" t="s">
        <v>144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167</v>
      </c>
      <c r="RB146" s="2" t="s">
        <v>129</v>
      </c>
      <c r="RC146" s="2" t="s">
        <v>132</v>
      </c>
      <c r="RD146" s="2" t="s">
        <v>132</v>
      </c>
      <c r="RE146" s="2" t="s">
        <v>144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168</v>
      </c>
      <c r="RO146" s="2" t="s">
        <v>2150</v>
      </c>
      <c r="RP146" s="2" t="s">
        <v>1314</v>
      </c>
      <c r="RQ146" s="2" t="s">
        <v>144</v>
      </c>
      <c r="RR146" s="2" t="s">
        <v>132</v>
      </c>
    </row>
    <row r="147">
      <c r="A147" s="2" t="s">
        <v>2151</v>
      </c>
      <c r="B147" s="2" t="s">
        <v>121</v>
      </c>
      <c r="C147" s="2" t="s">
        <v>122</v>
      </c>
      <c r="D147" s="2" t="s">
        <v>2135</v>
      </c>
      <c r="E147" s="2" t="s">
        <v>2136</v>
      </c>
      <c r="F147" s="2" t="s">
        <v>2137</v>
      </c>
      <c r="G147" s="2" t="s">
        <v>2137</v>
      </c>
      <c r="H147" s="2" t="s">
        <v>2137</v>
      </c>
      <c r="I147" s="2" t="s">
        <v>2152</v>
      </c>
      <c r="J147" s="2" t="s">
        <v>2153</v>
      </c>
      <c r="K147" s="2" t="s">
        <v>935</v>
      </c>
      <c r="L147" s="3">
        <v>18.95</v>
      </c>
      <c r="M147" s="3">
        <v>19.9</v>
      </c>
      <c r="N147" s="3">
        <v>42.49</v>
      </c>
      <c r="O147" s="2" t="s">
        <v>129</v>
      </c>
      <c r="P147" s="2" t="s">
        <v>319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429</v>
      </c>
      <c r="V147" s="2" t="s">
        <v>866</v>
      </c>
      <c r="W147" s="2" t="s">
        <v>132</v>
      </c>
      <c r="X147" s="2" t="s">
        <v>132</v>
      </c>
      <c r="Y147" s="2" t="s">
        <v>1807</v>
      </c>
      <c r="Z147" s="4">
        <v>192</v>
      </c>
      <c r="AA147" s="4">
        <f>=ROUNDDOWN(9.6,0)</f>
      </c>
      <c r="AB147" s="5">
        <v>20</v>
      </c>
      <c r="AC147" s="2" t="s">
        <v>340</v>
      </c>
      <c r="AD147" s="4">
        <v>200</v>
      </c>
      <c r="AE147" s="4">
        <v>300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224</v>
      </c>
      <c r="AQ147" s="8">
        <v>5006.13</v>
      </c>
      <c r="AR147" s="4"/>
      <c r="AS147" s="8"/>
      <c r="AT147" s="7"/>
      <c r="AU147" s="7"/>
      <c r="AV147" s="4" t="s">
        <v>132</v>
      </c>
      <c r="AW147" s="8" t="s">
        <v>132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>
        <v>0.3725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 t="s">
        <v>132</v>
      </c>
      <c r="BJ147" s="4">
        <v>224</v>
      </c>
      <c r="BK147" s="8">
        <v>5006.13</v>
      </c>
      <c r="BL147" s="2" t="s">
        <v>2154</v>
      </c>
      <c r="BM147" s="7">
        <v>1</v>
      </c>
      <c r="BN147" s="7">
        <v>1</v>
      </c>
      <c r="BO147" s="4">
        <v>74</v>
      </c>
      <c r="BP147" s="8">
        <v>1459.89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2142</v>
      </c>
      <c r="BX147" s="2" t="s">
        <v>2155</v>
      </c>
      <c r="BY147" s="2" t="s">
        <v>144</v>
      </c>
      <c r="BZ147" s="2" t="s">
        <v>132</v>
      </c>
      <c r="CA147" s="4">
        <v>37</v>
      </c>
      <c r="CB147" s="8">
        <v>904.28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2156</v>
      </c>
      <c r="CK147" s="2" t="s">
        <v>144</v>
      </c>
      <c r="CL147" s="2" t="s">
        <v>132</v>
      </c>
      <c r="CM147" s="4">
        <v>17</v>
      </c>
      <c r="CN147" s="8">
        <v>360.32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1809</v>
      </c>
      <c r="CV147" s="2" t="s">
        <v>2143</v>
      </c>
      <c r="CW147" s="2" t="s">
        <v>144</v>
      </c>
      <c r="CX147" s="2" t="s">
        <v>132</v>
      </c>
      <c r="CY147" s="4">
        <v>24</v>
      </c>
      <c r="CZ147" s="8">
        <v>549.6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2144</v>
      </c>
      <c r="DH147" s="2" t="s">
        <v>2157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129</v>
      </c>
      <c r="DS147" s="2" t="s">
        <v>886</v>
      </c>
      <c r="DT147" s="2" t="s">
        <v>2158</v>
      </c>
      <c r="DU147" s="2" t="s">
        <v>144</v>
      </c>
      <c r="DV147" s="2" t="s">
        <v>132</v>
      </c>
      <c r="DW147" s="4">
        <v>6</v>
      </c>
      <c r="DX147" s="8">
        <v>148.56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1749</v>
      </c>
      <c r="EF147" s="2" t="s">
        <v>1735</v>
      </c>
      <c r="EG147" s="2" t="s">
        <v>144</v>
      </c>
      <c r="EH147" s="2" t="s">
        <v>132</v>
      </c>
      <c r="EI147" s="4">
        <v>47</v>
      </c>
      <c r="EJ147" s="8">
        <v>1044.34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1165</v>
      </c>
      <c r="ER147" s="2" t="s">
        <v>1033</v>
      </c>
      <c r="ES147" s="2" t="s">
        <v>144</v>
      </c>
      <c r="ET147" s="2" t="s">
        <v>132</v>
      </c>
      <c r="EU147" s="4">
        <v>7</v>
      </c>
      <c r="EV147" s="8">
        <v>150.5</v>
      </c>
      <c r="EW147" s="4"/>
      <c r="EX147" s="8"/>
      <c r="EY147" s="7"/>
      <c r="EZ147" s="7"/>
      <c r="FA147" s="2" t="s">
        <v>141</v>
      </c>
      <c r="FB147" s="2" t="s">
        <v>129</v>
      </c>
      <c r="FC147" s="2" t="s">
        <v>411</v>
      </c>
      <c r="FD147" s="2" t="s">
        <v>2159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141</v>
      </c>
      <c r="FN147" s="2" t="s">
        <v>168</v>
      </c>
      <c r="FO147" s="2" t="s">
        <v>1822</v>
      </c>
      <c r="FP147" s="2" t="s">
        <v>1070</v>
      </c>
      <c r="FQ147" s="2" t="s">
        <v>144</v>
      </c>
      <c r="FR147" s="2" t="s">
        <v>132</v>
      </c>
      <c r="FS147" s="4">
        <v>1</v>
      </c>
      <c r="FT147" s="8">
        <v>19.91</v>
      </c>
      <c r="FU147" s="4"/>
      <c r="FV147" s="8"/>
      <c r="FW147" s="7"/>
      <c r="FX147" s="7"/>
      <c r="FY147" s="2" t="s">
        <v>141</v>
      </c>
      <c r="FZ147" s="2" t="s">
        <v>129</v>
      </c>
      <c r="GA147" s="2" t="s">
        <v>300</v>
      </c>
      <c r="GB147" s="2" t="s">
        <v>816</v>
      </c>
      <c r="GC147" s="2" t="s">
        <v>144</v>
      </c>
      <c r="GD147" s="2" t="s">
        <v>132</v>
      </c>
      <c r="GE147" s="4">
        <v>5</v>
      </c>
      <c r="GF147" s="8">
        <v>242.91</v>
      </c>
      <c r="GG147" s="4"/>
      <c r="GH147" s="8"/>
      <c r="GI147" s="7"/>
      <c r="GJ147" s="7"/>
      <c r="GK147" s="2" t="s">
        <v>141</v>
      </c>
      <c r="GL147" s="2" t="s">
        <v>129</v>
      </c>
      <c r="GM147" s="2" t="s">
        <v>1809</v>
      </c>
      <c r="GN147" s="2" t="s">
        <v>1059</v>
      </c>
      <c r="GO147" s="2" t="s">
        <v>144</v>
      </c>
      <c r="GP147" s="2" t="s">
        <v>132</v>
      </c>
      <c r="GQ147" s="4">
        <v>2</v>
      </c>
      <c r="GR147" s="8">
        <v>39.82</v>
      </c>
      <c r="GS147" s="4"/>
      <c r="GT147" s="8"/>
      <c r="GU147" s="7"/>
      <c r="GV147" s="7"/>
      <c r="GW147" s="2" t="s">
        <v>141</v>
      </c>
      <c r="GX147" s="2" t="s">
        <v>129</v>
      </c>
      <c r="GY147" s="2" t="s">
        <v>303</v>
      </c>
      <c r="GZ147" s="2" t="s">
        <v>1291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141</v>
      </c>
      <c r="HJ147" s="2" t="s">
        <v>129</v>
      </c>
      <c r="HK147" s="2" t="s">
        <v>2160</v>
      </c>
      <c r="HL147" s="2" t="s">
        <v>1451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305</v>
      </c>
      <c r="HX147" s="2" t="s">
        <v>1051</v>
      </c>
      <c r="HY147" s="2" t="s">
        <v>144</v>
      </c>
      <c r="HZ147" s="2" t="s">
        <v>132</v>
      </c>
      <c r="IA147" s="4">
        <v>4</v>
      </c>
      <c r="IB147" s="8">
        <v>86</v>
      </c>
      <c r="IC147" s="4"/>
      <c r="ID147" s="8"/>
      <c r="IE147" s="7"/>
      <c r="IF147" s="7"/>
      <c r="IG147" s="2" t="s">
        <v>141</v>
      </c>
      <c r="IH147" s="2" t="s">
        <v>129</v>
      </c>
      <c r="II147" s="2" t="s">
        <v>359</v>
      </c>
      <c r="IJ147" s="2" t="s">
        <v>1321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212</v>
      </c>
      <c r="IT147" s="2" t="s">
        <v>129</v>
      </c>
      <c r="IU147" s="2" t="s">
        <v>132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213</v>
      </c>
      <c r="JH147" s="2" t="s">
        <v>273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311</v>
      </c>
      <c r="JT147" s="2" t="s">
        <v>1773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129</v>
      </c>
      <c r="KE147" s="2" t="s">
        <v>132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141</v>
      </c>
      <c r="LB147" s="2" t="s">
        <v>129</v>
      </c>
      <c r="LC147" s="2" t="s">
        <v>2161</v>
      </c>
      <c r="LD147" s="2" t="s">
        <v>2162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141</v>
      </c>
      <c r="ML147" s="2" t="s">
        <v>171</v>
      </c>
      <c r="MM147" s="2" t="s">
        <v>1624</v>
      </c>
      <c r="MN147" s="2" t="s">
        <v>2163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129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167</v>
      </c>
      <c r="OT147" s="2" t="s">
        <v>168</v>
      </c>
      <c r="OU147" s="2" t="s">
        <v>132</v>
      </c>
      <c r="OV147" s="2" t="s">
        <v>132</v>
      </c>
      <c r="OW147" s="2" t="s">
        <v>144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168</v>
      </c>
      <c r="PS147" s="2" t="s">
        <v>218</v>
      </c>
      <c r="PT147" s="2" t="s">
        <v>236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162</v>
      </c>
      <c r="QP147" s="2" t="s">
        <v>168</v>
      </c>
      <c r="QQ147" s="2" t="s">
        <v>132</v>
      </c>
      <c r="QR147" s="2" t="s">
        <v>132</v>
      </c>
      <c r="QS147" s="2" t="s">
        <v>144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167</v>
      </c>
      <c r="RB147" s="2" t="s">
        <v>129</v>
      </c>
      <c r="RC147" s="2" t="s">
        <v>132</v>
      </c>
      <c r="RD147" s="2" t="s">
        <v>132</v>
      </c>
      <c r="RE147" s="2" t="s">
        <v>144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168</v>
      </c>
      <c r="RO147" s="2" t="s">
        <v>1775</v>
      </c>
      <c r="RP147" s="2" t="s">
        <v>1314</v>
      </c>
      <c r="RQ147" s="2" t="s">
        <v>144</v>
      </c>
      <c r="RR147" s="2" t="s">
        <v>132</v>
      </c>
    </row>
    <row r="148">
      <c r="A148" s="2" t="s">
        <v>2164</v>
      </c>
      <c r="B148" s="2" t="s">
        <v>121</v>
      </c>
      <c r="C148" s="2" t="s">
        <v>122</v>
      </c>
      <c r="D148" s="2" t="s">
        <v>2135</v>
      </c>
      <c r="E148" s="2" t="s">
        <v>2136</v>
      </c>
      <c r="F148" s="2" t="s">
        <v>2137</v>
      </c>
      <c r="G148" s="2" t="s">
        <v>2137</v>
      </c>
      <c r="H148" s="2" t="s">
        <v>2137</v>
      </c>
      <c r="I148" s="2" t="s">
        <v>2138</v>
      </c>
      <c r="J148" s="2" t="s">
        <v>2139</v>
      </c>
      <c r="K148" s="2" t="s">
        <v>993</v>
      </c>
      <c r="L148" s="3">
        <v>50.43</v>
      </c>
      <c r="M148" s="3">
        <v>52.95</v>
      </c>
      <c r="N148" s="3">
        <v>93.49</v>
      </c>
      <c r="O148" s="2" t="s">
        <v>129</v>
      </c>
      <c r="P148" s="2" t="s">
        <v>640</v>
      </c>
      <c r="Q148" s="2" t="s">
        <v>131</v>
      </c>
      <c r="R148" s="2" t="s">
        <v>132</v>
      </c>
      <c r="S148" s="2" t="s">
        <v>2165</v>
      </c>
      <c r="T148" s="2" t="s">
        <v>132</v>
      </c>
      <c r="U148" s="2" t="s">
        <v>429</v>
      </c>
      <c r="V148" s="2" t="s">
        <v>866</v>
      </c>
      <c r="W148" s="2" t="s">
        <v>136</v>
      </c>
      <c r="X148" s="2" t="s">
        <v>937</v>
      </c>
      <c r="Y148" s="2" t="s">
        <v>763</v>
      </c>
      <c r="Z148" s="4">
        <v>151</v>
      </c>
      <c r="AA148" s="4">
        <f>=ROUNDDOWN(79.4736842105263,0)</f>
      </c>
      <c r="AB148" s="5">
        <v>1.9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47</v>
      </c>
      <c r="AQ148" s="8">
        <v>3030.37</v>
      </c>
      <c r="AR148" s="4"/>
      <c r="AS148" s="8"/>
      <c r="AT148" s="7"/>
      <c r="AU148" s="7"/>
      <c r="AV148" s="4">
        <v>47</v>
      </c>
      <c r="AW148" s="8">
        <v>3030.37</v>
      </c>
      <c r="AX148" s="4"/>
      <c r="AY148" s="8"/>
      <c r="AZ148" s="7"/>
      <c r="BA148" s="7"/>
      <c r="BB148" s="7">
        <v>1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0.184</v>
      </c>
      <c r="BJ148" s="4">
        <v>47</v>
      </c>
      <c r="BK148" s="8">
        <v>3030.37</v>
      </c>
      <c r="BL148" s="2" t="s">
        <v>2166</v>
      </c>
      <c r="BM148" s="7">
        <v>1</v>
      </c>
      <c r="BN148" s="7">
        <v>1</v>
      </c>
      <c r="BO148" s="4">
        <v>7</v>
      </c>
      <c r="BP148" s="8">
        <v>327.59</v>
      </c>
      <c r="BQ148" s="4"/>
      <c r="BR148" s="8"/>
      <c r="BS148" s="7"/>
      <c r="BT148" s="7"/>
      <c r="BU148" s="2" t="s">
        <v>141</v>
      </c>
      <c r="BV148" s="2" t="s">
        <v>129</v>
      </c>
      <c r="BW148" s="2" t="s">
        <v>2167</v>
      </c>
      <c r="BX148" s="2" t="s">
        <v>1007</v>
      </c>
      <c r="BY148" s="2" t="s">
        <v>144</v>
      </c>
      <c r="BZ148" s="2" t="s">
        <v>132</v>
      </c>
      <c r="CA148" s="4">
        <v>27</v>
      </c>
      <c r="CB148" s="8">
        <v>1842.21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132</v>
      </c>
      <c r="CJ148" s="2" t="s">
        <v>660</v>
      </c>
      <c r="CK148" s="2" t="s">
        <v>144</v>
      </c>
      <c r="CL148" s="2" t="s">
        <v>132</v>
      </c>
      <c r="CM148" s="4">
        <v>1</v>
      </c>
      <c r="CN148" s="8">
        <v>52.95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766</v>
      </c>
      <c r="CV148" s="2" t="s">
        <v>592</v>
      </c>
      <c r="CW148" s="2" t="s">
        <v>144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141</v>
      </c>
      <c r="DF148" s="2" t="s">
        <v>168</v>
      </c>
      <c r="DG148" s="2" t="s">
        <v>237</v>
      </c>
      <c r="DH148" s="2" t="s">
        <v>776</v>
      </c>
      <c r="DI148" s="2" t="s">
        <v>144</v>
      </c>
      <c r="DJ148" s="2" t="s">
        <v>132</v>
      </c>
      <c r="DK148" s="4">
        <v>3</v>
      </c>
      <c r="DL148" s="8">
        <v>213.48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149</v>
      </c>
      <c r="DT148" s="2" t="s">
        <v>2168</v>
      </c>
      <c r="DU148" s="2" t="s">
        <v>144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129</v>
      </c>
      <c r="EE148" s="2" t="s">
        <v>766</v>
      </c>
      <c r="EF148" s="2" t="s">
        <v>812</v>
      </c>
      <c r="EG148" s="2" t="s">
        <v>144</v>
      </c>
      <c r="EH148" s="2" t="s">
        <v>132</v>
      </c>
      <c r="EI148" s="4">
        <v>3</v>
      </c>
      <c r="EJ148" s="8">
        <v>178.8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768</v>
      </c>
      <c r="ER148" s="2" t="s">
        <v>2169</v>
      </c>
      <c r="ES148" s="2" t="s">
        <v>144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167</v>
      </c>
      <c r="FB148" s="2" t="s">
        <v>129</v>
      </c>
      <c r="FC148" s="2" t="s">
        <v>132</v>
      </c>
      <c r="FD148" s="2" t="s">
        <v>132</v>
      </c>
      <c r="FE148" s="2" t="s">
        <v>144</v>
      </c>
      <c r="FF148" s="2" t="s">
        <v>132</v>
      </c>
      <c r="FG148" s="4">
        <v>1</v>
      </c>
      <c r="FH148" s="8">
        <v>65.41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204</v>
      </c>
      <c r="FP148" s="2" t="s">
        <v>1950</v>
      </c>
      <c r="FQ148" s="2" t="s">
        <v>144</v>
      </c>
      <c r="FR148" s="2" t="s">
        <v>132</v>
      </c>
      <c r="FS148" s="4">
        <v>1</v>
      </c>
      <c r="FT148" s="8">
        <v>52.95</v>
      </c>
      <c r="FU148" s="4"/>
      <c r="FV148" s="8"/>
      <c r="FW148" s="7"/>
      <c r="FX148" s="7"/>
      <c r="FY148" s="2" t="s">
        <v>141</v>
      </c>
      <c r="FZ148" s="2" t="s">
        <v>129</v>
      </c>
      <c r="GA148" s="2" t="s">
        <v>357</v>
      </c>
      <c r="GB148" s="2" t="s">
        <v>1843</v>
      </c>
      <c r="GC148" s="2" t="s">
        <v>144</v>
      </c>
      <c r="GD148" s="2" t="s">
        <v>132</v>
      </c>
      <c r="GE148" s="4">
        <v>1</v>
      </c>
      <c r="GF148" s="8">
        <v>117.19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766</v>
      </c>
      <c r="GN148" s="2" t="s">
        <v>2170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129</v>
      </c>
      <c r="GY148" s="2" t="s">
        <v>161</v>
      </c>
      <c r="GZ148" s="2" t="s">
        <v>132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141</v>
      </c>
      <c r="HJ148" s="2" t="s">
        <v>129</v>
      </c>
      <c r="HK148" s="2" t="s">
        <v>2160</v>
      </c>
      <c r="HL148" s="2" t="s">
        <v>132</v>
      </c>
      <c r="HM148" s="2" t="s">
        <v>144</v>
      </c>
      <c r="HN148" s="2" t="s">
        <v>132</v>
      </c>
      <c r="HO148" s="4">
        <v>1</v>
      </c>
      <c r="HP148" s="8">
        <v>65.41</v>
      </c>
      <c r="HQ148" s="4"/>
      <c r="HR148" s="8"/>
      <c r="HS148" s="7"/>
      <c r="HT148" s="7"/>
      <c r="HU148" s="2" t="s">
        <v>141</v>
      </c>
      <c r="HV148" s="2" t="s">
        <v>129</v>
      </c>
      <c r="HW148" s="2" t="s">
        <v>1494</v>
      </c>
      <c r="HX148" s="2" t="s">
        <v>612</v>
      </c>
      <c r="HY148" s="2" t="s">
        <v>144</v>
      </c>
      <c r="HZ148" s="2" t="s">
        <v>132</v>
      </c>
      <c r="IA148" s="4">
        <v>2</v>
      </c>
      <c r="IB148" s="8">
        <v>114.38</v>
      </c>
      <c r="IC148" s="4"/>
      <c r="ID148" s="8"/>
      <c r="IE148" s="7"/>
      <c r="IF148" s="7"/>
      <c r="IG148" s="2" t="s">
        <v>141</v>
      </c>
      <c r="IH148" s="2" t="s">
        <v>129</v>
      </c>
      <c r="II148" s="2" t="s">
        <v>2019</v>
      </c>
      <c r="IJ148" s="2" t="s">
        <v>1212</v>
      </c>
      <c r="IK148" s="2" t="s">
        <v>144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212</v>
      </c>
      <c r="IT148" s="2" t="s">
        <v>129</v>
      </c>
      <c r="IU148" s="2" t="s">
        <v>132</v>
      </c>
      <c r="IV148" s="2" t="s">
        <v>132</v>
      </c>
      <c r="IW148" s="2" t="s">
        <v>144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129</v>
      </c>
      <c r="JG148" s="2" t="s">
        <v>272</v>
      </c>
      <c r="JH148" s="2" t="s">
        <v>1971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214</v>
      </c>
      <c r="JR148" s="2" t="s">
        <v>129</v>
      </c>
      <c r="JS148" s="2" t="s">
        <v>181</v>
      </c>
      <c r="JT148" s="2" t="s">
        <v>132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129</v>
      </c>
      <c r="KE148" s="2" t="s">
        <v>132</v>
      </c>
      <c r="KF148" s="2" t="s">
        <v>132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168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141</v>
      </c>
      <c r="LB148" s="2" t="s">
        <v>129</v>
      </c>
      <c r="LC148" s="2" t="s">
        <v>169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129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171</v>
      </c>
      <c r="MM148" s="2" t="s">
        <v>776</v>
      </c>
      <c r="MN148" s="2" t="s">
        <v>789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129</v>
      </c>
      <c r="MY148" s="2" t="s">
        <v>132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174</v>
      </c>
      <c r="NV148" s="2" t="s">
        <v>129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167</v>
      </c>
      <c r="OH148" s="2" t="s">
        <v>129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167</v>
      </c>
      <c r="OT148" s="2" t="s">
        <v>168</v>
      </c>
      <c r="OU148" s="2" t="s">
        <v>132</v>
      </c>
      <c r="OV148" s="2" t="s">
        <v>132</v>
      </c>
      <c r="OW148" s="2" t="s">
        <v>144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168</v>
      </c>
      <c r="PS148" s="2" t="s">
        <v>572</v>
      </c>
      <c r="PT148" s="2" t="s">
        <v>150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162</v>
      </c>
      <c r="QP148" s="2" t="s">
        <v>168</v>
      </c>
      <c r="QQ148" s="2" t="s">
        <v>132</v>
      </c>
      <c r="QR148" s="2" t="s">
        <v>132</v>
      </c>
      <c r="QS148" s="2" t="s">
        <v>144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167</v>
      </c>
      <c r="RB148" s="2" t="s">
        <v>129</v>
      </c>
      <c r="RC148" s="2" t="s">
        <v>132</v>
      </c>
      <c r="RD148" s="2" t="s">
        <v>132</v>
      </c>
      <c r="RE148" s="2" t="s">
        <v>144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168</v>
      </c>
      <c r="RO148" s="2" t="s">
        <v>631</v>
      </c>
      <c r="RP148" s="2" t="s">
        <v>132</v>
      </c>
      <c r="RQ148" s="2" t="s">
        <v>144</v>
      </c>
      <c r="RR148" s="2" t="s">
        <v>132</v>
      </c>
    </row>
    <row r="149">
      <c r="A149" s="2" t="s">
        <v>2171</v>
      </c>
      <c r="B149" s="2" t="s">
        <v>121</v>
      </c>
      <c r="C149" s="2" t="s">
        <v>122</v>
      </c>
      <c r="D149" s="2" t="s">
        <v>2135</v>
      </c>
      <c r="E149" s="2" t="s">
        <v>2136</v>
      </c>
      <c r="F149" s="2" t="s">
        <v>2172</v>
      </c>
      <c r="G149" s="2" t="s">
        <v>2172</v>
      </c>
      <c r="H149" s="2" t="s">
        <v>2172</v>
      </c>
      <c r="I149" s="2" t="s">
        <v>2173</v>
      </c>
      <c r="J149" s="2" t="s">
        <v>127</v>
      </c>
      <c r="K149" s="2" t="s">
        <v>427</v>
      </c>
      <c r="L149" s="3">
        <v>57.85</v>
      </c>
      <c r="M149" s="3">
        <v>60.74</v>
      </c>
      <c r="N149" s="3">
        <v>114.74</v>
      </c>
      <c r="O149" s="2" t="s">
        <v>129</v>
      </c>
      <c r="P149" s="2" t="s">
        <v>319</v>
      </c>
      <c r="Q149" s="2" t="s">
        <v>131</v>
      </c>
      <c r="R149" s="2" t="s">
        <v>132</v>
      </c>
      <c r="S149" s="2" t="s">
        <v>2174</v>
      </c>
      <c r="T149" s="2" t="s">
        <v>132</v>
      </c>
      <c r="U149" s="2" t="s">
        <v>429</v>
      </c>
      <c r="V149" s="2" t="s">
        <v>2175</v>
      </c>
      <c r="W149" s="2" t="s">
        <v>137</v>
      </c>
      <c r="X149" s="2" t="s">
        <v>470</v>
      </c>
      <c r="Y149" s="2" t="s">
        <v>320</v>
      </c>
      <c r="Z149" s="4">
        <v>33</v>
      </c>
      <c r="AA149" s="4">
        <f>=ROUNDDOWN(3.66666666666667,0)</f>
      </c>
      <c r="AB149" s="5">
        <v>9</v>
      </c>
      <c r="AC149" s="2" t="s">
        <v>321</v>
      </c>
      <c r="AD149" s="4">
        <v>130</v>
      </c>
      <c r="AE149" s="4">
        <v>130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48</v>
      </c>
      <c r="AQ149" s="8">
        <v>3151.11</v>
      </c>
      <c r="AR149" s="4"/>
      <c r="AS149" s="8"/>
      <c r="AT149" s="7"/>
      <c r="AU149" s="7"/>
      <c r="AV149" s="4">
        <v>48</v>
      </c>
      <c r="AW149" s="8">
        <v>3151.11</v>
      </c>
      <c r="AX149" s="4"/>
      <c r="AY149" s="8"/>
      <c r="AZ149" s="7"/>
      <c r="BA149" s="7"/>
      <c r="BB149" s="7">
        <v>1</v>
      </c>
      <c r="BC149" s="4">
        <v>48</v>
      </c>
      <c r="BD149" s="8">
        <v>3151.11</v>
      </c>
      <c r="BE149" s="4"/>
      <c r="BF149" s="8"/>
      <c r="BG149" s="7"/>
      <c r="BH149" s="7"/>
      <c r="BI149" s="7">
        <v>1</v>
      </c>
      <c r="BJ149" s="4">
        <v>48</v>
      </c>
      <c r="BK149" s="8">
        <v>3151.11</v>
      </c>
      <c r="BL149" s="2" t="s">
        <v>189</v>
      </c>
      <c r="BM149" s="7">
        <v>1</v>
      </c>
      <c r="BN149" s="7">
        <v>1</v>
      </c>
      <c r="BO149" s="4">
        <v>14</v>
      </c>
      <c r="BP149" s="8">
        <v>782.21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142</v>
      </c>
      <c r="BX149" s="2" t="s">
        <v>1106</v>
      </c>
      <c r="BY149" s="2" t="s">
        <v>144</v>
      </c>
      <c r="BZ149" s="2" t="s">
        <v>132</v>
      </c>
      <c r="CA149" s="4">
        <v>8</v>
      </c>
      <c r="CB149" s="8">
        <v>591.36</v>
      </c>
      <c r="CC149" s="4"/>
      <c r="CD149" s="8"/>
      <c r="CE149" s="7"/>
      <c r="CF149" s="7"/>
      <c r="CG149" s="2" t="s">
        <v>141</v>
      </c>
      <c r="CH149" s="2" t="s">
        <v>129</v>
      </c>
      <c r="CI149" s="2" t="s">
        <v>132</v>
      </c>
      <c r="CJ149" s="2" t="s">
        <v>267</v>
      </c>
      <c r="CK149" s="2" t="s">
        <v>144</v>
      </c>
      <c r="CL149" s="2" t="s">
        <v>132</v>
      </c>
      <c r="CM149" s="4">
        <v>9</v>
      </c>
      <c r="CN149" s="8">
        <v>575.18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324</v>
      </c>
      <c r="CV149" s="2" t="s">
        <v>159</v>
      </c>
      <c r="CW149" s="2" t="s">
        <v>144</v>
      </c>
      <c r="CX149" s="2" t="s">
        <v>132</v>
      </c>
      <c r="CY149" s="4">
        <v>1</v>
      </c>
      <c r="CZ149" s="8">
        <v>70.87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320</v>
      </c>
      <c r="DH149" s="2" t="s">
        <v>151</v>
      </c>
      <c r="DI149" s="2" t="s">
        <v>144</v>
      </c>
      <c r="DJ149" s="2" t="s">
        <v>132</v>
      </c>
      <c r="DK149" s="4">
        <v>1</v>
      </c>
      <c r="DL149" s="8">
        <v>74.24</v>
      </c>
      <c r="DM149" s="4"/>
      <c r="DN149" s="8"/>
      <c r="DO149" s="7"/>
      <c r="DP149" s="7"/>
      <c r="DQ149" s="2" t="s">
        <v>141</v>
      </c>
      <c r="DR149" s="2" t="s">
        <v>129</v>
      </c>
      <c r="DS149" s="2" t="s">
        <v>149</v>
      </c>
      <c r="DT149" s="2" t="s">
        <v>434</v>
      </c>
      <c r="DU149" s="2" t="s">
        <v>144</v>
      </c>
      <c r="DV149" s="2" t="s">
        <v>132</v>
      </c>
      <c r="DW149" s="4">
        <v>4</v>
      </c>
      <c r="DX149" s="8">
        <v>296.96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328</v>
      </c>
      <c r="EF149" s="2" t="s">
        <v>799</v>
      </c>
      <c r="EG149" s="2" t="s">
        <v>144</v>
      </c>
      <c r="EH149" s="2" t="s">
        <v>132</v>
      </c>
      <c r="EI149" s="4">
        <v>3</v>
      </c>
      <c r="EJ149" s="8">
        <v>226.77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488</v>
      </c>
      <c r="ER149" s="2" t="s">
        <v>347</v>
      </c>
      <c r="ES149" s="2" t="s">
        <v>144</v>
      </c>
      <c r="ET149" s="2" t="s">
        <v>132</v>
      </c>
      <c r="EU149" s="4">
        <v>2</v>
      </c>
      <c r="EV149" s="8">
        <v>131.2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202</v>
      </c>
      <c r="FD149" s="2" t="s">
        <v>1256</v>
      </c>
      <c r="FE149" s="2" t="s">
        <v>144</v>
      </c>
      <c r="FF149" s="2" t="s">
        <v>132</v>
      </c>
      <c r="FG149" s="4">
        <v>2</v>
      </c>
      <c r="FH149" s="8">
        <v>141.74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488</v>
      </c>
      <c r="FP149" s="2" t="s">
        <v>150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158</v>
      </c>
      <c r="GB149" s="2" t="s">
        <v>132</v>
      </c>
      <c r="GC149" s="2" t="s">
        <v>144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129</v>
      </c>
      <c r="GM149" s="2" t="s">
        <v>320</v>
      </c>
      <c r="GN149" s="2" t="s">
        <v>2176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214</v>
      </c>
      <c r="GX149" s="2" t="s">
        <v>129</v>
      </c>
      <c r="GY149" s="2" t="s">
        <v>161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2160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141</v>
      </c>
      <c r="HV149" s="2" t="s">
        <v>129</v>
      </c>
      <c r="HW149" s="2" t="s">
        <v>488</v>
      </c>
      <c r="HX149" s="2" t="s">
        <v>547</v>
      </c>
      <c r="HY149" s="2" t="s">
        <v>144</v>
      </c>
      <c r="HZ149" s="2" t="s">
        <v>132</v>
      </c>
      <c r="IA149" s="4">
        <v>3</v>
      </c>
      <c r="IB149" s="8">
        <v>196.8</v>
      </c>
      <c r="IC149" s="4"/>
      <c r="ID149" s="8"/>
      <c r="IE149" s="7"/>
      <c r="IF149" s="7"/>
      <c r="IG149" s="2" t="s">
        <v>141</v>
      </c>
      <c r="IH149" s="2" t="s">
        <v>129</v>
      </c>
      <c r="II149" s="2" t="s">
        <v>2019</v>
      </c>
      <c r="IJ149" s="2" t="s">
        <v>725</v>
      </c>
      <c r="IK149" s="2" t="s">
        <v>144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212</v>
      </c>
      <c r="IT149" s="2" t="s">
        <v>129</v>
      </c>
      <c r="IU149" s="2" t="s">
        <v>132</v>
      </c>
      <c r="IV149" s="2" t="s">
        <v>132</v>
      </c>
      <c r="IW149" s="2" t="s">
        <v>144</v>
      </c>
      <c r="IX149" s="2" t="s">
        <v>132</v>
      </c>
      <c r="IY149" s="4">
        <v>1</v>
      </c>
      <c r="IZ149" s="8">
        <v>63.78</v>
      </c>
      <c r="JA149" s="4"/>
      <c r="JB149" s="8"/>
      <c r="JC149" s="7"/>
      <c r="JD149" s="7"/>
      <c r="JE149" s="2" t="s">
        <v>141</v>
      </c>
      <c r="JF149" s="2" t="s">
        <v>129</v>
      </c>
      <c r="JG149" s="2" t="s">
        <v>488</v>
      </c>
      <c r="JH149" s="2" t="s">
        <v>1667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181</v>
      </c>
      <c r="JT149" s="2" t="s">
        <v>2177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129</v>
      </c>
      <c r="KE149" s="2" t="s">
        <v>132</v>
      </c>
      <c r="KF149" s="2" t="s">
        <v>132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168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141</v>
      </c>
      <c r="LB149" s="2" t="s">
        <v>129</v>
      </c>
      <c r="LC149" s="2" t="s">
        <v>169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129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171</v>
      </c>
      <c r="MM149" s="2" t="s">
        <v>323</v>
      </c>
      <c r="MN149" s="2" t="s">
        <v>173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129</v>
      </c>
      <c r="MY149" s="2" t="s">
        <v>132</v>
      </c>
      <c r="MZ149" s="2" t="s">
        <v>132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129</v>
      </c>
      <c r="NK149" s="2" t="s">
        <v>132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167</v>
      </c>
      <c r="OH149" s="2" t="s">
        <v>129</v>
      </c>
      <c r="OI149" s="2" t="s">
        <v>132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167</v>
      </c>
      <c r="OT149" s="2" t="s">
        <v>168</v>
      </c>
      <c r="OU149" s="2" t="s">
        <v>132</v>
      </c>
      <c r="OV149" s="2" t="s">
        <v>132</v>
      </c>
      <c r="OW149" s="2" t="s">
        <v>144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168</v>
      </c>
      <c r="PS149" s="2" t="s">
        <v>177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162</v>
      </c>
      <c r="QP149" s="2" t="s">
        <v>168</v>
      </c>
      <c r="QQ149" s="2" t="s">
        <v>132</v>
      </c>
      <c r="QR149" s="2" t="s">
        <v>132</v>
      </c>
      <c r="QS149" s="2" t="s">
        <v>144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167</v>
      </c>
      <c r="RB149" s="2" t="s">
        <v>129</v>
      </c>
      <c r="RC149" s="2" t="s">
        <v>132</v>
      </c>
      <c r="RD149" s="2" t="s">
        <v>132</v>
      </c>
      <c r="RE149" s="2" t="s">
        <v>144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168</v>
      </c>
      <c r="RO149" s="2" t="s">
        <v>180</v>
      </c>
      <c r="RP149" s="2" t="s">
        <v>1948</v>
      </c>
      <c r="RQ149" s="2" t="s">
        <v>144</v>
      </c>
      <c r="RR149" s="2" t="s">
        <v>132</v>
      </c>
    </row>
    <row r="150">
      <c r="A150" s="2" t="s">
        <v>2178</v>
      </c>
      <c r="B150" s="2" t="s">
        <v>121</v>
      </c>
      <c r="C150" s="2" t="s">
        <v>122</v>
      </c>
      <c r="D150" s="2" t="s">
        <v>2135</v>
      </c>
      <c r="E150" s="2" t="s">
        <v>2179</v>
      </c>
      <c r="F150" s="2" t="s">
        <v>2180</v>
      </c>
      <c r="G150" s="2" t="s">
        <v>2180</v>
      </c>
      <c r="H150" s="2" t="s">
        <v>2180</v>
      </c>
      <c r="I150" s="2" t="s">
        <v>2181</v>
      </c>
      <c r="J150" s="2" t="s">
        <v>127</v>
      </c>
      <c r="K150" s="2" t="s">
        <v>935</v>
      </c>
      <c r="L150" s="3">
        <v>76.9</v>
      </c>
      <c r="M150" s="3">
        <v>80.74</v>
      </c>
      <c r="N150" s="3">
        <v>161.49</v>
      </c>
      <c r="O150" s="2" t="s">
        <v>129</v>
      </c>
      <c r="P150" s="2" t="s">
        <v>255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429</v>
      </c>
      <c r="V150" s="2" t="s">
        <v>936</v>
      </c>
      <c r="W150" s="2" t="s">
        <v>937</v>
      </c>
      <c r="X150" s="2" t="s">
        <v>908</v>
      </c>
      <c r="Y150" s="2" t="s">
        <v>938</v>
      </c>
      <c r="Z150" s="4">
        <v>154</v>
      </c>
      <c r="AA150" s="4">
        <f>=ROUNDDOWN(30.8,0)</f>
      </c>
      <c r="AB150" s="5">
        <v>5</v>
      </c>
      <c r="AC150" s="2" t="s">
        <v>132</v>
      </c>
      <c r="AD150" s="4"/>
      <c r="AE150" s="4"/>
      <c r="AF150" s="6">
        <v>65</v>
      </c>
      <c r="AG150" s="6"/>
      <c r="AH150" s="7">
        <v>0.8022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80</v>
      </c>
      <c r="AQ150" s="8">
        <v>8370.69</v>
      </c>
      <c r="AR150" s="4"/>
      <c r="AS150" s="8"/>
      <c r="AT150" s="7"/>
      <c r="AU150" s="7"/>
      <c r="AV150" s="4">
        <v>80</v>
      </c>
      <c r="AW150" s="8">
        <v>8370.69</v>
      </c>
      <c r="AX150" s="4"/>
      <c r="AY150" s="8"/>
      <c r="AZ150" s="7"/>
      <c r="BA150" s="7"/>
      <c r="BB150" s="7">
        <v>1</v>
      </c>
      <c r="BC150" s="4">
        <v>80</v>
      </c>
      <c r="BD150" s="8">
        <v>8370.69</v>
      </c>
      <c r="BE150" s="4"/>
      <c r="BF150" s="8"/>
      <c r="BG150" s="7"/>
      <c r="BH150" s="7"/>
      <c r="BI150" s="7">
        <v>1</v>
      </c>
      <c r="BJ150" s="4">
        <v>80</v>
      </c>
      <c r="BK150" s="8">
        <v>8370.69</v>
      </c>
      <c r="BL150" s="2" t="s">
        <v>2182</v>
      </c>
      <c r="BM150" s="7">
        <v>1</v>
      </c>
      <c r="BN150" s="7">
        <v>1</v>
      </c>
      <c r="BO150" s="4">
        <v>8</v>
      </c>
      <c r="BP150" s="8">
        <v>629.77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1588</v>
      </c>
      <c r="BX150" s="2" t="s">
        <v>814</v>
      </c>
      <c r="BY150" s="2" t="s">
        <v>144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141</v>
      </c>
      <c r="CH150" s="2" t="s">
        <v>129</v>
      </c>
      <c r="CI150" s="2" t="s">
        <v>132</v>
      </c>
      <c r="CJ150" s="2" t="s">
        <v>533</v>
      </c>
      <c r="CK150" s="2" t="s">
        <v>144</v>
      </c>
      <c r="CL150" s="2" t="s">
        <v>132</v>
      </c>
      <c r="CM150" s="4">
        <v>14</v>
      </c>
      <c r="CN150" s="8">
        <v>1431.98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725</v>
      </c>
      <c r="CV150" s="2" t="s">
        <v>2183</v>
      </c>
      <c r="CW150" s="2" t="s">
        <v>144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141</v>
      </c>
      <c r="DF150" s="2" t="s">
        <v>129</v>
      </c>
      <c r="DG150" s="2" t="s">
        <v>652</v>
      </c>
      <c r="DH150" s="2" t="s">
        <v>132</v>
      </c>
      <c r="DI150" s="2" t="s">
        <v>144</v>
      </c>
      <c r="DJ150" s="2" t="s">
        <v>132</v>
      </c>
      <c r="DK150" s="4">
        <v>13</v>
      </c>
      <c r="DL150" s="8">
        <v>1383.07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754</v>
      </c>
      <c r="DT150" s="2" t="s">
        <v>1005</v>
      </c>
      <c r="DU150" s="2" t="s">
        <v>144</v>
      </c>
      <c r="DV150" s="2" t="s">
        <v>132</v>
      </c>
      <c r="DW150" s="4">
        <v>21</v>
      </c>
      <c r="DX150" s="8">
        <v>1865.22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944</v>
      </c>
      <c r="EF150" s="2" t="s">
        <v>873</v>
      </c>
      <c r="EG150" s="2" t="s">
        <v>144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141</v>
      </c>
      <c r="EP150" s="2" t="s">
        <v>129</v>
      </c>
      <c r="EQ150" s="2" t="s">
        <v>2184</v>
      </c>
      <c r="ER150" s="2" t="s">
        <v>986</v>
      </c>
      <c r="ES150" s="2" t="s">
        <v>144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167</v>
      </c>
      <c r="FB150" s="2" t="s">
        <v>129</v>
      </c>
      <c r="FC150" s="2" t="s">
        <v>132</v>
      </c>
      <c r="FD150" s="2" t="s">
        <v>132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129</v>
      </c>
      <c r="FO150" s="2" t="s">
        <v>444</v>
      </c>
      <c r="FP150" s="2" t="s">
        <v>132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158</v>
      </c>
      <c r="GB150" s="2" t="s">
        <v>132</v>
      </c>
      <c r="GC150" s="2" t="s">
        <v>144</v>
      </c>
      <c r="GD150" s="2" t="s">
        <v>132</v>
      </c>
      <c r="GE150" s="4">
        <v>9</v>
      </c>
      <c r="GF150" s="8">
        <v>1784.11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725</v>
      </c>
      <c r="GN150" s="2" t="s">
        <v>2185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167</v>
      </c>
      <c r="GX150" s="2" t="s">
        <v>129</v>
      </c>
      <c r="GY150" s="2" t="s">
        <v>132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2160</v>
      </c>
      <c r="HL150" s="2" t="s">
        <v>132</v>
      </c>
      <c r="HM150" s="2" t="s">
        <v>144</v>
      </c>
      <c r="HN150" s="2" t="s">
        <v>132</v>
      </c>
      <c r="HO150" s="4">
        <v>13</v>
      </c>
      <c r="HP150" s="8">
        <v>1102.14</v>
      </c>
      <c r="HQ150" s="4"/>
      <c r="HR150" s="8"/>
      <c r="HS150" s="7"/>
      <c r="HT150" s="7"/>
      <c r="HU150" s="2" t="s">
        <v>141</v>
      </c>
      <c r="HV150" s="2" t="s">
        <v>129</v>
      </c>
      <c r="HW150" s="2" t="s">
        <v>947</v>
      </c>
      <c r="HX150" s="2" t="s">
        <v>1469</v>
      </c>
      <c r="HY150" s="2" t="s">
        <v>144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129</v>
      </c>
      <c r="II150" s="2" t="s">
        <v>2184</v>
      </c>
      <c r="IJ150" s="2" t="s">
        <v>1464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141</v>
      </c>
      <c r="IT150" s="2" t="s">
        <v>129</v>
      </c>
      <c r="IU150" s="2" t="s">
        <v>2184</v>
      </c>
      <c r="IV150" s="2" t="s">
        <v>1955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162</v>
      </c>
      <c r="JF150" s="2" t="s">
        <v>129</v>
      </c>
      <c r="JG150" s="2" t="s">
        <v>132</v>
      </c>
      <c r="JH150" s="2" t="s">
        <v>132</v>
      </c>
      <c r="JI150" s="2" t="s">
        <v>144</v>
      </c>
      <c r="JJ150" s="2" t="s">
        <v>132</v>
      </c>
      <c r="JK150" s="4">
        <v>2</v>
      </c>
      <c r="JL150" s="8">
        <v>174.4</v>
      </c>
      <c r="JM150" s="4"/>
      <c r="JN150" s="8"/>
      <c r="JO150" s="7"/>
      <c r="JP150" s="7"/>
      <c r="JQ150" s="2" t="s">
        <v>141</v>
      </c>
      <c r="JR150" s="2" t="s">
        <v>129</v>
      </c>
      <c r="JS150" s="2" t="s">
        <v>949</v>
      </c>
      <c r="JT150" s="2" t="s">
        <v>1447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129</v>
      </c>
      <c r="KE150" s="2" t="s">
        <v>132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168</v>
      </c>
      <c r="KQ150" s="2" t="s">
        <v>132</v>
      </c>
      <c r="KR150" s="2" t="s">
        <v>132</v>
      </c>
      <c r="KS150" s="2" t="s">
        <v>144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141</v>
      </c>
      <c r="LB150" s="2" t="s">
        <v>129</v>
      </c>
      <c r="LC150" s="2" t="s">
        <v>169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162</v>
      </c>
      <c r="ML150" s="2" t="s">
        <v>129</v>
      </c>
      <c r="MM150" s="2" t="s">
        <v>132</v>
      </c>
      <c r="MN150" s="2" t="s">
        <v>132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129</v>
      </c>
      <c r="MY150" s="2" t="s">
        <v>132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217</v>
      </c>
      <c r="PF150" s="2" t="s">
        <v>129</v>
      </c>
      <c r="PG150" s="2" t="s">
        <v>132</v>
      </c>
      <c r="PH150" s="2" t="s">
        <v>132</v>
      </c>
      <c r="PI150" s="2" t="s">
        <v>144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167</v>
      </c>
      <c r="PR150" s="2" t="s">
        <v>129</v>
      </c>
      <c r="PS150" s="2" t="s">
        <v>132</v>
      </c>
      <c r="PT150" s="2" t="s">
        <v>132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129</v>
      </c>
      <c r="QE150" s="2" t="s">
        <v>132</v>
      </c>
      <c r="QF150" s="2" t="s">
        <v>132</v>
      </c>
      <c r="QG150" s="2" t="s">
        <v>144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167</v>
      </c>
      <c r="RB150" s="2" t="s">
        <v>129</v>
      </c>
      <c r="RC150" s="2" t="s">
        <v>132</v>
      </c>
      <c r="RD150" s="2" t="s">
        <v>132</v>
      </c>
      <c r="RE150" s="2" t="s">
        <v>144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167</v>
      </c>
      <c r="RN150" s="2" t="s">
        <v>129</v>
      </c>
      <c r="RO150" s="2" t="s">
        <v>132</v>
      </c>
      <c r="RP150" s="2" t="s">
        <v>132</v>
      </c>
      <c r="RQ150" s="2" t="s">
        <v>144</v>
      </c>
      <c r="RR150" s="2" t="s">
        <v>132</v>
      </c>
    </row>
    <row r="151">
      <c r="A151" s="2" t="s">
        <v>2186</v>
      </c>
      <c r="B151" s="2" t="s">
        <v>121</v>
      </c>
      <c r="C151" s="2" t="s">
        <v>122</v>
      </c>
      <c r="D151" s="2" t="s">
        <v>2135</v>
      </c>
      <c r="E151" s="2" t="s">
        <v>2179</v>
      </c>
      <c r="F151" s="2" t="s">
        <v>2187</v>
      </c>
      <c r="G151" s="2" t="s">
        <v>2187</v>
      </c>
      <c r="H151" s="2" t="s">
        <v>2187</v>
      </c>
      <c r="I151" s="2" t="s">
        <v>2188</v>
      </c>
      <c r="J151" s="2" t="s">
        <v>2189</v>
      </c>
      <c r="K151" s="2" t="s">
        <v>935</v>
      </c>
      <c r="L151" s="3">
        <v>40.47</v>
      </c>
      <c r="M151" s="3">
        <v>42.49</v>
      </c>
      <c r="N151" s="3">
        <v>84.99</v>
      </c>
      <c r="O151" s="2" t="s">
        <v>129</v>
      </c>
      <c r="P151" s="2" t="s">
        <v>319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429</v>
      </c>
      <c r="V151" s="2" t="s">
        <v>936</v>
      </c>
      <c r="W151" s="2" t="s">
        <v>937</v>
      </c>
      <c r="X151" s="2" t="s">
        <v>132</v>
      </c>
      <c r="Y151" s="2" t="s">
        <v>775</v>
      </c>
      <c r="Z151" s="4">
        <v>8</v>
      </c>
      <c r="AA151" s="4">
        <f>=ROUNDDOWN(1.14285714285714,0)</f>
      </c>
      <c r="AB151" s="5">
        <v>7</v>
      </c>
      <c r="AC151" s="2" t="s">
        <v>2190</v>
      </c>
      <c r="AD151" s="4">
        <v>100</v>
      </c>
      <c r="AE151" s="4">
        <v>100</v>
      </c>
      <c r="AF151" s="6">
        <v>65</v>
      </c>
      <c r="AG151" s="6"/>
      <c r="AH151" s="7">
        <v>0.3626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31</v>
      </c>
      <c r="AQ151" s="8">
        <v>1627.09</v>
      </c>
      <c r="AR151" s="4"/>
      <c r="AS151" s="8"/>
      <c r="AT151" s="7"/>
      <c r="AU151" s="7"/>
      <c r="AV151" s="4">
        <v>31</v>
      </c>
      <c r="AW151" s="8">
        <v>1627.09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1</v>
      </c>
      <c r="BC151" s="4">
        <v>31</v>
      </c>
      <c r="BD151" s="8">
        <v>1627.09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1</v>
      </c>
      <c r="BJ151" s="4">
        <v>31</v>
      </c>
      <c r="BK151" s="8">
        <v>1627.09</v>
      </c>
      <c r="BL151" s="2" t="s">
        <v>2191</v>
      </c>
      <c r="BM151" s="7">
        <v>1</v>
      </c>
      <c r="BN151" s="7">
        <v>1</v>
      </c>
      <c r="BO151" s="4">
        <v>3</v>
      </c>
      <c r="BP151" s="8">
        <v>110.5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2192</v>
      </c>
      <c r="BX151" s="2" t="s">
        <v>2193</v>
      </c>
      <c r="BY151" s="2" t="s">
        <v>144</v>
      </c>
      <c r="BZ151" s="2" t="s">
        <v>132</v>
      </c>
      <c r="CA151" s="4">
        <v>11</v>
      </c>
      <c r="CB151" s="8">
        <v>511.94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132</v>
      </c>
      <c r="CJ151" s="2" t="s">
        <v>1350</v>
      </c>
      <c r="CK151" s="2" t="s">
        <v>144</v>
      </c>
      <c r="CL151" s="2" t="s">
        <v>132</v>
      </c>
      <c r="CM151" s="4">
        <v>4</v>
      </c>
      <c r="CN151" s="8">
        <v>218.84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775</v>
      </c>
      <c r="CV151" s="2" t="s">
        <v>2194</v>
      </c>
      <c r="CW151" s="2" t="s">
        <v>144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141</v>
      </c>
      <c r="DF151" s="2" t="s">
        <v>129</v>
      </c>
      <c r="DG151" s="2" t="s">
        <v>652</v>
      </c>
      <c r="DH151" s="2" t="s">
        <v>2195</v>
      </c>
      <c r="DI151" s="2" t="s">
        <v>144</v>
      </c>
      <c r="DJ151" s="2" t="s">
        <v>132</v>
      </c>
      <c r="DK151" s="4">
        <v>5</v>
      </c>
      <c r="DL151" s="8">
        <v>279.95</v>
      </c>
      <c r="DM151" s="4"/>
      <c r="DN151" s="8"/>
      <c r="DO151" s="7"/>
      <c r="DP151" s="7"/>
      <c r="DQ151" s="2" t="s">
        <v>141</v>
      </c>
      <c r="DR151" s="2" t="s">
        <v>129</v>
      </c>
      <c r="DS151" s="2" t="s">
        <v>344</v>
      </c>
      <c r="DT151" s="2" t="s">
        <v>2196</v>
      </c>
      <c r="DU151" s="2" t="s">
        <v>144</v>
      </c>
      <c r="DV151" s="2" t="s">
        <v>132</v>
      </c>
      <c r="DW151" s="4">
        <v>6</v>
      </c>
      <c r="DX151" s="8">
        <v>329.94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412</v>
      </c>
      <c r="EF151" s="2" t="s">
        <v>2197</v>
      </c>
      <c r="EG151" s="2" t="s">
        <v>144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141</v>
      </c>
      <c r="EP151" s="2" t="s">
        <v>129</v>
      </c>
      <c r="EQ151" s="2" t="s">
        <v>985</v>
      </c>
      <c r="ER151" s="2" t="s">
        <v>2198</v>
      </c>
      <c r="ES151" s="2" t="s">
        <v>144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167</v>
      </c>
      <c r="FB151" s="2" t="s">
        <v>129</v>
      </c>
      <c r="FC151" s="2" t="s">
        <v>132</v>
      </c>
      <c r="FD151" s="2" t="s">
        <v>132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129</v>
      </c>
      <c r="FO151" s="2" t="s">
        <v>444</v>
      </c>
      <c r="FP151" s="2" t="s">
        <v>2199</v>
      </c>
      <c r="FQ151" s="2" t="s">
        <v>144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158</v>
      </c>
      <c r="GB151" s="2" t="s">
        <v>132</v>
      </c>
      <c r="GC151" s="2" t="s">
        <v>144</v>
      </c>
      <c r="GD151" s="2" t="s">
        <v>132</v>
      </c>
      <c r="GE151" s="4">
        <v>1</v>
      </c>
      <c r="GF151" s="8">
        <v>101.93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775</v>
      </c>
      <c r="GN151" s="2" t="s">
        <v>940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167</v>
      </c>
      <c r="GX151" s="2" t="s">
        <v>129</v>
      </c>
      <c r="GY151" s="2" t="s">
        <v>132</v>
      </c>
      <c r="GZ151" s="2" t="s">
        <v>132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129</v>
      </c>
      <c r="HK151" s="2" t="s">
        <v>2160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356</v>
      </c>
      <c r="HX151" s="2" t="s">
        <v>756</v>
      </c>
      <c r="HY151" s="2" t="s">
        <v>144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141</v>
      </c>
      <c r="IH151" s="2" t="s">
        <v>129</v>
      </c>
      <c r="II151" s="2" t="s">
        <v>1426</v>
      </c>
      <c r="IJ151" s="2" t="s">
        <v>1422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141</v>
      </c>
      <c r="IT151" s="2" t="s">
        <v>129</v>
      </c>
      <c r="IU151" s="2" t="s">
        <v>2200</v>
      </c>
      <c r="IV151" s="2" t="s">
        <v>2185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162</v>
      </c>
      <c r="JF151" s="2" t="s">
        <v>129</v>
      </c>
      <c r="JG151" s="2" t="s">
        <v>132</v>
      </c>
      <c r="JH151" s="2" t="s">
        <v>132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963</v>
      </c>
      <c r="JT151" s="2" t="s">
        <v>132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129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168</v>
      </c>
      <c r="KQ151" s="2" t="s">
        <v>132</v>
      </c>
      <c r="KR151" s="2" t="s">
        <v>132</v>
      </c>
      <c r="KS151" s="2" t="s">
        <v>144</v>
      </c>
      <c r="KT151" s="2" t="s">
        <v>132</v>
      </c>
      <c r="KU151" s="4">
        <v>1</v>
      </c>
      <c r="KV151" s="8">
        <v>73.99</v>
      </c>
      <c r="KW151" s="4"/>
      <c r="KX151" s="8"/>
      <c r="KY151" s="7"/>
      <c r="KZ151" s="7"/>
      <c r="LA151" s="2" t="s">
        <v>141</v>
      </c>
      <c r="LB151" s="2" t="s">
        <v>129</v>
      </c>
      <c r="LC151" s="2" t="s">
        <v>169</v>
      </c>
      <c r="LD151" s="2" t="s">
        <v>1861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129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162</v>
      </c>
      <c r="ML151" s="2" t="s">
        <v>129</v>
      </c>
      <c r="MM151" s="2" t="s">
        <v>132</v>
      </c>
      <c r="MN151" s="2" t="s">
        <v>132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129</v>
      </c>
      <c r="MY151" s="2" t="s">
        <v>132</v>
      </c>
      <c r="MZ151" s="2" t="s">
        <v>132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167</v>
      </c>
      <c r="NJ151" s="2" t="s">
        <v>129</v>
      </c>
      <c r="NK151" s="2" t="s">
        <v>132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129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167</v>
      </c>
      <c r="PR151" s="2" t="s">
        <v>129</v>
      </c>
      <c r="PS151" s="2" t="s">
        <v>132</v>
      </c>
      <c r="PT151" s="2" t="s">
        <v>132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167</v>
      </c>
      <c r="QD151" s="2" t="s">
        <v>129</v>
      </c>
      <c r="QE151" s="2" t="s">
        <v>132</v>
      </c>
      <c r="QF151" s="2" t="s">
        <v>132</v>
      </c>
      <c r="QG151" s="2" t="s">
        <v>144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167</v>
      </c>
      <c r="RB151" s="2" t="s">
        <v>129</v>
      </c>
      <c r="RC151" s="2" t="s">
        <v>132</v>
      </c>
      <c r="RD151" s="2" t="s">
        <v>132</v>
      </c>
      <c r="RE151" s="2" t="s">
        <v>144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168</v>
      </c>
      <c r="RO151" s="2" t="s">
        <v>2201</v>
      </c>
      <c r="RP151" s="2" t="s">
        <v>132</v>
      </c>
      <c r="RQ151" s="2" t="s">
        <v>144</v>
      </c>
      <c r="RR151" s="2" t="s">
        <v>132</v>
      </c>
    </row>
    <row r="152">
      <c r="A152" s="2" t="s">
        <v>2202</v>
      </c>
      <c r="B152" s="2" t="s">
        <v>121</v>
      </c>
      <c r="C152" s="2" t="s">
        <v>122</v>
      </c>
      <c r="D152" s="2" t="s">
        <v>2135</v>
      </c>
      <c r="E152" s="2" t="s">
        <v>2179</v>
      </c>
      <c r="F152" s="2" t="s">
        <v>2187</v>
      </c>
      <c r="G152" s="2" t="s">
        <v>2187</v>
      </c>
      <c r="H152" s="2" t="s">
        <v>2187</v>
      </c>
      <c r="I152" s="2" t="s">
        <v>2188</v>
      </c>
      <c r="J152" s="2" t="s">
        <v>2203</v>
      </c>
      <c r="K152" s="2" t="s">
        <v>935</v>
      </c>
      <c r="L152" s="3">
        <v>47.62</v>
      </c>
      <c r="M152" s="3">
        <v>50</v>
      </c>
      <c r="N152" s="3">
        <v>99.99</v>
      </c>
      <c r="O152" s="2" t="s">
        <v>129</v>
      </c>
      <c r="P152" s="2" t="s">
        <v>978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429</v>
      </c>
      <c r="V152" s="2" t="s">
        <v>936</v>
      </c>
      <c r="W152" s="2" t="s">
        <v>937</v>
      </c>
      <c r="X152" s="2" t="s">
        <v>132</v>
      </c>
      <c r="Y152" s="2" t="s">
        <v>2204</v>
      </c>
      <c r="Z152" s="4">
        <v>96</v>
      </c>
      <c r="AA152" s="4">
        <f>=ROUNDDOWN(96,0)</f>
      </c>
      <c r="AB152" s="5">
        <v>1</v>
      </c>
      <c r="AC152" s="2" t="s">
        <v>132</v>
      </c>
      <c r="AD152" s="4"/>
      <c r="AE152" s="4"/>
      <c r="AF152" s="6">
        <v>65</v>
      </c>
      <c r="AG152" s="6"/>
      <c r="AH152" s="7"/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132</v>
      </c>
      <c r="AW152" s="8" t="s">
        <v>132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 t="s">
        <v>132</v>
      </c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162</v>
      </c>
      <c r="BV152" s="2" t="s">
        <v>129</v>
      </c>
      <c r="BW152" s="2" t="s">
        <v>132</v>
      </c>
      <c r="BX152" s="2" t="s">
        <v>132</v>
      </c>
      <c r="BY152" s="2" t="s">
        <v>144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141</v>
      </c>
      <c r="CH152" s="2" t="s">
        <v>129</v>
      </c>
      <c r="CI152" s="2" t="s">
        <v>132</v>
      </c>
      <c r="CJ152" s="2" t="s">
        <v>299</v>
      </c>
      <c r="CK152" s="2" t="s">
        <v>144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141</v>
      </c>
      <c r="CT152" s="2" t="s">
        <v>129</v>
      </c>
      <c r="CU152" s="2" t="s">
        <v>2205</v>
      </c>
      <c r="CV152" s="2" t="s">
        <v>2195</v>
      </c>
      <c r="CW152" s="2" t="s">
        <v>144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545</v>
      </c>
      <c r="DF152" s="2" t="s">
        <v>129</v>
      </c>
      <c r="DG152" s="2" t="s">
        <v>132</v>
      </c>
      <c r="DH152" s="2" t="s">
        <v>132</v>
      </c>
      <c r="DI152" s="2" t="s">
        <v>144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162</v>
      </c>
      <c r="DR152" s="2" t="s">
        <v>129</v>
      </c>
      <c r="DS152" s="2" t="s">
        <v>132</v>
      </c>
      <c r="DT152" s="2" t="s">
        <v>132</v>
      </c>
      <c r="DU152" s="2" t="s">
        <v>144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129</v>
      </c>
      <c r="EE152" s="2" t="s">
        <v>2206</v>
      </c>
      <c r="EF152" s="2" t="s">
        <v>132</v>
      </c>
      <c r="EG152" s="2" t="s">
        <v>144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141</v>
      </c>
      <c r="EP152" s="2" t="s">
        <v>129</v>
      </c>
      <c r="EQ152" s="2" t="s">
        <v>299</v>
      </c>
      <c r="ER152" s="2" t="s">
        <v>132</v>
      </c>
      <c r="ES152" s="2" t="s">
        <v>144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167</v>
      </c>
      <c r="FB152" s="2" t="s">
        <v>129</v>
      </c>
      <c r="FC152" s="2" t="s">
        <v>132</v>
      </c>
      <c r="FD152" s="2" t="s">
        <v>132</v>
      </c>
      <c r="FE152" s="2" t="s">
        <v>144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162</v>
      </c>
      <c r="FN152" s="2" t="s">
        <v>129</v>
      </c>
      <c r="FO152" s="2" t="s">
        <v>132</v>
      </c>
      <c r="FP152" s="2" t="s">
        <v>132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217</v>
      </c>
      <c r="FZ152" s="2" t="s">
        <v>129</v>
      </c>
      <c r="GA152" s="2" t="s">
        <v>132</v>
      </c>
      <c r="GB152" s="2" t="s">
        <v>132</v>
      </c>
      <c r="GC152" s="2" t="s">
        <v>144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141</v>
      </c>
      <c r="GL152" s="2" t="s">
        <v>129</v>
      </c>
      <c r="GM152" s="2" t="s">
        <v>593</v>
      </c>
      <c r="GN152" s="2" t="s">
        <v>132</v>
      </c>
      <c r="GO152" s="2" t="s">
        <v>144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167</v>
      </c>
      <c r="GX152" s="2" t="s">
        <v>129</v>
      </c>
      <c r="GY152" s="2" t="s">
        <v>132</v>
      </c>
      <c r="GZ152" s="2" t="s">
        <v>132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141</v>
      </c>
      <c r="HJ152" s="2" t="s">
        <v>129</v>
      </c>
      <c r="HK152" s="2" t="s">
        <v>924</v>
      </c>
      <c r="HL152" s="2" t="s">
        <v>132</v>
      </c>
      <c r="HM152" s="2" t="s">
        <v>144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162</v>
      </c>
      <c r="HV152" s="2" t="s">
        <v>129</v>
      </c>
      <c r="HW152" s="2" t="s">
        <v>132</v>
      </c>
      <c r="HX152" s="2" t="s">
        <v>132</v>
      </c>
      <c r="HY152" s="2" t="s">
        <v>144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217</v>
      </c>
      <c r="IH152" s="2" t="s">
        <v>129</v>
      </c>
      <c r="II152" s="2" t="s">
        <v>132</v>
      </c>
      <c r="IJ152" s="2" t="s">
        <v>132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167</v>
      </c>
      <c r="IT152" s="2" t="s">
        <v>129</v>
      </c>
      <c r="IU152" s="2" t="s">
        <v>132</v>
      </c>
      <c r="IV152" s="2" t="s">
        <v>132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174</v>
      </c>
      <c r="JF152" s="2" t="s">
        <v>129</v>
      </c>
      <c r="JG152" s="2" t="s">
        <v>132</v>
      </c>
      <c r="JH152" s="2" t="s">
        <v>132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162</v>
      </c>
      <c r="JR152" s="2" t="s">
        <v>129</v>
      </c>
      <c r="JS152" s="2" t="s">
        <v>132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129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168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141</v>
      </c>
      <c r="LB152" s="2" t="s">
        <v>129</v>
      </c>
      <c r="LC152" s="2" t="s">
        <v>593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129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129</v>
      </c>
      <c r="MA152" s="2" t="s">
        <v>132</v>
      </c>
      <c r="MB152" s="2" t="s">
        <v>132</v>
      </c>
      <c r="MC152" s="2" t="s">
        <v>144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129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129</v>
      </c>
      <c r="NK152" s="2" t="s">
        <v>132</v>
      </c>
      <c r="NL152" s="2" t="s">
        <v>132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174</v>
      </c>
      <c r="OH152" s="2" t="s">
        <v>129</v>
      </c>
      <c r="OI152" s="2" t="s">
        <v>132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129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167</v>
      </c>
      <c r="PF152" s="2" t="s">
        <v>129</v>
      </c>
      <c r="PG152" s="2" t="s">
        <v>132</v>
      </c>
      <c r="PH152" s="2" t="s">
        <v>132</v>
      </c>
      <c r="PI152" s="2" t="s">
        <v>144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167</v>
      </c>
      <c r="QD152" s="2" t="s">
        <v>129</v>
      </c>
      <c r="QE152" s="2" t="s">
        <v>132</v>
      </c>
      <c r="QF152" s="2" t="s">
        <v>132</v>
      </c>
      <c r="QG152" s="2" t="s">
        <v>144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167</v>
      </c>
      <c r="RB152" s="2" t="s">
        <v>129</v>
      </c>
      <c r="RC152" s="2" t="s">
        <v>132</v>
      </c>
      <c r="RD152" s="2" t="s">
        <v>132</v>
      </c>
      <c r="RE152" s="2" t="s">
        <v>144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2207</v>
      </c>
      <c r="B153" s="2" t="s">
        <v>121</v>
      </c>
      <c r="C153" s="2" t="s">
        <v>122</v>
      </c>
      <c r="D153" s="2" t="s">
        <v>2135</v>
      </c>
      <c r="E153" s="2" t="s">
        <v>2179</v>
      </c>
      <c r="F153" s="2" t="s">
        <v>2208</v>
      </c>
      <c r="G153" s="2" t="s">
        <v>2208</v>
      </c>
      <c r="H153" s="2" t="s">
        <v>2208</v>
      </c>
      <c r="I153" s="2" t="s">
        <v>2209</v>
      </c>
      <c r="J153" s="2" t="s">
        <v>127</v>
      </c>
      <c r="K153" s="2" t="s">
        <v>935</v>
      </c>
      <c r="L153" s="3">
        <v>40.47</v>
      </c>
      <c r="M153" s="3">
        <v>42.49</v>
      </c>
      <c r="N153" s="3">
        <v>84.99</v>
      </c>
      <c r="O153" s="2" t="s">
        <v>129</v>
      </c>
      <c r="P153" s="2" t="s">
        <v>255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429</v>
      </c>
      <c r="V153" s="2" t="s">
        <v>936</v>
      </c>
      <c r="W153" s="2" t="s">
        <v>937</v>
      </c>
      <c r="X153" s="2" t="s">
        <v>908</v>
      </c>
      <c r="Y153" s="2" t="s">
        <v>938</v>
      </c>
      <c r="Z153" s="4">
        <v>175</v>
      </c>
      <c r="AA153" s="4">
        <f>=ROUNDDOWN(8.33333333333333,0)</f>
      </c>
      <c r="AB153" s="5">
        <v>21</v>
      </c>
      <c r="AC153" s="2" t="s">
        <v>321</v>
      </c>
      <c r="AD153" s="4">
        <v>230</v>
      </c>
      <c r="AE153" s="4">
        <v>230</v>
      </c>
      <c r="AF153" s="6">
        <v>65</v>
      </c>
      <c r="AG153" s="6"/>
      <c r="AH153" s="7">
        <v>0.022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29</v>
      </c>
      <c r="AQ153" s="8">
        <v>1399.79</v>
      </c>
      <c r="AR153" s="4"/>
      <c r="AS153" s="8"/>
      <c r="AT153" s="7"/>
      <c r="AU153" s="7"/>
      <c r="AV153" s="4">
        <v>29</v>
      </c>
      <c r="AW153" s="8">
        <v>1399.79</v>
      </c>
      <c r="AX153" s="4"/>
      <c r="AY153" s="8"/>
      <c r="AZ153" s="7"/>
      <c r="BA153" s="7"/>
      <c r="BB153" s="7">
        <v>1</v>
      </c>
      <c r="BC153" s="4">
        <v>29</v>
      </c>
      <c r="BD153" s="8">
        <v>1399.79</v>
      </c>
      <c r="BE153" s="4"/>
      <c r="BF153" s="8"/>
      <c r="BG153" s="7"/>
      <c r="BH153" s="7"/>
      <c r="BI153" s="7">
        <v>1</v>
      </c>
      <c r="BJ153" s="4">
        <v>29</v>
      </c>
      <c r="BK153" s="8">
        <v>1399.79</v>
      </c>
      <c r="BL153" s="2" t="s">
        <v>2210</v>
      </c>
      <c r="BM153" s="7">
        <v>1</v>
      </c>
      <c r="BN153" s="7">
        <v>1</v>
      </c>
      <c r="BO153" s="4">
        <v>1</v>
      </c>
      <c r="BP153" s="8">
        <v>42.49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1588</v>
      </c>
      <c r="BX153" s="2" t="s">
        <v>644</v>
      </c>
      <c r="BY153" s="2" t="s">
        <v>144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141</v>
      </c>
      <c r="CH153" s="2" t="s">
        <v>129</v>
      </c>
      <c r="CI153" s="2" t="s">
        <v>132</v>
      </c>
      <c r="CJ153" s="2" t="s">
        <v>981</v>
      </c>
      <c r="CK153" s="2" t="s">
        <v>144</v>
      </c>
      <c r="CL153" s="2" t="s">
        <v>132</v>
      </c>
      <c r="CM153" s="4">
        <v>14</v>
      </c>
      <c r="CN153" s="8">
        <v>651.68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725</v>
      </c>
      <c r="CV153" s="2" t="s">
        <v>644</v>
      </c>
      <c r="CW153" s="2" t="s">
        <v>144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141</v>
      </c>
      <c r="DF153" s="2" t="s">
        <v>129</v>
      </c>
      <c r="DG153" s="2" t="s">
        <v>652</v>
      </c>
      <c r="DH153" s="2" t="s">
        <v>1563</v>
      </c>
      <c r="DI153" s="2" t="s">
        <v>144</v>
      </c>
      <c r="DJ153" s="2" t="s">
        <v>132</v>
      </c>
      <c r="DK153" s="4">
        <v>6</v>
      </c>
      <c r="DL153" s="8">
        <v>335.94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725</v>
      </c>
      <c r="DT153" s="2" t="s">
        <v>345</v>
      </c>
      <c r="DU153" s="2" t="s">
        <v>144</v>
      </c>
      <c r="DV153" s="2" t="s">
        <v>132</v>
      </c>
      <c r="DW153" s="4">
        <v>6</v>
      </c>
      <c r="DX153" s="8">
        <v>280.44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944</v>
      </c>
      <c r="EF153" s="2" t="s">
        <v>1005</v>
      </c>
      <c r="EG153" s="2" t="s">
        <v>144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985</v>
      </c>
      <c r="ER153" s="2" t="s">
        <v>979</v>
      </c>
      <c r="ES153" s="2" t="s">
        <v>144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167</v>
      </c>
      <c r="FB153" s="2" t="s">
        <v>129</v>
      </c>
      <c r="FC153" s="2" t="s">
        <v>132</v>
      </c>
      <c r="FD153" s="2" t="s">
        <v>132</v>
      </c>
      <c r="FE153" s="2" t="s">
        <v>144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141</v>
      </c>
      <c r="FN153" s="2" t="s">
        <v>129</v>
      </c>
      <c r="FO153" s="2" t="s">
        <v>444</v>
      </c>
      <c r="FP153" s="2" t="s">
        <v>132</v>
      </c>
      <c r="FQ153" s="2" t="s">
        <v>144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141</v>
      </c>
      <c r="FZ153" s="2" t="s">
        <v>129</v>
      </c>
      <c r="GA153" s="2" t="s">
        <v>158</v>
      </c>
      <c r="GB153" s="2" t="s">
        <v>132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141</v>
      </c>
      <c r="GL153" s="2" t="s">
        <v>129</v>
      </c>
      <c r="GM153" s="2" t="s">
        <v>725</v>
      </c>
      <c r="GN153" s="2" t="s">
        <v>986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167</v>
      </c>
      <c r="GX153" s="2" t="s">
        <v>129</v>
      </c>
      <c r="GY153" s="2" t="s">
        <v>132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2160</v>
      </c>
      <c r="HL153" s="2" t="s">
        <v>1452</v>
      </c>
      <c r="HM153" s="2" t="s">
        <v>144</v>
      </c>
      <c r="HN153" s="2" t="s">
        <v>132</v>
      </c>
      <c r="HO153" s="4">
        <v>2</v>
      </c>
      <c r="HP153" s="8">
        <v>89.24</v>
      </c>
      <c r="HQ153" s="4"/>
      <c r="HR153" s="8"/>
      <c r="HS153" s="7"/>
      <c r="HT153" s="7"/>
      <c r="HU153" s="2" t="s">
        <v>141</v>
      </c>
      <c r="HV153" s="2" t="s">
        <v>129</v>
      </c>
      <c r="HW153" s="2" t="s">
        <v>947</v>
      </c>
      <c r="HX153" s="2" t="s">
        <v>1104</v>
      </c>
      <c r="HY153" s="2" t="s">
        <v>144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141</v>
      </c>
      <c r="IH153" s="2" t="s">
        <v>129</v>
      </c>
      <c r="II153" s="2" t="s">
        <v>980</v>
      </c>
      <c r="IJ153" s="2" t="s">
        <v>2211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167</v>
      </c>
      <c r="IT153" s="2" t="s">
        <v>129</v>
      </c>
      <c r="IU153" s="2" t="s">
        <v>132</v>
      </c>
      <c r="IV153" s="2" t="s">
        <v>132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162</v>
      </c>
      <c r="JF153" s="2" t="s">
        <v>129</v>
      </c>
      <c r="JG153" s="2" t="s">
        <v>132</v>
      </c>
      <c r="JH153" s="2" t="s">
        <v>132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949</v>
      </c>
      <c r="JT153" s="2" t="s">
        <v>1470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129</v>
      </c>
      <c r="KE153" s="2" t="s">
        <v>132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168</v>
      </c>
      <c r="KQ153" s="2" t="s">
        <v>132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141</v>
      </c>
      <c r="LB153" s="2" t="s">
        <v>129</v>
      </c>
      <c r="LC153" s="2" t="s">
        <v>169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162</v>
      </c>
      <c r="ML153" s="2" t="s">
        <v>129</v>
      </c>
      <c r="MM153" s="2" t="s">
        <v>132</v>
      </c>
      <c r="MN153" s="2" t="s">
        <v>132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129</v>
      </c>
      <c r="MY153" s="2" t="s">
        <v>132</v>
      </c>
      <c r="MZ153" s="2" t="s">
        <v>132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167</v>
      </c>
      <c r="NJ153" s="2" t="s">
        <v>129</v>
      </c>
      <c r="NK153" s="2" t="s">
        <v>132</v>
      </c>
      <c r="NL153" s="2" t="s">
        <v>132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129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129</v>
      </c>
      <c r="PS153" s="2" t="s">
        <v>132</v>
      </c>
      <c r="PT153" s="2" t="s">
        <v>132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167</v>
      </c>
      <c r="QD153" s="2" t="s">
        <v>129</v>
      </c>
      <c r="QE153" s="2" t="s">
        <v>132</v>
      </c>
      <c r="QF153" s="2" t="s">
        <v>132</v>
      </c>
      <c r="QG153" s="2" t="s">
        <v>144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129</v>
      </c>
      <c r="RC153" s="2" t="s">
        <v>132</v>
      </c>
      <c r="RD153" s="2" t="s">
        <v>132</v>
      </c>
      <c r="RE153" s="2" t="s">
        <v>144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167</v>
      </c>
      <c r="RN153" s="2" t="s">
        <v>129</v>
      </c>
      <c r="RO153" s="2" t="s">
        <v>132</v>
      </c>
      <c r="RP153" s="2" t="s">
        <v>132</v>
      </c>
      <c r="RQ153" s="2" t="s">
        <v>144</v>
      </c>
      <c r="RR153" s="2" t="s">
        <v>132</v>
      </c>
    </row>
    <row r="154">
      <c r="A154" s="2" t="s">
        <v>2212</v>
      </c>
      <c r="B154" s="2" t="s">
        <v>121</v>
      </c>
      <c r="C154" s="2" t="s">
        <v>122</v>
      </c>
      <c r="D154" s="2" t="s">
        <v>2135</v>
      </c>
      <c r="E154" s="2" t="s">
        <v>2179</v>
      </c>
      <c r="F154" s="2" t="s">
        <v>2213</v>
      </c>
      <c r="G154" s="2" t="s">
        <v>2213</v>
      </c>
      <c r="H154" s="2" t="s">
        <v>2213</v>
      </c>
      <c r="I154" s="2" t="s">
        <v>2214</v>
      </c>
      <c r="J154" s="2" t="s">
        <v>127</v>
      </c>
      <c r="K154" s="2" t="s">
        <v>935</v>
      </c>
      <c r="L154" s="3">
        <v>57.14</v>
      </c>
      <c r="M154" s="3">
        <v>60</v>
      </c>
      <c r="N154" s="3">
        <v>119.99</v>
      </c>
      <c r="O154" s="2" t="s">
        <v>129</v>
      </c>
      <c r="P154" s="2" t="s">
        <v>978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429</v>
      </c>
      <c r="V154" s="2" t="s">
        <v>936</v>
      </c>
      <c r="W154" s="2" t="s">
        <v>937</v>
      </c>
      <c r="X154" s="2" t="s">
        <v>908</v>
      </c>
      <c r="Y154" s="2" t="s">
        <v>1710</v>
      </c>
      <c r="Z154" s="4">
        <v>94</v>
      </c>
      <c r="AA154" s="4">
        <f>=ROUNDDOWN(94,0)</f>
      </c>
      <c r="AB154" s="5">
        <v>1</v>
      </c>
      <c r="AC154" s="2" t="s">
        <v>132</v>
      </c>
      <c r="AD154" s="4"/>
      <c r="AE154" s="4"/>
      <c r="AF154" s="6">
        <v>65</v>
      </c>
      <c r="AG154" s="6"/>
      <c r="AH154" s="7"/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141</v>
      </c>
      <c r="BV154" s="2" t="s">
        <v>129</v>
      </c>
      <c r="BW154" s="2" t="s">
        <v>1173</v>
      </c>
      <c r="BX154" s="2" t="s">
        <v>132</v>
      </c>
      <c r="BY154" s="2" t="s">
        <v>144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141</v>
      </c>
      <c r="CH154" s="2" t="s">
        <v>129</v>
      </c>
      <c r="CI154" s="2" t="s">
        <v>132</v>
      </c>
      <c r="CJ154" s="2" t="s">
        <v>946</v>
      </c>
      <c r="CK154" s="2" t="s">
        <v>144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141</v>
      </c>
      <c r="CT154" s="2" t="s">
        <v>129</v>
      </c>
      <c r="CU154" s="2" t="s">
        <v>2215</v>
      </c>
      <c r="CV154" s="2" t="s">
        <v>854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141</v>
      </c>
      <c r="DF154" s="2" t="s">
        <v>129</v>
      </c>
      <c r="DG154" s="2" t="s">
        <v>652</v>
      </c>
      <c r="DH154" s="2" t="s">
        <v>132</v>
      </c>
      <c r="DI154" s="2" t="s">
        <v>144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141</v>
      </c>
      <c r="DR154" s="2" t="s">
        <v>129</v>
      </c>
      <c r="DS154" s="2" t="s">
        <v>2215</v>
      </c>
      <c r="DT154" s="2" t="s">
        <v>1451</v>
      </c>
      <c r="DU154" s="2" t="s">
        <v>144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141</v>
      </c>
      <c r="ED154" s="2" t="s">
        <v>129</v>
      </c>
      <c r="EE154" s="2" t="s">
        <v>986</v>
      </c>
      <c r="EF154" s="2" t="s">
        <v>132</v>
      </c>
      <c r="EG154" s="2" t="s">
        <v>144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141</v>
      </c>
      <c r="EP154" s="2" t="s">
        <v>129</v>
      </c>
      <c r="EQ154" s="2" t="s">
        <v>2215</v>
      </c>
      <c r="ER154" s="2" t="s">
        <v>132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167</v>
      </c>
      <c r="FB154" s="2" t="s">
        <v>129</v>
      </c>
      <c r="FC154" s="2" t="s">
        <v>132</v>
      </c>
      <c r="FD154" s="2" t="s">
        <v>132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141</v>
      </c>
      <c r="FN154" s="2" t="s">
        <v>129</v>
      </c>
      <c r="FO154" s="2" t="s">
        <v>444</v>
      </c>
      <c r="FP154" s="2" t="s">
        <v>132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217</v>
      </c>
      <c r="FZ154" s="2" t="s">
        <v>129</v>
      </c>
      <c r="GA154" s="2" t="s">
        <v>132</v>
      </c>
      <c r="GB154" s="2" t="s">
        <v>132</v>
      </c>
      <c r="GC154" s="2" t="s">
        <v>144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129</v>
      </c>
      <c r="GM154" s="2" t="s">
        <v>2215</v>
      </c>
      <c r="GN154" s="2" t="s">
        <v>132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167</v>
      </c>
      <c r="GX154" s="2" t="s">
        <v>129</v>
      </c>
      <c r="GY154" s="2" t="s">
        <v>132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141</v>
      </c>
      <c r="HJ154" s="2" t="s">
        <v>129</v>
      </c>
      <c r="HK154" s="2" t="s">
        <v>2160</v>
      </c>
      <c r="HL154" s="2" t="s">
        <v>132</v>
      </c>
      <c r="HM154" s="2" t="s">
        <v>144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162</v>
      </c>
      <c r="HV154" s="2" t="s">
        <v>129</v>
      </c>
      <c r="HW154" s="2" t="s">
        <v>132</v>
      </c>
      <c r="HX154" s="2" t="s">
        <v>132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129</v>
      </c>
      <c r="II154" s="2" t="s">
        <v>2216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167</v>
      </c>
      <c r="IT154" s="2" t="s">
        <v>129</v>
      </c>
      <c r="IU154" s="2" t="s">
        <v>132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174</v>
      </c>
      <c r="JF154" s="2" t="s">
        <v>129</v>
      </c>
      <c r="JG154" s="2" t="s">
        <v>132</v>
      </c>
      <c r="JH154" s="2" t="s">
        <v>132</v>
      </c>
      <c r="JI154" s="2" t="s">
        <v>144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162</v>
      </c>
      <c r="JR154" s="2" t="s">
        <v>129</v>
      </c>
      <c r="JS154" s="2" t="s">
        <v>132</v>
      </c>
      <c r="JT154" s="2" t="s">
        <v>132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129</v>
      </c>
      <c r="KE154" s="2" t="s">
        <v>132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168</v>
      </c>
      <c r="KQ154" s="2" t="s">
        <v>132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141</v>
      </c>
      <c r="LB154" s="2" t="s">
        <v>129</v>
      </c>
      <c r="LC154" s="2" t="s">
        <v>2215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129</v>
      </c>
      <c r="LO154" s="2" t="s">
        <v>132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129</v>
      </c>
      <c r="MA154" s="2" t="s">
        <v>132</v>
      </c>
      <c r="MB154" s="2" t="s">
        <v>132</v>
      </c>
      <c r="MC154" s="2" t="s">
        <v>144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129</v>
      </c>
      <c r="MY154" s="2" t="s">
        <v>132</v>
      </c>
      <c r="MZ154" s="2" t="s">
        <v>132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167</v>
      </c>
      <c r="NJ154" s="2" t="s">
        <v>129</v>
      </c>
      <c r="NK154" s="2" t="s">
        <v>132</v>
      </c>
      <c r="NL154" s="2" t="s">
        <v>132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129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167</v>
      </c>
      <c r="OT154" s="2" t="s">
        <v>129</v>
      </c>
      <c r="OU154" s="2" t="s">
        <v>132</v>
      </c>
      <c r="OV154" s="2" t="s">
        <v>132</v>
      </c>
      <c r="OW154" s="2" t="s">
        <v>144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129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129</v>
      </c>
      <c r="PS154" s="2" t="s">
        <v>132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129</v>
      </c>
      <c r="QE154" s="2" t="s">
        <v>132</v>
      </c>
      <c r="QF154" s="2" t="s">
        <v>132</v>
      </c>
      <c r="QG154" s="2" t="s">
        <v>144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129</v>
      </c>
      <c r="RC154" s="2" t="s">
        <v>132</v>
      </c>
      <c r="RD154" s="2" t="s">
        <v>132</v>
      </c>
      <c r="RE154" s="2" t="s">
        <v>144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167</v>
      </c>
      <c r="RN154" s="2" t="s">
        <v>129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2217</v>
      </c>
      <c r="B155" s="2" t="s">
        <v>121</v>
      </c>
      <c r="C155" s="2" t="s">
        <v>122</v>
      </c>
      <c r="D155" s="2" t="s">
        <v>2135</v>
      </c>
      <c r="E155" s="2" t="s">
        <v>2179</v>
      </c>
      <c r="F155" s="2" t="s">
        <v>2218</v>
      </c>
      <c r="G155" s="2" t="s">
        <v>2218</v>
      </c>
      <c r="H155" s="2" t="s">
        <v>2218</v>
      </c>
      <c r="I155" s="2" t="s">
        <v>2219</v>
      </c>
      <c r="J155" s="2" t="s">
        <v>127</v>
      </c>
      <c r="K155" s="2" t="s">
        <v>935</v>
      </c>
      <c r="L155" s="3">
        <v>71.42</v>
      </c>
      <c r="M155" s="3">
        <v>75</v>
      </c>
      <c r="N155" s="3">
        <v>149.99</v>
      </c>
      <c r="O155" s="2" t="s">
        <v>129</v>
      </c>
      <c r="P155" s="2" t="s">
        <v>978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429</v>
      </c>
      <c r="V155" s="2" t="s">
        <v>936</v>
      </c>
      <c r="W155" s="2" t="s">
        <v>937</v>
      </c>
      <c r="X155" s="2" t="s">
        <v>937</v>
      </c>
      <c r="Y155" s="2" t="s">
        <v>2064</v>
      </c>
      <c r="Z155" s="4">
        <v>13</v>
      </c>
      <c r="AA155" s="4">
        <f>=ROUNDDOWN(2.6,0)</f>
      </c>
      <c r="AB155" s="5">
        <v>5</v>
      </c>
      <c r="AC155" s="2" t="s">
        <v>340</v>
      </c>
      <c r="AD155" s="4">
        <v>80</v>
      </c>
      <c r="AE155" s="4">
        <v>150</v>
      </c>
      <c r="AF155" s="6">
        <v>65</v>
      </c>
      <c r="AG155" s="6">
        <v>48</v>
      </c>
      <c r="AH155" s="7"/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141</v>
      </c>
      <c r="BV155" s="2" t="s">
        <v>129</v>
      </c>
      <c r="BW155" s="2" t="s">
        <v>965</v>
      </c>
      <c r="BX155" s="2" t="s">
        <v>2220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141</v>
      </c>
      <c r="CH155" s="2" t="s">
        <v>129</v>
      </c>
      <c r="CI155" s="2" t="s">
        <v>132</v>
      </c>
      <c r="CJ155" s="2" t="s">
        <v>1476</v>
      </c>
      <c r="CK155" s="2" t="s">
        <v>144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141</v>
      </c>
      <c r="CT155" s="2" t="s">
        <v>129</v>
      </c>
      <c r="CU155" s="2" t="s">
        <v>440</v>
      </c>
      <c r="CV155" s="2" t="s">
        <v>2221</v>
      </c>
      <c r="CW155" s="2" t="s">
        <v>144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141</v>
      </c>
      <c r="DF155" s="2" t="s">
        <v>129</v>
      </c>
      <c r="DG155" s="2" t="s">
        <v>652</v>
      </c>
      <c r="DH155" s="2" t="s">
        <v>132</v>
      </c>
      <c r="DI155" s="2" t="s">
        <v>144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141</v>
      </c>
      <c r="DR155" s="2" t="s">
        <v>129</v>
      </c>
      <c r="DS155" s="2" t="s">
        <v>983</v>
      </c>
      <c r="DT155" s="2" t="s">
        <v>2216</v>
      </c>
      <c r="DU155" s="2" t="s">
        <v>144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141</v>
      </c>
      <c r="ED155" s="2" t="s">
        <v>129</v>
      </c>
      <c r="EE155" s="2" t="s">
        <v>176</v>
      </c>
      <c r="EF155" s="2" t="s">
        <v>1477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985</v>
      </c>
      <c r="ER155" s="2" t="s">
        <v>132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167</v>
      </c>
      <c r="FB155" s="2" t="s">
        <v>129</v>
      </c>
      <c r="FC155" s="2" t="s">
        <v>132</v>
      </c>
      <c r="FD155" s="2" t="s">
        <v>132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141</v>
      </c>
      <c r="FN155" s="2" t="s">
        <v>129</v>
      </c>
      <c r="FO155" s="2" t="s">
        <v>444</v>
      </c>
      <c r="FP155" s="2" t="s">
        <v>2199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217</v>
      </c>
      <c r="FZ155" s="2" t="s">
        <v>129</v>
      </c>
      <c r="GA155" s="2" t="s">
        <v>132</v>
      </c>
      <c r="GB155" s="2" t="s">
        <v>132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440</v>
      </c>
      <c r="GN155" s="2" t="s">
        <v>132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167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141</v>
      </c>
      <c r="HJ155" s="2" t="s">
        <v>129</v>
      </c>
      <c r="HK155" s="2" t="s">
        <v>2160</v>
      </c>
      <c r="HL155" s="2" t="s">
        <v>1577</v>
      </c>
      <c r="HM155" s="2" t="s">
        <v>144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162</v>
      </c>
      <c r="HV155" s="2" t="s">
        <v>129</v>
      </c>
      <c r="HW155" s="2" t="s">
        <v>132</v>
      </c>
      <c r="HX155" s="2" t="s">
        <v>132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141</v>
      </c>
      <c r="IH155" s="2" t="s">
        <v>129</v>
      </c>
      <c r="II155" s="2" t="s">
        <v>2211</v>
      </c>
      <c r="IJ155" s="2" t="s">
        <v>1477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167</v>
      </c>
      <c r="IT155" s="2" t="s">
        <v>129</v>
      </c>
      <c r="IU155" s="2" t="s">
        <v>132</v>
      </c>
      <c r="IV155" s="2" t="s">
        <v>132</v>
      </c>
      <c r="IW155" s="2" t="s">
        <v>144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174</v>
      </c>
      <c r="JF155" s="2" t="s">
        <v>129</v>
      </c>
      <c r="JG155" s="2" t="s">
        <v>132</v>
      </c>
      <c r="JH155" s="2" t="s">
        <v>132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162</v>
      </c>
      <c r="JR155" s="2" t="s">
        <v>129</v>
      </c>
      <c r="JS155" s="2" t="s">
        <v>132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129</v>
      </c>
      <c r="KE155" s="2" t="s">
        <v>132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168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141</v>
      </c>
      <c r="LB155" s="2" t="s">
        <v>129</v>
      </c>
      <c r="LC155" s="2" t="s">
        <v>440</v>
      </c>
      <c r="LD155" s="2" t="s">
        <v>2216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129</v>
      </c>
      <c r="MA155" s="2" t="s">
        <v>132</v>
      </c>
      <c r="MB155" s="2" t="s">
        <v>132</v>
      </c>
      <c r="MC155" s="2" t="s">
        <v>144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129</v>
      </c>
      <c r="MY155" s="2" t="s">
        <v>132</v>
      </c>
      <c r="MZ155" s="2" t="s">
        <v>132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174</v>
      </c>
      <c r="OH155" s="2" t="s">
        <v>129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167</v>
      </c>
      <c r="OT155" s="2" t="s">
        <v>129</v>
      </c>
      <c r="OU155" s="2" t="s">
        <v>132</v>
      </c>
      <c r="OV155" s="2" t="s">
        <v>132</v>
      </c>
      <c r="OW155" s="2" t="s">
        <v>144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167</v>
      </c>
      <c r="PF155" s="2" t="s">
        <v>129</v>
      </c>
      <c r="PG155" s="2" t="s">
        <v>132</v>
      </c>
      <c r="PH155" s="2" t="s">
        <v>132</v>
      </c>
      <c r="PI155" s="2" t="s">
        <v>144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129</v>
      </c>
      <c r="PS155" s="2" t="s">
        <v>132</v>
      </c>
      <c r="PT155" s="2" t="s">
        <v>132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129</v>
      </c>
      <c r="QE155" s="2" t="s">
        <v>132</v>
      </c>
      <c r="QF155" s="2" t="s">
        <v>132</v>
      </c>
      <c r="QG155" s="2" t="s">
        <v>144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167</v>
      </c>
      <c r="RB155" s="2" t="s">
        <v>129</v>
      </c>
      <c r="RC155" s="2" t="s">
        <v>132</v>
      </c>
      <c r="RD155" s="2" t="s">
        <v>132</v>
      </c>
      <c r="RE155" s="2" t="s">
        <v>144</v>
      </c>
      <c r="RF155" s="2" t="s">
        <v>179</v>
      </c>
      <c r="RG155" s="4"/>
      <c r="RH155" s="8"/>
      <c r="RI155" s="4"/>
      <c r="RJ155" s="8"/>
      <c r="RK155" s="7"/>
      <c r="RL155" s="7"/>
      <c r="RM155" s="2" t="s">
        <v>167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2222</v>
      </c>
      <c r="B156" s="2" t="s">
        <v>121</v>
      </c>
      <c r="C156" s="2" t="s">
        <v>122</v>
      </c>
      <c r="D156" s="2" t="s">
        <v>2223</v>
      </c>
      <c r="E156" s="2" t="s">
        <v>2224</v>
      </c>
      <c r="F156" s="2" t="s">
        <v>2225</v>
      </c>
      <c r="G156" s="2" t="s">
        <v>2225</v>
      </c>
      <c r="H156" s="2" t="s">
        <v>2225</v>
      </c>
      <c r="I156" s="2" t="s">
        <v>2226</v>
      </c>
      <c r="J156" s="2" t="s">
        <v>127</v>
      </c>
      <c r="K156" s="2" t="s">
        <v>2227</v>
      </c>
      <c r="L156" s="3">
        <v>40.19</v>
      </c>
      <c r="M156" s="3">
        <v>42.2</v>
      </c>
      <c r="N156" s="3">
        <v>89.99</v>
      </c>
      <c r="O156" s="2" t="s">
        <v>129</v>
      </c>
      <c r="P156" s="2" t="s">
        <v>255</v>
      </c>
      <c r="Q156" s="2" t="s">
        <v>131</v>
      </c>
      <c r="R156" s="2" t="s">
        <v>132</v>
      </c>
      <c r="S156" s="2" t="s">
        <v>2228</v>
      </c>
      <c r="T156" s="2" t="s">
        <v>132</v>
      </c>
      <c r="U156" s="2" t="s">
        <v>429</v>
      </c>
      <c r="V156" s="2" t="s">
        <v>2175</v>
      </c>
      <c r="W156" s="2" t="s">
        <v>136</v>
      </c>
      <c r="X156" s="2" t="s">
        <v>132</v>
      </c>
      <c r="Y156" s="2" t="s">
        <v>2229</v>
      </c>
      <c r="Z156" s="4">
        <v>238</v>
      </c>
      <c r="AA156" s="4">
        <f>=ROUNDDOWN(19.8333333333333,0)</f>
      </c>
      <c r="AB156" s="5">
        <v>12</v>
      </c>
      <c r="AC156" s="2" t="s">
        <v>256</v>
      </c>
      <c r="AD156" s="4">
        <v>120</v>
      </c>
      <c r="AE156" s="4">
        <v>120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164</v>
      </c>
      <c r="AQ156" s="8">
        <v>7864.97</v>
      </c>
      <c r="AR156" s="4"/>
      <c r="AS156" s="8"/>
      <c r="AT156" s="7"/>
      <c r="AU156" s="7"/>
      <c r="AV156" s="4">
        <v>164</v>
      </c>
      <c r="AW156" s="8">
        <v>7864.97</v>
      </c>
      <c r="AX156" s="4"/>
      <c r="AY156" s="8"/>
      <c r="AZ156" s="7"/>
      <c r="BA156" s="7"/>
      <c r="BB156" s="7">
        <v>1</v>
      </c>
      <c r="BC156" s="4">
        <v>252</v>
      </c>
      <c r="BD156" s="8">
        <v>12045.83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0.6529</v>
      </c>
      <c r="BJ156" s="4">
        <v>164</v>
      </c>
      <c r="BK156" s="8">
        <v>7864.97</v>
      </c>
      <c r="BL156" s="2" t="s">
        <v>2230</v>
      </c>
      <c r="BM156" s="7">
        <v>1</v>
      </c>
      <c r="BN156" s="7">
        <v>1</v>
      </c>
      <c r="BO156" s="4">
        <v>3</v>
      </c>
      <c r="BP156" s="8">
        <v>118.62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1836</v>
      </c>
      <c r="BX156" s="2" t="s">
        <v>579</v>
      </c>
      <c r="BY156" s="2" t="s">
        <v>144</v>
      </c>
      <c r="BZ156" s="2" t="s">
        <v>132</v>
      </c>
      <c r="CA156" s="4">
        <v>6</v>
      </c>
      <c r="CB156" s="8">
        <v>308.1</v>
      </c>
      <c r="CC156" s="4"/>
      <c r="CD156" s="8"/>
      <c r="CE156" s="7"/>
      <c r="CF156" s="7"/>
      <c r="CG156" s="2" t="s">
        <v>141</v>
      </c>
      <c r="CH156" s="2" t="s">
        <v>129</v>
      </c>
      <c r="CI156" s="2" t="s">
        <v>132</v>
      </c>
      <c r="CJ156" s="2" t="s">
        <v>543</v>
      </c>
      <c r="CK156" s="2" t="s">
        <v>144</v>
      </c>
      <c r="CL156" s="2" t="s">
        <v>132</v>
      </c>
      <c r="CM156" s="4">
        <v>13</v>
      </c>
      <c r="CN156" s="8">
        <v>670.9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2229</v>
      </c>
      <c r="CV156" s="2" t="s">
        <v>1209</v>
      </c>
      <c r="CW156" s="2" t="s">
        <v>144</v>
      </c>
      <c r="CX156" s="2" t="s">
        <v>132</v>
      </c>
      <c r="CY156" s="4">
        <v>75</v>
      </c>
      <c r="CZ156" s="8">
        <v>3692.25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2231</v>
      </c>
      <c r="DH156" s="2" t="s">
        <v>2232</v>
      </c>
      <c r="DI156" s="2" t="s">
        <v>144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141</v>
      </c>
      <c r="DR156" s="2" t="s">
        <v>168</v>
      </c>
      <c r="DS156" s="2" t="s">
        <v>2233</v>
      </c>
      <c r="DT156" s="2" t="s">
        <v>2234</v>
      </c>
      <c r="DU156" s="2" t="s">
        <v>144</v>
      </c>
      <c r="DV156" s="2" t="s">
        <v>132</v>
      </c>
      <c r="DW156" s="4">
        <v>4</v>
      </c>
      <c r="DX156" s="8">
        <v>209.12</v>
      </c>
      <c r="DY156" s="4"/>
      <c r="DZ156" s="8"/>
      <c r="EA156" s="7"/>
      <c r="EB156" s="7"/>
      <c r="EC156" s="2" t="s">
        <v>141</v>
      </c>
      <c r="ED156" s="2" t="s">
        <v>129</v>
      </c>
      <c r="EE156" s="2" t="s">
        <v>1841</v>
      </c>
      <c r="EF156" s="2" t="s">
        <v>2235</v>
      </c>
      <c r="EG156" s="2" t="s">
        <v>144</v>
      </c>
      <c r="EH156" s="2" t="s">
        <v>132</v>
      </c>
      <c r="EI156" s="4">
        <v>26</v>
      </c>
      <c r="EJ156" s="8">
        <v>1218.62</v>
      </c>
      <c r="EK156" s="4"/>
      <c r="EL156" s="8"/>
      <c r="EM156" s="7"/>
      <c r="EN156" s="7"/>
      <c r="EO156" s="2" t="s">
        <v>141</v>
      </c>
      <c r="EP156" s="2" t="s">
        <v>129</v>
      </c>
      <c r="EQ156" s="2" t="s">
        <v>2233</v>
      </c>
      <c r="ER156" s="2" t="s">
        <v>1874</v>
      </c>
      <c r="ES156" s="2" t="s">
        <v>144</v>
      </c>
      <c r="ET156" s="2" t="s">
        <v>132</v>
      </c>
      <c r="EU156" s="4">
        <v>1</v>
      </c>
      <c r="EV156" s="8">
        <v>45.57</v>
      </c>
      <c r="EW156" s="4"/>
      <c r="EX156" s="8"/>
      <c r="EY156" s="7"/>
      <c r="EZ156" s="7"/>
      <c r="FA156" s="2" t="s">
        <v>141</v>
      </c>
      <c r="FB156" s="2" t="s">
        <v>129</v>
      </c>
      <c r="FC156" s="2" t="s">
        <v>202</v>
      </c>
      <c r="FD156" s="2" t="s">
        <v>455</v>
      </c>
      <c r="FE156" s="2" t="s">
        <v>144</v>
      </c>
      <c r="FF156" s="2" t="s">
        <v>132</v>
      </c>
      <c r="FG156" s="4">
        <v>19</v>
      </c>
      <c r="FH156" s="8">
        <v>841.89</v>
      </c>
      <c r="FI156" s="4"/>
      <c r="FJ156" s="8"/>
      <c r="FK156" s="7"/>
      <c r="FL156" s="7"/>
      <c r="FM156" s="2" t="s">
        <v>141</v>
      </c>
      <c r="FN156" s="2" t="s">
        <v>129</v>
      </c>
      <c r="FO156" s="2" t="s">
        <v>612</v>
      </c>
      <c r="FP156" s="2" t="s">
        <v>1213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141</v>
      </c>
      <c r="FZ156" s="2" t="s">
        <v>129</v>
      </c>
      <c r="GA156" s="2" t="s">
        <v>158</v>
      </c>
      <c r="GB156" s="2" t="s">
        <v>132</v>
      </c>
      <c r="GC156" s="2" t="s">
        <v>144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2229</v>
      </c>
      <c r="GN156" s="2" t="s">
        <v>386</v>
      </c>
      <c r="GO156" s="2" t="s">
        <v>144</v>
      </c>
      <c r="GP156" s="2" t="s">
        <v>132</v>
      </c>
      <c r="GQ156" s="4">
        <v>7</v>
      </c>
      <c r="GR156" s="8">
        <v>295.4</v>
      </c>
      <c r="GS156" s="4"/>
      <c r="GT156" s="8"/>
      <c r="GU156" s="7"/>
      <c r="GV156" s="7"/>
      <c r="GW156" s="2" t="s">
        <v>141</v>
      </c>
      <c r="GX156" s="2" t="s">
        <v>129</v>
      </c>
      <c r="GY156" s="2" t="s">
        <v>303</v>
      </c>
      <c r="GZ156" s="2" t="s">
        <v>590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141</v>
      </c>
      <c r="HJ156" s="2" t="s">
        <v>129</v>
      </c>
      <c r="HK156" s="2" t="s">
        <v>647</v>
      </c>
      <c r="HL156" s="2" t="s">
        <v>2236</v>
      </c>
      <c r="HM156" s="2" t="s">
        <v>144</v>
      </c>
      <c r="HN156" s="2" t="s">
        <v>132</v>
      </c>
      <c r="HO156" s="4">
        <v>2</v>
      </c>
      <c r="HP156" s="8">
        <v>99.94</v>
      </c>
      <c r="HQ156" s="4"/>
      <c r="HR156" s="8"/>
      <c r="HS156" s="7"/>
      <c r="HT156" s="7"/>
      <c r="HU156" s="2" t="s">
        <v>141</v>
      </c>
      <c r="HV156" s="2" t="s">
        <v>129</v>
      </c>
      <c r="HW156" s="2" t="s">
        <v>768</v>
      </c>
      <c r="HX156" s="2" t="s">
        <v>277</v>
      </c>
      <c r="HY156" s="2" t="s">
        <v>144</v>
      </c>
      <c r="HZ156" s="2" t="s">
        <v>132</v>
      </c>
      <c r="IA156" s="4">
        <v>2</v>
      </c>
      <c r="IB156" s="8">
        <v>91.14</v>
      </c>
      <c r="IC156" s="4"/>
      <c r="ID156" s="8"/>
      <c r="IE156" s="7"/>
      <c r="IF156" s="7"/>
      <c r="IG156" s="2" t="s">
        <v>141</v>
      </c>
      <c r="IH156" s="2" t="s">
        <v>129</v>
      </c>
      <c r="II156" s="2" t="s">
        <v>998</v>
      </c>
      <c r="IJ156" s="2" t="s">
        <v>381</v>
      </c>
      <c r="IK156" s="2" t="s">
        <v>144</v>
      </c>
      <c r="IL156" s="2" t="s">
        <v>132</v>
      </c>
      <c r="IM156" s="4">
        <v>4</v>
      </c>
      <c r="IN156" s="8">
        <v>182.28</v>
      </c>
      <c r="IO156" s="4"/>
      <c r="IP156" s="8"/>
      <c r="IQ156" s="7"/>
      <c r="IR156" s="7"/>
      <c r="IS156" s="2" t="s">
        <v>141</v>
      </c>
      <c r="IT156" s="2" t="s">
        <v>129</v>
      </c>
      <c r="IU156" s="2" t="s">
        <v>998</v>
      </c>
      <c r="IV156" s="2" t="s">
        <v>808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272</v>
      </c>
      <c r="JH156" s="2" t="s">
        <v>1940</v>
      </c>
      <c r="JI156" s="2" t="s">
        <v>144</v>
      </c>
      <c r="JJ156" s="2" t="s">
        <v>132</v>
      </c>
      <c r="JK156" s="4">
        <v>2</v>
      </c>
      <c r="JL156" s="8">
        <v>91.14</v>
      </c>
      <c r="JM156" s="4"/>
      <c r="JN156" s="8"/>
      <c r="JO156" s="7"/>
      <c r="JP156" s="7"/>
      <c r="JQ156" s="2" t="s">
        <v>141</v>
      </c>
      <c r="JR156" s="2" t="s">
        <v>129</v>
      </c>
      <c r="JS156" s="2" t="s">
        <v>384</v>
      </c>
      <c r="JT156" s="2" t="s">
        <v>2237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129</v>
      </c>
      <c r="KE156" s="2" t="s">
        <v>132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212</v>
      </c>
      <c r="KP156" s="2" t="s">
        <v>168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141</v>
      </c>
      <c r="LB156" s="2" t="s">
        <v>129</v>
      </c>
      <c r="LC156" s="2" t="s">
        <v>169</v>
      </c>
      <c r="LD156" s="2" t="s">
        <v>2238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141</v>
      </c>
      <c r="ML156" s="2" t="s">
        <v>171</v>
      </c>
      <c r="MM156" s="2" t="s">
        <v>420</v>
      </c>
      <c r="MN156" s="2" t="s">
        <v>1348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129</v>
      </c>
      <c r="MY156" s="2" t="s">
        <v>132</v>
      </c>
      <c r="MZ156" s="2" t="s">
        <v>132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129</v>
      </c>
      <c r="NK156" s="2" t="s">
        <v>132</v>
      </c>
      <c r="NL156" s="2" t="s">
        <v>132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174</v>
      </c>
      <c r="NV156" s="2" t="s">
        <v>129</v>
      </c>
      <c r="NW156" s="2" t="s">
        <v>132</v>
      </c>
      <c r="NX156" s="2" t="s">
        <v>132</v>
      </c>
      <c r="NY156" s="2" t="s">
        <v>144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129</v>
      </c>
      <c r="OI156" s="2" t="s">
        <v>132</v>
      </c>
      <c r="OJ156" s="2" t="s">
        <v>132</v>
      </c>
      <c r="OK156" s="2" t="s">
        <v>144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167</v>
      </c>
      <c r="OT156" s="2" t="s">
        <v>168</v>
      </c>
      <c r="OU156" s="2" t="s">
        <v>132</v>
      </c>
      <c r="OV156" s="2" t="s">
        <v>132</v>
      </c>
      <c r="OW156" s="2" t="s">
        <v>144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141</v>
      </c>
      <c r="PF156" s="2" t="s">
        <v>129</v>
      </c>
      <c r="PG156" s="2" t="s">
        <v>1238</v>
      </c>
      <c r="PH156" s="2" t="s">
        <v>132</v>
      </c>
      <c r="PI156" s="2" t="s">
        <v>144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141</v>
      </c>
      <c r="PR156" s="2" t="s">
        <v>168</v>
      </c>
      <c r="PS156" s="2" t="s">
        <v>572</v>
      </c>
      <c r="PT156" s="2" t="s">
        <v>2239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162</v>
      </c>
      <c r="QP156" s="2" t="s">
        <v>168</v>
      </c>
      <c r="QQ156" s="2" t="s">
        <v>132</v>
      </c>
      <c r="QR156" s="2" t="s">
        <v>132</v>
      </c>
      <c r="QS156" s="2" t="s">
        <v>144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167</v>
      </c>
      <c r="RB156" s="2" t="s">
        <v>129</v>
      </c>
      <c r="RC156" s="2" t="s">
        <v>132</v>
      </c>
      <c r="RD156" s="2" t="s">
        <v>132</v>
      </c>
      <c r="RE156" s="2" t="s">
        <v>144</v>
      </c>
      <c r="RF156" s="2" t="s">
        <v>179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168</v>
      </c>
      <c r="RO156" s="2" t="s">
        <v>2240</v>
      </c>
      <c r="RP156" s="2" t="s">
        <v>423</v>
      </c>
      <c r="RQ156" s="2" t="s">
        <v>144</v>
      </c>
      <c r="RR156" s="2" t="s">
        <v>132</v>
      </c>
    </row>
    <row r="157">
      <c r="A157" s="2" t="s">
        <v>2241</v>
      </c>
      <c r="B157" s="2" t="s">
        <v>121</v>
      </c>
      <c r="C157" s="2" t="s">
        <v>122</v>
      </c>
      <c r="D157" s="2" t="s">
        <v>2223</v>
      </c>
      <c r="E157" s="2" t="s">
        <v>2224</v>
      </c>
      <c r="F157" s="2" t="s">
        <v>2225</v>
      </c>
      <c r="G157" s="2" t="s">
        <v>2225</v>
      </c>
      <c r="H157" s="2" t="s">
        <v>2225</v>
      </c>
      <c r="I157" s="2" t="s">
        <v>2226</v>
      </c>
      <c r="J157" s="2" t="s">
        <v>127</v>
      </c>
      <c r="K157" s="2" t="s">
        <v>2242</v>
      </c>
      <c r="L157" s="3">
        <v>40.19</v>
      </c>
      <c r="M157" s="3">
        <v>42.2</v>
      </c>
      <c r="N157" s="3">
        <v>89.99</v>
      </c>
      <c r="O157" s="2" t="s">
        <v>129</v>
      </c>
      <c r="P157" s="2" t="s">
        <v>319</v>
      </c>
      <c r="Q157" s="2" t="s">
        <v>131</v>
      </c>
      <c r="R157" s="2" t="s">
        <v>132</v>
      </c>
      <c r="S157" s="2" t="s">
        <v>2243</v>
      </c>
      <c r="T157" s="2" t="s">
        <v>132</v>
      </c>
      <c r="U157" s="2" t="s">
        <v>429</v>
      </c>
      <c r="V157" s="2" t="s">
        <v>2175</v>
      </c>
      <c r="W157" s="2" t="s">
        <v>136</v>
      </c>
      <c r="X157" s="2" t="s">
        <v>398</v>
      </c>
      <c r="Y157" s="2" t="s">
        <v>247</v>
      </c>
      <c r="Z157" s="4">
        <v>98</v>
      </c>
      <c r="AA157" s="4">
        <f>=ROUNDDOWN(24.5,0)</f>
      </c>
      <c r="AB157" s="5">
        <v>4</v>
      </c>
      <c r="AC157" s="2" t="s">
        <v>132</v>
      </c>
      <c r="AD157" s="4"/>
      <c r="AE157" s="4"/>
      <c r="AF157" s="6">
        <v>65</v>
      </c>
      <c r="AG157" s="6"/>
      <c r="AH157" s="7">
        <v>0.5165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45</v>
      </c>
      <c r="AQ157" s="8">
        <v>2139.26</v>
      </c>
      <c r="AR157" s="4"/>
      <c r="AS157" s="8"/>
      <c r="AT157" s="7"/>
      <c r="AU157" s="7"/>
      <c r="AV157" s="4">
        <v>45</v>
      </c>
      <c r="AW157" s="8">
        <v>2139.26</v>
      </c>
      <c r="AX157" s="4"/>
      <c r="AY157" s="8"/>
      <c r="AZ157" s="7"/>
      <c r="BA157" s="7"/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0.1776</v>
      </c>
      <c r="BJ157" s="4">
        <v>45</v>
      </c>
      <c r="BK157" s="8">
        <v>2139.26</v>
      </c>
      <c r="BL157" s="2" t="s">
        <v>2244</v>
      </c>
      <c r="BM157" s="7">
        <v>1</v>
      </c>
      <c r="BN157" s="7">
        <v>1</v>
      </c>
      <c r="BO157" s="4">
        <v>2</v>
      </c>
      <c r="BP157" s="8">
        <v>79.08</v>
      </c>
      <c r="BQ157" s="4"/>
      <c r="BR157" s="8"/>
      <c r="BS157" s="7"/>
      <c r="BT157" s="7"/>
      <c r="BU157" s="2" t="s">
        <v>141</v>
      </c>
      <c r="BV157" s="2" t="s">
        <v>129</v>
      </c>
      <c r="BW157" s="2" t="s">
        <v>261</v>
      </c>
      <c r="BX157" s="2" t="s">
        <v>2245</v>
      </c>
      <c r="BY157" s="2" t="s">
        <v>144</v>
      </c>
      <c r="BZ157" s="2" t="s">
        <v>132</v>
      </c>
      <c r="CA157" s="4">
        <v>4</v>
      </c>
      <c r="CB157" s="8">
        <v>205.4</v>
      </c>
      <c r="CC157" s="4"/>
      <c r="CD157" s="8"/>
      <c r="CE157" s="7"/>
      <c r="CF157" s="7"/>
      <c r="CG157" s="2" t="s">
        <v>141</v>
      </c>
      <c r="CH157" s="2" t="s">
        <v>129</v>
      </c>
      <c r="CI157" s="2" t="s">
        <v>132</v>
      </c>
      <c r="CJ157" s="2" t="s">
        <v>945</v>
      </c>
      <c r="CK157" s="2" t="s">
        <v>144</v>
      </c>
      <c r="CL157" s="2" t="s">
        <v>132</v>
      </c>
      <c r="CM157" s="4">
        <v>6</v>
      </c>
      <c r="CN157" s="8">
        <v>299.1</v>
      </c>
      <c r="CO157" s="4"/>
      <c r="CP157" s="8"/>
      <c r="CQ157" s="7"/>
      <c r="CR157" s="7"/>
      <c r="CS157" s="2" t="s">
        <v>141</v>
      </c>
      <c r="CT157" s="2" t="s">
        <v>129</v>
      </c>
      <c r="CU157" s="2" t="s">
        <v>2246</v>
      </c>
      <c r="CV157" s="2" t="s">
        <v>588</v>
      </c>
      <c r="CW157" s="2" t="s">
        <v>144</v>
      </c>
      <c r="CX157" s="2" t="s">
        <v>132</v>
      </c>
      <c r="CY157" s="4">
        <v>4</v>
      </c>
      <c r="CZ157" s="8">
        <v>196.92</v>
      </c>
      <c r="DA157" s="4"/>
      <c r="DB157" s="8"/>
      <c r="DC157" s="7"/>
      <c r="DD157" s="7"/>
      <c r="DE157" s="2" t="s">
        <v>141</v>
      </c>
      <c r="DF157" s="2" t="s">
        <v>129</v>
      </c>
      <c r="DG157" s="2" t="s">
        <v>2247</v>
      </c>
      <c r="DH157" s="2" t="s">
        <v>2133</v>
      </c>
      <c r="DI157" s="2" t="s">
        <v>144</v>
      </c>
      <c r="DJ157" s="2" t="s">
        <v>132</v>
      </c>
      <c r="DK157" s="4">
        <v>4</v>
      </c>
      <c r="DL157" s="8">
        <v>210.04</v>
      </c>
      <c r="DM157" s="4"/>
      <c r="DN157" s="8"/>
      <c r="DO157" s="7"/>
      <c r="DP157" s="7"/>
      <c r="DQ157" s="2" t="s">
        <v>141</v>
      </c>
      <c r="DR157" s="2" t="s">
        <v>129</v>
      </c>
      <c r="DS157" s="2" t="s">
        <v>344</v>
      </c>
      <c r="DT157" s="2" t="s">
        <v>1421</v>
      </c>
      <c r="DU157" s="2" t="s">
        <v>144</v>
      </c>
      <c r="DV157" s="2" t="s">
        <v>132</v>
      </c>
      <c r="DW157" s="4">
        <v>1</v>
      </c>
      <c r="DX157" s="8">
        <v>52.28</v>
      </c>
      <c r="DY157" s="4"/>
      <c r="DZ157" s="8"/>
      <c r="EA157" s="7"/>
      <c r="EB157" s="7"/>
      <c r="EC157" s="2" t="s">
        <v>141</v>
      </c>
      <c r="ED157" s="2" t="s">
        <v>129</v>
      </c>
      <c r="EE157" s="2" t="s">
        <v>389</v>
      </c>
      <c r="EF157" s="2" t="s">
        <v>2033</v>
      </c>
      <c r="EG157" s="2" t="s">
        <v>144</v>
      </c>
      <c r="EH157" s="2" t="s">
        <v>132</v>
      </c>
      <c r="EI157" s="4">
        <v>9</v>
      </c>
      <c r="EJ157" s="8">
        <v>421.83</v>
      </c>
      <c r="EK157" s="4"/>
      <c r="EL157" s="8"/>
      <c r="EM157" s="7"/>
      <c r="EN157" s="7"/>
      <c r="EO157" s="2" t="s">
        <v>141</v>
      </c>
      <c r="EP157" s="2" t="s">
        <v>129</v>
      </c>
      <c r="EQ157" s="2" t="s">
        <v>2248</v>
      </c>
      <c r="ER157" s="2" t="s">
        <v>325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141</v>
      </c>
      <c r="FB157" s="2" t="s">
        <v>129</v>
      </c>
      <c r="FC157" s="2" t="s">
        <v>1350</v>
      </c>
      <c r="FD157" s="2" t="s">
        <v>2249</v>
      </c>
      <c r="FE157" s="2" t="s">
        <v>144</v>
      </c>
      <c r="FF157" s="2" t="s">
        <v>132</v>
      </c>
      <c r="FG157" s="4">
        <v>10</v>
      </c>
      <c r="FH157" s="8">
        <v>443.1</v>
      </c>
      <c r="FI157" s="4"/>
      <c r="FJ157" s="8"/>
      <c r="FK157" s="7"/>
      <c r="FL157" s="7"/>
      <c r="FM157" s="2" t="s">
        <v>141</v>
      </c>
      <c r="FN157" s="2" t="s">
        <v>129</v>
      </c>
      <c r="FO157" s="2" t="s">
        <v>350</v>
      </c>
      <c r="FP157" s="2" t="s">
        <v>588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141</v>
      </c>
      <c r="FZ157" s="2" t="s">
        <v>129</v>
      </c>
      <c r="GA157" s="2" t="s">
        <v>158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129</v>
      </c>
      <c r="GM157" s="2" t="s">
        <v>2246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141</v>
      </c>
      <c r="HJ157" s="2" t="s">
        <v>129</v>
      </c>
      <c r="HK157" s="2" t="s">
        <v>647</v>
      </c>
      <c r="HL157" s="2" t="s">
        <v>132</v>
      </c>
      <c r="HM157" s="2" t="s">
        <v>144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162</v>
      </c>
      <c r="HV157" s="2" t="s">
        <v>129</v>
      </c>
      <c r="HW157" s="2" t="s">
        <v>565</v>
      </c>
      <c r="HX157" s="2" t="s">
        <v>132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141</v>
      </c>
      <c r="IH157" s="2" t="s">
        <v>129</v>
      </c>
      <c r="II157" s="2" t="s">
        <v>962</v>
      </c>
      <c r="IJ157" s="2" t="s">
        <v>132</v>
      </c>
      <c r="IK157" s="2" t="s">
        <v>144</v>
      </c>
      <c r="IL157" s="2" t="s">
        <v>132</v>
      </c>
      <c r="IM157" s="4">
        <v>3</v>
      </c>
      <c r="IN157" s="8">
        <v>136.71</v>
      </c>
      <c r="IO157" s="4"/>
      <c r="IP157" s="8"/>
      <c r="IQ157" s="7"/>
      <c r="IR157" s="7"/>
      <c r="IS157" s="2" t="s">
        <v>141</v>
      </c>
      <c r="IT157" s="2" t="s">
        <v>129</v>
      </c>
      <c r="IU157" s="2" t="s">
        <v>354</v>
      </c>
      <c r="IV157" s="2" t="s">
        <v>441</v>
      </c>
      <c r="IW157" s="2" t="s">
        <v>144</v>
      </c>
      <c r="IX157" s="2" t="s">
        <v>132</v>
      </c>
      <c r="IY157" s="4">
        <v>1</v>
      </c>
      <c r="IZ157" s="8">
        <v>49.23</v>
      </c>
      <c r="JA157" s="4"/>
      <c r="JB157" s="8"/>
      <c r="JC157" s="7"/>
      <c r="JD157" s="7"/>
      <c r="JE157" s="2" t="s">
        <v>141</v>
      </c>
      <c r="JF157" s="2" t="s">
        <v>129</v>
      </c>
      <c r="JG157" s="2" t="s">
        <v>356</v>
      </c>
      <c r="JH157" s="2" t="s">
        <v>644</v>
      </c>
      <c r="JI157" s="2" t="s">
        <v>144</v>
      </c>
      <c r="JJ157" s="2" t="s">
        <v>132</v>
      </c>
      <c r="JK157" s="4">
        <v>1</v>
      </c>
      <c r="JL157" s="8">
        <v>45.57</v>
      </c>
      <c r="JM157" s="4"/>
      <c r="JN157" s="8"/>
      <c r="JO157" s="7"/>
      <c r="JP157" s="7"/>
      <c r="JQ157" s="2" t="s">
        <v>141</v>
      </c>
      <c r="JR157" s="2" t="s">
        <v>129</v>
      </c>
      <c r="JS157" s="2" t="s">
        <v>963</v>
      </c>
      <c r="JT157" s="2" t="s">
        <v>1104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129</v>
      </c>
      <c r="KE157" s="2" t="s">
        <v>132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212</v>
      </c>
      <c r="KP157" s="2" t="s">
        <v>168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141</v>
      </c>
      <c r="LB157" s="2" t="s">
        <v>129</v>
      </c>
      <c r="LC157" s="2" t="s">
        <v>169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162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162</v>
      </c>
      <c r="ML157" s="2" t="s">
        <v>129</v>
      </c>
      <c r="MM157" s="2" t="s">
        <v>132</v>
      </c>
      <c r="MN157" s="2" t="s">
        <v>132</v>
      </c>
      <c r="MO157" s="2" t="s">
        <v>144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129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129</v>
      </c>
      <c r="NK157" s="2" t="s">
        <v>132</v>
      </c>
      <c r="NL157" s="2" t="s">
        <v>132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129</v>
      </c>
      <c r="NW157" s="2" t="s">
        <v>132</v>
      </c>
      <c r="NX157" s="2" t="s">
        <v>132</v>
      </c>
      <c r="NY157" s="2" t="s">
        <v>144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129</v>
      </c>
      <c r="OI157" s="2" t="s">
        <v>132</v>
      </c>
      <c r="OJ157" s="2" t="s">
        <v>132</v>
      </c>
      <c r="OK157" s="2" t="s">
        <v>144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141</v>
      </c>
      <c r="PR157" s="2" t="s">
        <v>168</v>
      </c>
      <c r="PS157" s="2" t="s">
        <v>177</v>
      </c>
      <c r="PT157" s="2" t="s">
        <v>959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129</v>
      </c>
      <c r="QE157" s="2" t="s">
        <v>132</v>
      </c>
      <c r="QF157" s="2" t="s">
        <v>132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167</v>
      </c>
      <c r="RB157" s="2" t="s">
        <v>129</v>
      </c>
      <c r="RC157" s="2" t="s">
        <v>132</v>
      </c>
      <c r="RD157" s="2" t="s">
        <v>132</v>
      </c>
      <c r="RE157" s="2" t="s">
        <v>144</v>
      </c>
      <c r="RF157" s="2" t="s">
        <v>179</v>
      </c>
      <c r="RG157" s="4"/>
      <c r="RH157" s="8"/>
      <c r="RI157" s="4"/>
      <c r="RJ157" s="8"/>
      <c r="RK157" s="7"/>
      <c r="RL157" s="7"/>
      <c r="RM157" s="2" t="s">
        <v>141</v>
      </c>
      <c r="RN157" s="2" t="s">
        <v>168</v>
      </c>
      <c r="RO157" s="2" t="s">
        <v>570</v>
      </c>
      <c r="RP157" s="2" t="s">
        <v>774</v>
      </c>
      <c r="RQ157" s="2" t="s">
        <v>144</v>
      </c>
      <c r="RR157" s="2" t="s">
        <v>132</v>
      </c>
    </row>
    <row r="158">
      <c r="A158" s="2" t="s">
        <v>2250</v>
      </c>
      <c r="B158" s="2" t="s">
        <v>121</v>
      </c>
      <c r="C158" s="2" t="s">
        <v>122</v>
      </c>
      <c r="D158" s="2" t="s">
        <v>2223</v>
      </c>
      <c r="E158" s="2" t="s">
        <v>2224</v>
      </c>
      <c r="F158" s="2" t="s">
        <v>2225</v>
      </c>
      <c r="G158" s="2" t="s">
        <v>2225</v>
      </c>
      <c r="H158" s="2" t="s">
        <v>2225</v>
      </c>
      <c r="I158" s="2" t="s">
        <v>2226</v>
      </c>
      <c r="J158" s="2" t="s">
        <v>127</v>
      </c>
      <c r="K158" s="2" t="s">
        <v>2251</v>
      </c>
      <c r="L158" s="3">
        <v>40.19</v>
      </c>
      <c r="M158" s="3">
        <v>42.2</v>
      </c>
      <c r="N158" s="3">
        <v>89.99</v>
      </c>
      <c r="O158" s="2" t="s">
        <v>697</v>
      </c>
      <c r="P158" s="2" t="s">
        <v>540</v>
      </c>
      <c r="Q158" s="2" t="s">
        <v>131</v>
      </c>
      <c r="R158" s="2" t="s">
        <v>132</v>
      </c>
      <c r="S158" s="2" t="s">
        <v>2243</v>
      </c>
      <c r="T158" s="2" t="s">
        <v>132</v>
      </c>
      <c r="U158" s="2" t="s">
        <v>429</v>
      </c>
      <c r="V158" s="2" t="s">
        <v>2175</v>
      </c>
      <c r="W158" s="2" t="s">
        <v>136</v>
      </c>
      <c r="X158" s="2" t="s">
        <v>937</v>
      </c>
      <c r="Y158" s="2" t="s">
        <v>247</v>
      </c>
      <c r="Z158" s="4">
        <v>10</v>
      </c>
      <c r="AA158" s="4">
        <f>=ROUNDDOWN(10,0)</f>
      </c>
      <c r="AB158" s="5">
        <v>1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43</v>
      </c>
      <c r="AQ158" s="8">
        <v>2041.6</v>
      </c>
      <c r="AR158" s="4"/>
      <c r="AS158" s="8"/>
      <c r="AT158" s="7"/>
      <c r="AU158" s="7"/>
      <c r="AV158" s="4">
        <v>43</v>
      </c>
      <c r="AW158" s="8">
        <v>2041.6</v>
      </c>
      <c r="AX158" s="4"/>
      <c r="AY158" s="8"/>
      <c r="AZ158" s="7"/>
      <c r="BA158" s="7"/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0.1695</v>
      </c>
      <c r="BJ158" s="4">
        <v>43</v>
      </c>
      <c r="BK158" s="8">
        <v>2041.6</v>
      </c>
      <c r="BL158" s="2" t="s">
        <v>2252</v>
      </c>
      <c r="BM158" s="7">
        <v>1</v>
      </c>
      <c r="BN158" s="7">
        <v>1</v>
      </c>
      <c r="BO158" s="4">
        <v>1</v>
      </c>
      <c r="BP158" s="8">
        <v>39.54</v>
      </c>
      <c r="BQ158" s="4"/>
      <c r="BR158" s="8"/>
      <c r="BS158" s="7"/>
      <c r="BT158" s="7"/>
      <c r="BU158" s="2" t="s">
        <v>141</v>
      </c>
      <c r="BV158" s="2" t="s">
        <v>129</v>
      </c>
      <c r="BW158" s="2" t="s">
        <v>261</v>
      </c>
      <c r="BX158" s="2" t="s">
        <v>353</v>
      </c>
      <c r="BY158" s="2" t="s">
        <v>144</v>
      </c>
      <c r="BZ158" s="2" t="s">
        <v>132</v>
      </c>
      <c r="CA158" s="4">
        <v>2</v>
      </c>
      <c r="CB158" s="8">
        <v>102.7</v>
      </c>
      <c r="CC158" s="4"/>
      <c r="CD158" s="8"/>
      <c r="CE158" s="7"/>
      <c r="CF158" s="7"/>
      <c r="CG158" s="2" t="s">
        <v>141</v>
      </c>
      <c r="CH158" s="2" t="s">
        <v>129</v>
      </c>
      <c r="CI158" s="2" t="s">
        <v>132</v>
      </c>
      <c r="CJ158" s="2" t="s">
        <v>1929</v>
      </c>
      <c r="CK158" s="2" t="s">
        <v>144</v>
      </c>
      <c r="CL158" s="2" t="s">
        <v>132</v>
      </c>
      <c r="CM158" s="4">
        <v>12</v>
      </c>
      <c r="CN158" s="8">
        <v>529.94</v>
      </c>
      <c r="CO158" s="4"/>
      <c r="CP158" s="8"/>
      <c r="CQ158" s="7"/>
      <c r="CR158" s="7"/>
      <c r="CS158" s="2" t="s">
        <v>141</v>
      </c>
      <c r="CT158" s="2" t="s">
        <v>129</v>
      </c>
      <c r="CU158" s="2" t="s">
        <v>2246</v>
      </c>
      <c r="CV158" s="2" t="s">
        <v>2253</v>
      </c>
      <c r="CW158" s="2" t="s">
        <v>144</v>
      </c>
      <c r="CX158" s="2" t="s">
        <v>132</v>
      </c>
      <c r="CY158" s="4">
        <v>12</v>
      </c>
      <c r="CZ158" s="8">
        <v>590.76</v>
      </c>
      <c r="DA158" s="4"/>
      <c r="DB158" s="8"/>
      <c r="DC158" s="7"/>
      <c r="DD158" s="7"/>
      <c r="DE158" s="2" t="s">
        <v>141</v>
      </c>
      <c r="DF158" s="2" t="s">
        <v>129</v>
      </c>
      <c r="DG158" s="2" t="s">
        <v>147</v>
      </c>
      <c r="DH158" s="2" t="s">
        <v>203</v>
      </c>
      <c r="DI158" s="2" t="s">
        <v>144</v>
      </c>
      <c r="DJ158" s="2" t="s">
        <v>132</v>
      </c>
      <c r="DK158" s="4">
        <v>5</v>
      </c>
      <c r="DL158" s="8">
        <v>262.55</v>
      </c>
      <c r="DM158" s="4"/>
      <c r="DN158" s="8"/>
      <c r="DO158" s="7"/>
      <c r="DP158" s="7"/>
      <c r="DQ158" s="2" t="s">
        <v>141</v>
      </c>
      <c r="DR158" s="2" t="s">
        <v>129</v>
      </c>
      <c r="DS158" s="2" t="s">
        <v>344</v>
      </c>
      <c r="DT158" s="2" t="s">
        <v>1425</v>
      </c>
      <c r="DU158" s="2" t="s">
        <v>144</v>
      </c>
      <c r="DV158" s="2" t="s">
        <v>132</v>
      </c>
      <c r="DW158" s="4">
        <v>2</v>
      </c>
      <c r="DX158" s="8">
        <v>104.56</v>
      </c>
      <c r="DY158" s="4"/>
      <c r="DZ158" s="8"/>
      <c r="EA158" s="7"/>
      <c r="EB158" s="7"/>
      <c r="EC158" s="2" t="s">
        <v>141</v>
      </c>
      <c r="ED158" s="2" t="s">
        <v>129</v>
      </c>
      <c r="EE158" s="2" t="s">
        <v>389</v>
      </c>
      <c r="EF158" s="2" t="s">
        <v>1027</v>
      </c>
      <c r="EG158" s="2" t="s">
        <v>144</v>
      </c>
      <c r="EH158" s="2" t="s">
        <v>132</v>
      </c>
      <c r="EI158" s="4">
        <v>4</v>
      </c>
      <c r="EJ158" s="8">
        <v>187.48</v>
      </c>
      <c r="EK158" s="4"/>
      <c r="EL158" s="8"/>
      <c r="EM158" s="7"/>
      <c r="EN158" s="7"/>
      <c r="EO158" s="2" t="s">
        <v>141</v>
      </c>
      <c r="EP158" s="2" t="s">
        <v>129</v>
      </c>
      <c r="EQ158" s="2" t="s">
        <v>2248</v>
      </c>
      <c r="ER158" s="2" t="s">
        <v>736</v>
      </c>
      <c r="ES158" s="2" t="s">
        <v>144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167</v>
      </c>
      <c r="FB158" s="2" t="s">
        <v>129</v>
      </c>
      <c r="FC158" s="2" t="s">
        <v>132</v>
      </c>
      <c r="FD158" s="2" t="s">
        <v>132</v>
      </c>
      <c r="FE158" s="2" t="s">
        <v>144</v>
      </c>
      <c r="FF158" s="2" t="s">
        <v>132</v>
      </c>
      <c r="FG158" s="4">
        <v>3</v>
      </c>
      <c r="FH158" s="8">
        <v>132.93</v>
      </c>
      <c r="FI158" s="4"/>
      <c r="FJ158" s="8"/>
      <c r="FK158" s="7"/>
      <c r="FL158" s="7"/>
      <c r="FM158" s="2" t="s">
        <v>141</v>
      </c>
      <c r="FN158" s="2" t="s">
        <v>129</v>
      </c>
      <c r="FO158" s="2" t="s">
        <v>350</v>
      </c>
      <c r="FP158" s="2" t="s">
        <v>456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167</v>
      </c>
      <c r="FZ158" s="2" t="s">
        <v>129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2246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141</v>
      </c>
      <c r="HJ158" s="2" t="s">
        <v>129</v>
      </c>
      <c r="HK158" s="2" t="s">
        <v>647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129</v>
      </c>
      <c r="HW158" s="2" t="s">
        <v>565</v>
      </c>
      <c r="HX158" s="2" t="s">
        <v>738</v>
      </c>
      <c r="HY158" s="2" t="s">
        <v>144</v>
      </c>
      <c r="HZ158" s="2" t="s">
        <v>132</v>
      </c>
      <c r="IA158" s="4">
        <v>1</v>
      </c>
      <c r="IB158" s="8">
        <v>45.57</v>
      </c>
      <c r="IC158" s="4"/>
      <c r="ID158" s="8"/>
      <c r="IE158" s="7"/>
      <c r="IF158" s="7"/>
      <c r="IG158" s="2" t="s">
        <v>141</v>
      </c>
      <c r="IH158" s="2" t="s">
        <v>129</v>
      </c>
      <c r="II158" s="2" t="s">
        <v>962</v>
      </c>
      <c r="IJ158" s="2" t="s">
        <v>1654</v>
      </c>
      <c r="IK158" s="2" t="s">
        <v>144</v>
      </c>
      <c r="IL158" s="2" t="s">
        <v>132</v>
      </c>
      <c r="IM158" s="4">
        <v>1</v>
      </c>
      <c r="IN158" s="8">
        <v>45.57</v>
      </c>
      <c r="IO158" s="4"/>
      <c r="IP158" s="8"/>
      <c r="IQ158" s="7"/>
      <c r="IR158" s="7"/>
      <c r="IS158" s="2" t="s">
        <v>141</v>
      </c>
      <c r="IT158" s="2" t="s">
        <v>129</v>
      </c>
      <c r="IU158" s="2" t="s">
        <v>354</v>
      </c>
      <c r="IV158" s="2" t="s">
        <v>2254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356</v>
      </c>
      <c r="JH158" s="2" t="s">
        <v>562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963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129</v>
      </c>
      <c r="KE158" s="2" t="s">
        <v>132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212</v>
      </c>
      <c r="KP158" s="2" t="s">
        <v>168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141</v>
      </c>
      <c r="LB158" s="2" t="s">
        <v>129</v>
      </c>
      <c r="LC158" s="2" t="s">
        <v>169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162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132</v>
      </c>
      <c r="LZ158" s="2" t="s">
        <v>132</v>
      </c>
      <c r="MA158" s="2" t="s">
        <v>132</v>
      </c>
      <c r="MB158" s="2" t="s">
        <v>132</v>
      </c>
      <c r="MC158" s="2" t="s">
        <v>132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162</v>
      </c>
      <c r="ML158" s="2" t="s">
        <v>129</v>
      </c>
      <c r="MM158" s="2" t="s">
        <v>132</v>
      </c>
      <c r="MN158" s="2" t="s">
        <v>132</v>
      </c>
      <c r="MO158" s="2" t="s">
        <v>144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129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129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129</v>
      </c>
      <c r="NW158" s="2" t="s">
        <v>132</v>
      </c>
      <c r="NX158" s="2" t="s">
        <v>132</v>
      </c>
      <c r="NY158" s="2" t="s">
        <v>144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174</v>
      </c>
      <c r="OH158" s="2" t="s">
        <v>129</v>
      </c>
      <c r="OI158" s="2" t="s">
        <v>132</v>
      </c>
      <c r="OJ158" s="2" t="s">
        <v>132</v>
      </c>
      <c r="OK158" s="2" t="s">
        <v>144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141</v>
      </c>
      <c r="PR158" s="2" t="s">
        <v>168</v>
      </c>
      <c r="PS158" s="2" t="s">
        <v>177</v>
      </c>
      <c r="PT158" s="2" t="s">
        <v>345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129</v>
      </c>
      <c r="QE158" s="2" t="s">
        <v>132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129</v>
      </c>
      <c r="RC158" s="2" t="s">
        <v>132</v>
      </c>
      <c r="RD158" s="2" t="s">
        <v>132</v>
      </c>
      <c r="RE158" s="2" t="s">
        <v>144</v>
      </c>
      <c r="RF158" s="2" t="s">
        <v>179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168</v>
      </c>
      <c r="RO158" s="2" t="s">
        <v>570</v>
      </c>
      <c r="RP158" s="2" t="s">
        <v>132</v>
      </c>
      <c r="RQ158" s="2" t="s">
        <v>144</v>
      </c>
      <c r="RR158" s="2" t="s">
        <v>132</v>
      </c>
    </row>
    <row r="159">
      <c r="A159" s="2" t="s">
        <v>2255</v>
      </c>
      <c r="B159" s="2" t="s">
        <v>121</v>
      </c>
      <c r="C159" s="2" t="s">
        <v>122</v>
      </c>
      <c r="D159" s="2" t="s">
        <v>2256</v>
      </c>
      <c r="E159" s="2" t="s">
        <v>2257</v>
      </c>
      <c r="F159" s="2" t="s">
        <v>2258</v>
      </c>
      <c r="G159" s="2" t="s">
        <v>2258</v>
      </c>
      <c r="H159" s="2" t="s">
        <v>2258</v>
      </c>
      <c r="I159" s="2" t="s">
        <v>1342</v>
      </c>
      <c r="J159" s="2" t="s">
        <v>127</v>
      </c>
      <c r="K159" s="2" t="s">
        <v>2259</v>
      </c>
      <c r="L159" s="3">
        <v>56.03</v>
      </c>
      <c r="M159" s="3">
        <v>58.83</v>
      </c>
      <c r="N159" s="3">
        <v>116.99</v>
      </c>
      <c r="O159" s="2" t="s">
        <v>129</v>
      </c>
      <c r="P159" s="2" t="s">
        <v>319</v>
      </c>
      <c r="Q159" s="2" t="s">
        <v>131</v>
      </c>
      <c r="R159" s="2" t="s">
        <v>132</v>
      </c>
      <c r="S159" s="2" t="s">
        <v>2260</v>
      </c>
      <c r="T159" s="2" t="s">
        <v>132</v>
      </c>
      <c r="U159" s="2" t="s">
        <v>285</v>
      </c>
      <c r="V159" s="2" t="s">
        <v>469</v>
      </c>
      <c r="W159" s="2" t="s">
        <v>225</v>
      </c>
      <c r="X159" s="2" t="s">
        <v>470</v>
      </c>
      <c r="Y159" s="2" t="s">
        <v>1508</v>
      </c>
      <c r="Z159" s="4">
        <v>7</v>
      </c>
      <c r="AA159" s="4">
        <f>=ROUNDDOWN(1.16666666666667,0)</f>
      </c>
      <c r="AB159" s="5">
        <v>6</v>
      </c>
      <c r="AC159" s="2" t="s">
        <v>139</v>
      </c>
      <c r="AD159" s="4">
        <v>100</v>
      </c>
      <c r="AE159" s="4">
        <v>200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75</v>
      </c>
      <c r="AQ159" s="8">
        <v>4624.16</v>
      </c>
      <c r="AR159" s="4"/>
      <c r="AS159" s="8"/>
      <c r="AT159" s="7"/>
      <c r="AU159" s="7"/>
      <c r="AV159" s="4">
        <v>75</v>
      </c>
      <c r="AW159" s="8">
        <v>4624.16</v>
      </c>
      <c r="AX159" s="4"/>
      <c r="AY159" s="8"/>
      <c r="AZ159" s="7"/>
      <c r="BA159" s="7"/>
      <c r="BB159" s="7">
        <v>1</v>
      </c>
      <c r="BC159" s="4">
        <v>76</v>
      </c>
      <c r="BD159" s="8">
        <v>4682.99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0.9874</v>
      </c>
      <c r="BJ159" s="4">
        <v>75</v>
      </c>
      <c r="BK159" s="8">
        <v>4624.16</v>
      </c>
      <c r="BL159" s="2" t="s">
        <v>2261</v>
      </c>
      <c r="BM159" s="7">
        <v>1</v>
      </c>
      <c r="BN159" s="7">
        <v>1</v>
      </c>
      <c r="BO159" s="4">
        <v>6</v>
      </c>
      <c r="BP159" s="8">
        <v>258.04</v>
      </c>
      <c r="BQ159" s="4"/>
      <c r="BR159" s="8"/>
      <c r="BS159" s="7"/>
      <c r="BT159" s="7"/>
      <c r="BU159" s="2" t="s">
        <v>141</v>
      </c>
      <c r="BV159" s="2" t="s">
        <v>129</v>
      </c>
      <c r="BW159" s="2" t="s">
        <v>1797</v>
      </c>
      <c r="BX159" s="2" t="s">
        <v>2262</v>
      </c>
      <c r="BY159" s="2" t="s">
        <v>144</v>
      </c>
      <c r="BZ159" s="2" t="s">
        <v>132</v>
      </c>
      <c r="CA159" s="4">
        <v>3</v>
      </c>
      <c r="CB159" s="8">
        <v>180.27</v>
      </c>
      <c r="CC159" s="4"/>
      <c r="CD159" s="8"/>
      <c r="CE159" s="7"/>
      <c r="CF159" s="7"/>
      <c r="CG159" s="2" t="s">
        <v>141</v>
      </c>
      <c r="CH159" s="2" t="s">
        <v>129</v>
      </c>
      <c r="CI159" s="2" t="s">
        <v>132</v>
      </c>
      <c r="CJ159" s="2" t="s">
        <v>1530</v>
      </c>
      <c r="CK159" s="2" t="s">
        <v>144</v>
      </c>
      <c r="CL159" s="2" t="s">
        <v>132</v>
      </c>
      <c r="CM159" s="4">
        <v>9</v>
      </c>
      <c r="CN159" s="8">
        <v>635.55</v>
      </c>
      <c r="CO159" s="4"/>
      <c r="CP159" s="8"/>
      <c r="CQ159" s="7"/>
      <c r="CR159" s="7"/>
      <c r="CS159" s="2" t="s">
        <v>141</v>
      </c>
      <c r="CT159" s="2" t="s">
        <v>129</v>
      </c>
      <c r="CU159" s="2" t="s">
        <v>1531</v>
      </c>
      <c r="CV159" s="2" t="s">
        <v>1154</v>
      </c>
      <c r="CW159" s="2" t="s">
        <v>144</v>
      </c>
      <c r="CX159" s="2" t="s">
        <v>132</v>
      </c>
      <c r="CY159" s="4">
        <v>2</v>
      </c>
      <c r="CZ159" s="8">
        <v>137.26</v>
      </c>
      <c r="DA159" s="4"/>
      <c r="DB159" s="8"/>
      <c r="DC159" s="7"/>
      <c r="DD159" s="7"/>
      <c r="DE159" s="2" t="s">
        <v>141</v>
      </c>
      <c r="DF159" s="2" t="s">
        <v>129</v>
      </c>
      <c r="DG159" s="2" t="s">
        <v>832</v>
      </c>
      <c r="DH159" s="2" t="s">
        <v>833</v>
      </c>
      <c r="DI159" s="2" t="s">
        <v>144</v>
      </c>
      <c r="DJ159" s="2" t="s">
        <v>132</v>
      </c>
      <c r="DK159" s="4">
        <v>5</v>
      </c>
      <c r="DL159" s="8">
        <v>368.5</v>
      </c>
      <c r="DM159" s="4"/>
      <c r="DN159" s="8"/>
      <c r="DO159" s="7"/>
      <c r="DP159" s="7"/>
      <c r="DQ159" s="2" t="s">
        <v>141</v>
      </c>
      <c r="DR159" s="2" t="s">
        <v>129</v>
      </c>
      <c r="DS159" s="2" t="s">
        <v>1199</v>
      </c>
      <c r="DT159" s="2" t="s">
        <v>1489</v>
      </c>
      <c r="DU159" s="2" t="s">
        <v>144</v>
      </c>
      <c r="DV159" s="2" t="s">
        <v>132</v>
      </c>
      <c r="DW159" s="4">
        <v>2</v>
      </c>
      <c r="DX159" s="8">
        <v>146.48</v>
      </c>
      <c r="DY159" s="4"/>
      <c r="DZ159" s="8"/>
      <c r="EA159" s="7"/>
      <c r="EB159" s="7"/>
      <c r="EC159" s="2" t="s">
        <v>141</v>
      </c>
      <c r="ED159" s="2" t="s">
        <v>129</v>
      </c>
      <c r="EE159" s="2" t="s">
        <v>2263</v>
      </c>
      <c r="EF159" s="2" t="s">
        <v>1797</v>
      </c>
      <c r="EG159" s="2" t="s">
        <v>144</v>
      </c>
      <c r="EH159" s="2" t="s">
        <v>132</v>
      </c>
      <c r="EI159" s="4">
        <v>4</v>
      </c>
      <c r="EJ159" s="8">
        <v>250.44</v>
      </c>
      <c r="EK159" s="4"/>
      <c r="EL159" s="8"/>
      <c r="EM159" s="7"/>
      <c r="EN159" s="7"/>
      <c r="EO159" s="2" t="s">
        <v>141</v>
      </c>
      <c r="EP159" s="2" t="s">
        <v>129</v>
      </c>
      <c r="EQ159" s="2" t="s">
        <v>1512</v>
      </c>
      <c r="ER159" s="2" t="s">
        <v>2264</v>
      </c>
      <c r="ES159" s="2" t="s">
        <v>144</v>
      </c>
      <c r="ET159" s="2" t="s">
        <v>132</v>
      </c>
      <c r="EU159" s="4">
        <v>1</v>
      </c>
      <c r="EV159" s="8">
        <v>63.54</v>
      </c>
      <c r="EW159" s="4"/>
      <c r="EX159" s="8"/>
      <c r="EY159" s="7"/>
      <c r="EZ159" s="7"/>
      <c r="FA159" s="2" t="s">
        <v>141</v>
      </c>
      <c r="FB159" s="2" t="s">
        <v>129</v>
      </c>
      <c r="FC159" s="2" t="s">
        <v>202</v>
      </c>
      <c r="FD159" s="2" t="s">
        <v>1367</v>
      </c>
      <c r="FE159" s="2" t="s">
        <v>144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141</v>
      </c>
      <c r="FN159" s="2" t="s">
        <v>168</v>
      </c>
      <c r="FO159" s="2" t="s">
        <v>1514</v>
      </c>
      <c r="FP159" s="2" t="s">
        <v>2265</v>
      </c>
      <c r="FQ159" s="2" t="s">
        <v>144</v>
      </c>
      <c r="FR159" s="2" t="s">
        <v>132</v>
      </c>
      <c r="FS159" s="4">
        <v>1</v>
      </c>
      <c r="FT159" s="8">
        <v>58.83</v>
      </c>
      <c r="FU159" s="4"/>
      <c r="FV159" s="8"/>
      <c r="FW159" s="7"/>
      <c r="FX159" s="7"/>
      <c r="FY159" s="2" t="s">
        <v>141</v>
      </c>
      <c r="FZ159" s="2" t="s">
        <v>129</v>
      </c>
      <c r="GA159" s="2" t="s">
        <v>300</v>
      </c>
      <c r="GB159" s="2" t="s">
        <v>1128</v>
      </c>
      <c r="GC159" s="2" t="s">
        <v>144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141</v>
      </c>
      <c r="GL159" s="2" t="s">
        <v>129</v>
      </c>
      <c r="GM159" s="2" t="s">
        <v>1531</v>
      </c>
      <c r="GN159" s="2" t="s">
        <v>1511</v>
      </c>
      <c r="GO159" s="2" t="s">
        <v>144</v>
      </c>
      <c r="GP159" s="2" t="s">
        <v>132</v>
      </c>
      <c r="GQ159" s="4">
        <v>36</v>
      </c>
      <c r="GR159" s="8">
        <v>2117.88</v>
      </c>
      <c r="GS159" s="4"/>
      <c r="GT159" s="8"/>
      <c r="GU159" s="7"/>
      <c r="GV159" s="7"/>
      <c r="GW159" s="2" t="s">
        <v>141</v>
      </c>
      <c r="GX159" s="2" t="s">
        <v>129</v>
      </c>
      <c r="GY159" s="2" t="s">
        <v>303</v>
      </c>
      <c r="GZ159" s="2" t="s">
        <v>590</v>
      </c>
      <c r="HA159" s="2" t="s">
        <v>144</v>
      </c>
      <c r="HB159" s="2" t="s">
        <v>132</v>
      </c>
      <c r="HC159" s="4">
        <v>3</v>
      </c>
      <c r="HD159" s="8">
        <v>216.75</v>
      </c>
      <c r="HE159" s="4"/>
      <c r="HF159" s="8"/>
      <c r="HG159" s="7"/>
      <c r="HH159" s="7"/>
      <c r="HI159" s="2" t="s">
        <v>141</v>
      </c>
      <c r="HJ159" s="2" t="s">
        <v>129</v>
      </c>
      <c r="HK159" s="2" t="s">
        <v>2266</v>
      </c>
      <c r="HL159" s="2" t="s">
        <v>1539</v>
      </c>
      <c r="HM159" s="2" t="s">
        <v>144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141</v>
      </c>
      <c r="HV159" s="2" t="s">
        <v>129</v>
      </c>
      <c r="HW159" s="2" t="s">
        <v>1517</v>
      </c>
      <c r="HX159" s="2" t="s">
        <v>2264</v>
      </c>
      <c r="HY159" s="2" t="s">
        <v>144</v>
      </c>
      <c r="HZ159" s="2" t="s">
        <v>132</v>
      </c>
      <c r="IA159" s="4">
        <v>3</v>
      </c>
      <c r="IB159" s="8">
        <v>190.62</v>
      </c>
      <c r="IC159" s="4"/>
      <c r="ID159" s="8"/>
      <c r="IE159" s="7"/>
      <c r="IF159" s="7"/>
      <c r="IG159" s="2" t="s">
        <v>141</v>
      </c>
      <c r="IH159" s="2" t="s">
        <v>129</v>
      </c>
      <c r="II159" s="2" t="s">
        <v>1063</v>
      </c>
      <c r="IJ159" s="2" t="s">
        <v>2267</v>
      </c>
      <c r="IK159" s="2" t="s">
        <v>144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141</v>
      </c>
      <c r="IT159" s="2" t="s">
        <v>129</v>
      </c>
      <c r="IU159" s="2" t="s">
        <v>2268</v>
      </c>
      <c r="IV159" s="2" t="s">
        <v>1278</v>
      </c>
      <c r="IW159" s="2" t="s">
        <v>144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141</v>
      </c>
      <c r="JF159" s="2" t="s">
        <v>129</v>
      </c>
      <c r="JG159" s="2" t="s">
        <v>850</v>
      </c>
      <c r="JH159" s="2" t="s">
        <v>1365</v>
      </c>
      <c r="JI159" s="2" t="s">
        <v>144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214</v>
      </c>
      <c r="JR159" s="2" t="s">
        <v>129</v>
      </c>
      <c r="JS159" s="2" t="s">
        <v>311</v>
      </c>
      <c r="JT159" s="2" t="s">
        <v>309</v>
      </c>
      <c r="JU159" s="2" t="s">
        <v>144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141</v>
      </c>
      <c r="KD159" s="2" t="s">
        <v>129</v>
      </c>
      <c r="KE159" s="2" t="s">
        <v>857</v>
      </c>
      <c r="KF159" s="2" t="s">
        <v>2269</v>
      </c>
      <c r="KG159" s="2" t="s">
        <v>144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141</v>
      </c>
      <c r="LB159" s="2" t="s">
        <v>129</v>
      </c>
      <c r="LC159" s="2" t="s">
        <v>169</v>
      </c>
      <c r="LD159" s="2" t="s">
        <v>132</v>
      </c>
      <c r="LE159" s="2" t="s">
        <v>144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162</v>
      </c>
      <c r="LN159" s="2" t="s">
        <v>129</v>
      </c>
      <c r="LO159" s="2" t="s">
        <v>132</v>
      </c>
      <c r="LP159" s="2" t="s">
        <v>132</v>
      </c>
      <c r="LQ159" s="2" t="s">
        <v>144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141</v>
      </c>
      <c r="ML159" s="2" t="s">
        <v>171</v>
      </c>
      <c r="MM159" s="2" t="s">
        <v>297</v>
      </c>
      <c r="MN159" s="2" t="s">
        <v>1748</v>
      </c>
      <c r="MO159" s="2" t="s">
        <v>144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129</v>
      </c>
      <c r="MY159" s="2" t="s">
        <v>132</v>
      </c>
      <c r="MZ159" s="2" t="s">
        <v>132</v>
      </c>
      <c r="NA159" s="2" t="s">
        <v>144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167</v>
      </c>
      <c r="NJ159" s="2" t="s">
        <v>129</v>
      </c>
      <c r="NK159" s="2" t="s">
        <v>132</v>
      </c>
      <c r="NL159" s="2" t="s">
        <v>132</v>
      </c>
      <c r="NM159" s="2" t="s">
        <v>144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167</v>
      </c>
      <c r="OH159" s="2" t="s">
        <v>129</v>
      </c>
      <c r="OI159" s="2" t="s">
        <v>132</v>
      </c>
      <c r="OJ159" s="2" t="s">
        <v>132</v>
      </c>
      <c r="OK159" s="2" t="s">
        <v>144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167</v>
      </c>
      <c r="OT159" s="2" t="s">
        <v>168</v>
      </c>
      <c r="OU159" s="2" t="s">
        <v>132</v>
      </c>
      <c r="OV159" s="2" t="s">
        <v>132</v>
      </c>
      <c r="OW159" s="2" t="s">
        <v>144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141</v>
      </c>
      <c r="PR159" s="2" t="s">
        <v>168</v>
      </c>
      <c r="PS159" s="2" t="s">
        <v>218</v>
      </c>
      <c r="PT159" s="2" t="s">
        <v>219</v>
      </c>
      <c r="PU159" s="2" t="s">
        <v>144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141</v>
      </c>
      <c r="QP159" s="2" t="s">
        <v>168</v>
      </c>
      <c r="QQ159" s="2" t="s">
        <v>857</v>
      </c>
      <c r="QR159" s="2" t="s">
        <v>1017</v>
      </c>
      <c r="QS159" s="2" t="s">
        <v>144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545</v>
      </c>
      <c r="RB159" s="2" t="s">
        <v>129</v>
      </c>
      <c r="RC159" s="2" t="s">
        <v>132</v>
      </c>
      <c r="RD159" s="2" t="s">
        <v>132</v>
      </c>
      <c r="RE159" s="2" t="s">
        <v>144</v>
      </c>
      <c r="RF159" s="2" t="s">
        <v>179</v>
      </c>
      <c r="RG159" s="4"/>
      <c r="RH159" s="8"/>
      <c r="RI159" s="4"/>
      <c r="RJ159" s="8"/>
      <c r="RK159" s="7"/>
      <c r="RL159" s="7"/>
      <c r="RM159" s="2" t="s">
        <v>141</v>
      </c>
      <c r="RN159" s="2" t="s">
        <v>168</v>
      </c>
      <c r="RO159" s="2" t="s">
        <v>2270</v>
      </c>
      <c r="RP159" s="2" t="s">
        <v>1728</v>
      </c>
      <c r="RQ159" s="2" t="s">
        <v>144</v>
      </c>
      <c r="RR159" s="2" t="s">
        <v>132</v>
      </c>
    </row>
    <row r="160">
      <c r="A160" s="2" t="s">
        <v>2271</v>
      </c>
      <c r="B160" s="2" t="s">
        <v>121</v>
      </c>
      <c r="C160" s="2" t="s">
        <v>122</v>
      </c>
      <c r="D160" s="2" t="s">
        <v>2256</v>
      </c>
      <c r="E160" s="2" t="s">
        <v>2257</v>
      </c>
      <c r="F160" s="2" t="s">
        <v>2258</v>
      </c>
      <c r="G160" s="2" t="s">
        <v>2258</v>
      </c>
      <c r="H160" s="2" t="s">
        <v>2258</v>
      </c>
      <c r="I160" s="2" t="s">
        <v>1342</v>
      </c>
      <c r="J160" s="2" t="s">
        <v>127</v>
      </c>
      <c r="K160" s="2" t="s">
        <v>427</v>
      </c>
      <c r="L160" s="3">
        <v>62.25</v>
      </c>
      <c r="M160" s="3">
        <v>65.36</v>
      </c>
      <c r="N160" s="3">
        <v>129.99</v>
      </c>
      <c r="O160" s="2" t="s">
        <v>539</v>
      </c>
      <c r="P160" s="2" t="s">
        <v>540</v>
      </c>
      <c r="Q160" s="2" t="s">
        <v>131</v>
      </c>
      <c r="R160" s="2" t="s">
        <v>132</v>
      </c>
      <c r="S160" s="2" t="s">
        <v>2272</v>
      </c>
      <c r="T160" s="2" t="s">
        <v>132</v>
      </c>
      <c r="U160" s="2" t="s">
        <v>285</v>
      </c>
      <c r="V160" s="2" t="s">
        <v>469</v>
      </c>
      <c r="W160" s="2" t="s">
        <v>225</v>
      </c>
      <c r="X160" s="2" t="s">
        <v>136</v>
      </c>
      <c r="Y160" s="2" t="s">
        <v>323</v>
      </c>
      <c r="Z160" s="4"/>
      <c r="AA160" s="4">
        <f>=ROUNDDOWN({0},0)</f>
      </c>
      <c r="AB160" s="5"/>
      <c r="AC160" s="2" t="s">
        <v>132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</v>
      </c>
      <c r="AQ160" s="8">
        <v>58.83</v>
      </c>
      <c r="AR160" s="4"/>
      <c r="AS160" s="8"/>
      <c r="AT160" s="7"/>
      <c r="AU160" s="7"/>
      <c r="AV160" s="4">
        <v>1</v>
      </c>
      <c r="AW160" s="8">
        <v>58.83</v>
      </c>
      <c r="AX160" s="4"/>
      <c r="AY160" s="8"/>
      <c r="AZ160" s="7"/>
      <c r="BA160" s="7"/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0.0126</v>
      </c>
      <c r="BJ160" s="4">
        <v>1</v>
      </c>
      <c r="BK160" s="8">
        <v>58.83</v>
      </c>
      <c r="BL160" s="2" t="s">
        <v>18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141</v>
      </c>
      <c r="BV160" s="2" t="s">
        <v>168</v>
      </c>
      <c r="BW160" s="2" t="s">
        <v>1153</v>
      </c>
      <c r="BX160" s="2" t="s">
        <v>511</v>
      </c>
      <c r="BY160" s="2" t="s">
        <v>179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141</v>
      </c>
      <c r="CH160" s="2" t="s">
        <v>168</v>
      </c>
      <c r="CI160" s="2" t="s">
        <v>132</v>
      </c>
      <c r="CJ160" s="2" t="s">
        <v>2273</v>
      </c>
      <c r="CK160" s="2" t="s">
        <v>144</v>
      </c>
      <c r="CL160" s="2" t="s">
        <v>132</v>
      </c>
      <c r="CM160" s="4">
        <v>1</v>
      </c>
      <c r="CN160" s="8">
        <v>58.83</v>
      </c>
      <c r="CO160" s="4"/>
      <c r="CP160" s="8"/>
      <c r="CQ160" s="7"/>
      <c r="CR160" s="7"/>
      <c r="CS160" s="2" t="s">
        <v>141</v>
      </c>
      <c r="CT160" s="2" t="s">
        <v>168</v>
      </c>
      <c r="CU160" s="2" t="s">
        <v>323</v>
      </c>
      <c r="CV160" s="2" t="s">
        <v>304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141</v>
      </c>
      <c r="DF160" s="2" t="s">
        <v>168</v>
      </c>
      <c r="DG160" s="2" t="s">
        <v>325</v>
      </c>
      <c r="DH160" s="2" t="s">
        <v>721</v>
      </c>
      <c r="DI160" s="2" t="s">
        <v>144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141</v>
      </c>
      <c r="DR160" s="2" t="s">
        <v>168</v>
      </c>
      <c r="DS160" s="2" t="s">
        <v>149</v>
      </c>
      <c r="DT160" s="2" t="s">
        <v>352</v>
      </c>
      <c r="DU160" s="2" t="s">
        <v>144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141</v>
      </c>
      <c r="ED160" s="2" t="s">
        <v>168</v>
      </c>
      <c r="EE160" s="2" t="s">
        <v>378</v>
      </c>
      <c r="EF160" s="2" t="s">
        <v>607</v>
      </c>
      <c r="EG160" s="2" t="s">
        <v>144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141</v>
      </c>
      <c r="EP160" s="2" t="s">
        <v>168</v>
      </c>
      <c r="EQ160" s="2" t="s">
        <v>1079</v>
      </c>
      <c r="ER160" s="2" t="s">
        <v>625</v>
      </c>
      <c r="ES160" s="2" t="s">
        <v>144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167</v>
      </c>
      <c r="FB160" s="2" t="s">
        <v>168</v>
      </c>
      <c r="FC160" s="2" t="s">
        <v>132</v>
      </c>
      <c r="FD160" s="2" t="s">
        <v>132</v>
      </c>
      <c r="FE160" s="2" t="s">
        <v>144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141</v>
      </c>
      <c r="FN160" s="2" t="s">
        <v>168</v>
      </c>
      <c r="FO160" s="2" t="s">
        <v>1079</v>
      </c>
      <c r="FP160" s="2" t="s">
        <v>486</v>
      </c>
      <c r="FQ160" s="2" t="s">
        <v>144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167</v>
      </c>
      <c r="FZ160" s="2" t="s">
        <v>168</v>
      </c>
      <c r="GA160" s="2" t="s">
        <v>132</v>
      </c>
      <c r="GB160" s="2" t="s">
        <v>132</v>
      </c>
      <c r="GC160" s="2" t="s">
        <v>144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168</v>
      </c>
      <c r="GM160" s="2" t="s">
        <v>1079</v>
      </c>
      <c r="GN160" s="2" t="s">
        <v>506</v>
      </c>
      <c r="GO160" s="2" t="s">
        <v>144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141</v>
      </c>
      <c r="GX160" s="2" t="s">
        <v>168</v>
      </c>
      <c r="GY160" s="2" t="s">
        <v>161</v>
      </c>
      <c r="GZ160" s="2" t="s">
        <v>132</v>
      </c>
      <c r="HA160" s="2" t="s">
        <v>144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167</v>
      </c>
      <c r="HJ160" s="2" t="s">
        <v>168</v>
      </c>
      <c r="HK160" s="2" t="s">
        <v>132</v>
      </c>
      <c r="HL160" s="2" t="s">
        <v>132</v>
      </c>
      <c r="HM160" s="2" t="s">
        <v>144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168</v>
      </c>
      <c r="HW160" s="2" t="s">
        <v>244</v>
      </c>
      <c r="HX160" s="2" t="s">
        <v>500</v>
      </c>
      <c r="HY160" s="2" t="s">
        <v>144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141</v>
      </c>
      <c r="IH160" s="2" t="s">
        <v>168</v>
      </c>
      <c r="II160" s="2" t="s">
        <v>247</v>
      </c>
      <c r="IJ160" s="2" t="s">
        <v>132</v>
      </c>
      <c r="IK160" s="2" t="s">
        <v>144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141</v>
      </c>
      <c r="IT160" s="2" t="s">
        <v>168</v>
      </c>
      <c r="IU160" s="2" t="s">
        <v>507</v>
      </c>
      <c r="IV160" s="2" t="s">
        <v>1961</v>
      </c>
      <c r="IW160" s="2" t="s">
        <v>144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174</v>
      </c>
      <c r="JF160" s="2" t="s">
        <v>168</v>
      </c>
      <c r="JG160" s="2" t="s">
        <v>132</v>
      </c>
      <c r="JH160" s="2" t="s">
        <v>132</v>
      </c>
      <c r="JI160" s="2" t="s">
        <v>144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168</v>
      </c>
      <c r="JS160" s="2" t="s">
        <v>724</v>
      </c>
      <c r="JT160" s="2" t="s">
        <v>132</v>
      </c>
      <c r="JU160" s="2" t="s">
        <v>144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168</v>
      </c>
      <c r="KE160" s="2" t="s">
        <v>132</v>
      </c>
      <c r="KF160" s="2" t="s">
        <v>132</v>
      </c>
      <c r="KG160" s="2" t="s">
        <v>144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168</v>
      </c>
      <c r="KQ160" s="2" t="s">
        <v>132</v>
      </c>
      <c r="KR160" s="2" t="s">
        <v>132</v>
      </c>
      <c r="KS160" s="2" t="s">
        <v>144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162</v>
      </c>
      <c r="LN160" s="2" t="s">
        <v>168</v>
      </c>
      <c r="LO160" s="2" t="s">
        <v>132</v>
      </c>
      <c r="LP160" s="2" t="s">
        <v>132</v>
      </c>
      <c r="LQ160" s="2" t="s">
        <v>144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141</v>
      </c>
      <c r="ML160" s="2" t="s">
        <v>168</v>
      </c>
      <c r="MM160" s="2" t="s">
        <v>1079</v>
      </c>
      <c r="MN160" s="2" t="s">
        <v>2035</v>
      </c>
      <c r="MO160" s="2" t="s">
        <v>179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167</v>
      </c>
      <c r="MX160" s="2" t="s">
        <v>168</v>
      </c>
      <c r="MY160" s="2" t="s">
        <v>132</v>
      </c>
      <c r="MZ160" s="2" t="s">
        <v>132</v>
      </c>
      <c r="NA160" s="2" t="s">
        <v>144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174</v>
      </c>
      <c r="NV160" s="2" t="s">
        <v>168</v>
      </c>
      <c r="NW160" s="2" t="s">
        <v>132</v>
      </c>
      <c r="NX160" s="2" t="s">
        <v>132</v>
      </c>
      <c r="NY160" s="2" t="s">
        <v>144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174</v>
      </c>
      <c r="OH160" s="2" t="s">
        <v>168</v>
      </c>
      <c r="OI160" s="2" t="s">
        <v>132</v>
      </c>
      <c r="OJ160" s="2" t="s">
        <v>132</v>
      </c>
      <c r="OK160" s="2" t="s">
        <v>144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167</v>
      </c>
      <c r="OT160" s="2" t="s">
        <v>168</v>
      </c>
      <c r="OU160" s="2" t="s">
        <v>132</v>
      </c>
      <c r="OV160" s="2" t="s">
        <v>132</v>
      </c>
      <c r="OW160" s="2" t="s">
        <v>144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167</v>
      </c>
      <c r="PR160" s="2" t="s">
        <v>168</v>
      </c>
      <c r="PS160" s="2" t="s">
        <v>132</v>
      </c>
      <c r="PT160" s="2" t="s">
        <v>132</v>
      </c>
      <c r="PU160" s="2" t="s">
        <v>144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167</v>
      </c>
      <c r="QP160" s="2" t="s">
        <v>168</v>
      </c>
      <c r="QQ160" s="2" t="s">
        <v>132</v>
      </c>
      <c r="QR160" s="2" t="s">
        <v>132</v>
      </c>
      <c r="QS160" s="2" t="s">
        <v>144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167</v>
      </c>
      <c r="RB160" s="2" t="s">
        <v>168</v>
      </c>
      <c r="RC160" s="2" t="s">
        <v>132</v>
      </c>
      <c r="RD160" s="2" t="s">
        <v>132</v>
      </c>
      <c r="RE160" s="2" t="s">
        <v>144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141</v>
      </c>
      <c r="RN160" s="2" t="s">
        <v>168</v>
      </c>
      <c r="RO160" s="2" t="s">
        <v>1231</v>
      </c>
      <c r="RP160" s="2" t="s">
        <v>244</v>
      </c>
      <c r="RQ160" s="2" t="s">
        <v>144</v>
      </c>
      <c r="RR160" s="2" t="s">
        <v>132</v>
      </c>
    </row>
    <row r="161">
      <c r="A161" s="2" t="s">
        <v>2274</v>
      </c>
      <c r="B161" s="2" t="s">
        <v>121</v>
      </c>
      <c r="C161" s="2" t="s">
        <v>122</v>
      </c>
      <c r="D161" s="2" t="s">
        <v>2256</v>
      </c>
      <c r="E161" s="2" t="s">
        <v>2257</v>
      </c>
      <c r="F161" s="2" t="s">
        <v>2275</v>
      </c>
      <c r="G161" s="2" t="s">
        <v>132</v>
      </c>
      <c r="H161" s="2" t="s">
        <v>132</v>
      </c>
      <c r="I161" s="2" t="s">
        <v>2276</v>
      </c>
      <c r="J161" s="2" t="s">
        <v>127</v>
      </c>
      <c r="K161" s="2" t="s">
        <v>1395</v>
      </c>
      <c r="L161" s="3">
        <v>39.47</v>
      </c>
      <c r="M161" s="3">
        <v>41.44</v>
      </c>
      <c r="N161" s="3">
        <v>81.99</v>
      </c>
      <c r="O161" s="2" t="s">
        <v>129</v>
      </c>
      <c r="P161" s="2" t="s">
        <v>319</v>
      </c>
      <c r="Q161" s="2" t="s">
        <v>131</v>
      </c>
      <c r="R161" s="2" t="s">
        <v>132</v>
      </c>
      <c r="S161" s="2" t="s">
        <v>2277</v>
      </c>
      <c r="T161" s="2" t="s">
        <v>132</v>
      </c>
      <c r="U161" s="2" t="s">
        <v>658</v>
      </c>
      <c r="V161" s="2" t="s">
        <v>602</v>
      </c>
      <c r="W161" s="2" t="s">
        <v>225</v>
      </c>
      <c r="X161" s="2" t="s">
        <v>132</v>
      </c>
      <c r="Y161" s="2" t="s">
        <v>825</v>
      </c>
      <c r="Z161" s="4">
        <v>160</v>
      </c>
      <c r="AA161" s="4">
        <f>=ROUNDDOWN(32,0)</f>
      </c>
      <c r="AB161" s="5">
        <v>5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88</v>
      </c>
      <c r="AQ161" s="8">
        <v>3358.27</v>
      </c>
      <c r="AR161" s="4"/>
      <c r="AS161" s="8"/>
      <c r="AT161" s="7"/>
      <c r="AU161" s="7"/>
      <c r="AV161" s="4">
        <v>88</v>
      </c>
      <c r="AW161" s="8">
        <v>3358.27</v>
      </c>
      <c r="AX161" s="4"/>
      <c r="AY161" s="8"/>
      <c r="AZ161" s="7"/>
      <c r="BA161" s="7"/>
      <c r="BB161" s="7">
        <v>1</v>
      </c>
      <c r="BC161" s="4">
        <v>88</v>
      </c>
      <c r="BD161" s="8">
        <v>3358.27</v>
      </c>
      <c r="BE161" s="4"/>
      <c r="BF161" s="8"/>
      <c r="BG161" s="7"/>
      <c r="BH161" s="7"/>
      <c r="BI161" s="7">
        <v>1</v>
      </c>
      <c r="BJ161" s="4">
        <v>88</v>
      </c>
      <c r="BK161" s="8">
        <v>3358.27</v>
      </c>
      <c r="BL161" s="2" t="s">
        <v>2278</v>
      </c>
      <c r="BM161" s="7">
        <v>1</v>
      </c>
      <c r="BN161" s="7">
        <v>1</v>
      </c>
      <c r="BO161" s="4">
        <v>56</v>
      </c>
      <c r="BP161" s="8">
        <v>1927.96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1182</v>
      </c>
      <c r="BX161" s="2" t="s">
        <v>1146</v>
      </c>
      <c r="BY161" s="2" t="s">
        <v>144</v>
      </c>
      <c r="BZ161" s="2" t="s">
        <v>132</v>
      </c>
      <c r="CA161" s="4">
        <v>1</v>
      </c>
      <c r="CB161" s="8">
        <v>41.58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132</v>
      </c>
      <c r="CJ161" s="2" t="s">
        <v>829</v>
      </c>
      <c r="CK161" s="2" t="s">
        <v>144</v>
      </c>
      <c r="CL161" s="2" t="s">
        <v>132</v>
      </c>
      <c r="CM161" s="4">
        <v>15</v>
      </c>
      <c r="CN161" s="8">
        <v>647.08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830</v>
      </c>
      <c r="CV161" s="2" t="s">
        <v>2279</v>
      </c>
      <c r="CW161" s="2" t="s">
        <v>144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141</v>
      </c>
      <c r="DF161" s="2" t="s">
        <v>168</v>
      </c>
      <c r="DG161" s="2" t="s">
        <v>832</v>
      </c>
      <c r="DH161" s="2" t="s">
        <v>531</v>
      </c>
      <c r="DI161" s="2" t="s">
        <v>144</v>
      </c>
      <c r="DJ161" s="2" t="s">
        <v>132</v>
      </c>
      <c r="DK161" s="4">
        <v>4</v>
      </c>
      <c r="DL161" s="8">
        <v>196.68</v>
      </c>
      <c r="DM161" s="4"/>
      <c r="DN161" s="8"/>
      <c r="DO161" s="7"/>
      <c r="DP161" s="7"/>
      <c r="DQ161" s="2" t="s">
        <v>141</v>
      </c>
      <c r="DR161" s="2" t="s">
        <v>129</v>
      </c>
      <c r="DS161" s="2" t="s">
        <v>834</v>
      </c>
      <c r="DT161" s="2" t="s">
        <v>1938</v>
      </c>
      <c r="DU161" s="2" t="s">
        <v>144</v>
      </c>
      <c r="DV161" s="2" t="s">
        <v>132</v>
      </c>
      <c r="DW161" s="4">
        <v>1</v>
      </c>
      <c r="DX161" s="8">
        <v>49.12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830</v>
      </c>
      <c r="EF161" s="2" t="s">
        <v>2280</v>
      </c>
      <c r="EG161" s="2" t="s">
        <v>144</v>
      </c>
      <c r="EH161" s="2" t="s">
        <v>132</v>
      </c>
      <c r="EI161" s="4">
        <v>1</v>
      </c>
      <c r="EJ161" s="8">
        <v>43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830</v>
      </c>
      <c r="ER161" s="2" t="s">
        <v>2281</v>
      </c>
      <c r="ES161" s="2" t="s">
        <v>144</v>
      </c>
      <c r="ET161" s="2" t="s">
        <v>132</v>
      </c>
      <c r="EU161" s="4">
        <v>2</v>
      </c>
      <c r="EV161" s="8">
        <v>89.52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202</v>
      </c>
      <c r="FD161" s="2" t="s">
        <v>1897</v>
      </c>
      <c r="FE161" s="2" t="s">
        <v>144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141</v>
      </c>
      <c r="FN161" s="2" t="s">
        <v>168</v>
      </c>
      <c r="FO161" s="2" t="s">
        <v>840</v>
      </c>
      <c r="FP161" s="2" t="s">
        <v>1189</v>
      </c>
      <c r="FQ161" s="2" t="s">
        <v>144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214</v>
      </c>
      <c r="FZ161" s="2" t="s">
        <v>129</v>
      </c>
      <c r="GA161" s="2" t="s">
        <v>300</v>
      </c>
      <c r="GB161" s="2" t="s">
        <v>1128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129</v>
      </c>
      <c r="GM161" s="2" t="s">
        <v>830</v>
      </c>
      <c r="GN161" s="2" t="s">
        <v>2081</v>
      </c>
      <c r="GO161" s="2" t="s">
        <v>144</v>
      </c>
      <c r="GP161" s="2" t="s">
        <v>132</v>
      </c>
      <c r="GQ161" s="4">
        <v>1</v>
      </c>
      <c r="GR161" s="8">
        <v>41.45</v>
      </c>
      <c r="GS161" s="4"/>
      <c r="GT161" s="8"/>
      <c r="GU161" s="7"/>
      <c r="GV161" s="7"/>
      <c r="GW161" s="2" t="s">
        <v>141</v>
      </c>
      <c r="GX161" s="2" t="s">
        <v>129</v>
      </c>
      <c r="GY161" s="2" t="s">
        <v>303</v>
      </c>
      <c r="GZ161" s="2" t="s">
        <v>238</v>
      </c>
      <c r="HA161" s="2" t="s">
        <v>144</v>
      </c>
      <c r="HB161" s="2" t="s">
        <v>132</v>
      </c>
      <c r="HC161" s="4">
        <v>2</v>
      </c>
      <c r="HD161" s="8">
        <v>91.62</v>
      </c>
      <c r="HE161" s="4"/>
      <c r="HF161" s="8"/>
      <c r="HG161" s="7"/>
      <c r="HH161" s="7"/>
      <c r="HI161" s="2" t="s">
        <v>141</v>
      </c>
      <c r="HJ161" s="2" t="s">
        <v>129</v>
      </c>
      <c r="HK161" s="2" t="s">
        <v>2282</v>
      </c>
      <c r="HL161" s="2" t="s">
        <v>209</v>
      </c>
      <c r="HM161" s="2" t="s">
        <v>144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141</v>
      </c>
      <c r="HV161" s="2" t="s">
        <v>129</v>
      </c>
      <c r="HW161" s="2" t="s">
        <v>845</v>
      </c>
      <c r="HX161" s="2" t="s">
        <v>1612</v>
      </c>
      <c r="HY161" s="2" t="s">
        <v>144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141</v>
      </c>
      <c r="IH161" s="2" t="s">
        <v>129</v>
      </c>
      <c r="II161" s="2" t="s">
        <v>458</v>
      </c>
      <c r="IJ161" s="2" t="s">
        <v>2283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212</v>
      </c>
      <c r="IT161" s="2" t="s">
        <v>129</v>
      </c>
      <c r="IU161" s="2" t="s">
        <v>132</v>
      </c>
      <c r="IV161" s="2" t="s">
        <v>132</v>
      </c>
      <c r="IW161" s="2" t="s">
        <v>144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1326</v>
      </c>
      <c r="JH161" s="2" t="s">
        <v>2284</v>
      </c>
      <c r="JI161" s="2" t="s">
        <v>144</v>
      </c>
      <c r="JJ161" s="2" t="s">
        <v>132</v>
      </c>
      <c r="JK161" s="4">
        <v>3</v>
      </c>
      <c r="JL161" s="8">
        <v>134.28</v>
      </c>
      <c r="JM161" s="4"/>
      <c r="JN161" s="8"/>
      <c r="JO161" s="7"/>
      <c r="JP161" s="7"/>
      <c r="JQ161" s="2" t="s">
        <v>141</v>
      </c>
      <c r="JR161" s="2" t="s">
        <v>129</v>
      </c>
      <c r="JS161" s="2" t="s">
        <v>311</v>
      </c>
      <c r="JT161" s="2" t="s">
        <v>1276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830</v>
      </c>
      <c r="KF161" s="2" t="s">
        <v>2285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168</v>
      </c>
      <c r="KQ161" s="2" t="s">
        <v>132</v>
      </c>
      <c r="KR161" s="2" t="s">
        <v>132</v>
      </c>
      <c r="KS161" s="2" t="s">
        <v>144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141</v>
      </c>
      <c r="LB161" s="2" t="s">
        <v>129</v>
      </c>
      <c r="LC161" s="2" t="s">
        <v>169</v>
      </c>
      <c r="LD161" s="2" t="s">
        <v>132</v>
      </c>
      <c r="LE161" s="2" t="s">
        <v>144</v>
      </c>
      <c r="LF161" s="2" t="s">
        <v>132</v>
      </c>
      <c r="LG161" s="4">
        <v>2</v>
      </c>
      <c r="LH161" s="8">
        <v>95.98</v>
      </c>
      <c r="LI161" s="4"/>
      <c r="LJ161" s="8"/>
      <c r="LK161" s="7"/>
      <c r="LL161" s="7"/>
      <c r="LM161" s="2" t="s">
        <v>141</v>
      </c>
      <c r="LN161" s="2" t="s">
        <v>129</v>
      </c>
      <c r="LO161" s="2" t="s">
        <v>1134</v>
      </c>
      <c r="LP161" s="2" t="s">
        <v>2286</v>
      </c>
      <c r="LQ161" s="2" t="s">
        <v>144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168</v>
      </c>
      <c r="MM161" s="2" t="s">
        <v>855</v>
      </c>
      <c r="MN161" s="2" t="s">
        <v>2287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129</v>
      </c>
      <c r="MY161" s="2" t="s">
        <v>132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129</v>
      </c>
      <c r="NK161" s="2" t="s">
        <v>132</v>
      </c>
      <c r="NL161" s="2" t="s">
        <v>132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167</v>
      </c>
      <c r="OH161" s="2" t="s">
        <v>129</v>
      </c>
      <c r="OI161" s="2" t="s">
        <v>132</v>
      </c>
      <c r="OJ161" s="2" t="s">
        <v>132</v>
      </c>
      <c r="OK161" s="2" t="s">
        <v>144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168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168</v>
      </c>
      <c r="PS161" s="2" t="s">
        <v>572</v>
      </c>
      <c r="PT161" s="2" t="s">
        <v>132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141</v>
      </c>
      <c r="QP161" s="2" t="s">
        <v>168</v>
      </c>
      <c r="QQ161" s="2" t="s">
        <v>857</v>
      </c>
      <c r="QR161" s="2" t="s">
        <v>1115</v>
      </c>
      <c r="QS161" s="2" t="s">
        <v>144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167</v>
      </c>
      <c r="RB161" s="2" t="s">
        <v>129</v>
      </c>
      <c r="RC161" s="2" t="s">
        <v>132</v>
      </c>
      <c r="RD161" s="2" t="s">
        <v>132</v>
      </c>
      <c r="RE161" s="2" t="s">
        <v>144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168</v>
      </c>
      <c r="RO161" s="2" t="s">
        <v>1161</v>
      </c>
      <c r="RP161" s="2" t="s">
        <v>298</v>
      </c>
      <c r="RQ161" s="2" t="s">
        <v>144</v>
      </c>
      <c r="RR161" s="2" t="s">
        <v>132</v>
      </c>
    </row>
    <row r="162">
      <c r="A162" s="2" t="s">
        <v>2288</v>
      </c>
      <c r="B162" s="2" t="s">
        <v>121</v>
      </c>
      <c r="C162" s="2" t="s">
        <v>122</v>
      </c>
      <c r="D162" s="2" t="s">
        <v>2256</v>
      </c>
      <c r="E162" s="2" t="s">
        <v>970</v>
      </c>
      <c r="F162" s="2" t="s">
        <v>2289</v>
      </c>
      <c r="G162" s="2" t="s">
        <v>132</v>
      </c>
      <c r="H162" s="2" t="s">
        <v>132</v>
      </c>
      <c r="I162" s="2" t="s">
        <v>132</v>
      </c>
      <c r="J162" s="2" t="s">
        <v>2290</v>
      </c>
      <c r="K162" s="2" t="s">
        <v>366</v>
      </c>
      <c r="L162" s="3"/>
      <c r="M162" s="3"/>
      <c r="N162" s="3"/>
      <c r="O162" s="2" t="s">
        <v>539</v>
      </c>
      <c r="P162" s="2" t="s">
        <v>132</v>
      </c>
      <c r="Q162" s="2" t="s">
        <v>132</v>
      </c>
      <c r="R162" s="2" t="s">
        <v>18</v>
      </c>
      <c r="S162" s="2" t="s">
        <v>132</v>
      </c>
      <c r="T162" s="2" t="s">
        <v>132</v>
      </c>
      <c r="U162" s="2" t="s">
        <v>132</v>
      </c>
      <c r="V162" s="2" t="s">
        <v>132</v>
      </c>
      <c r="W162" s="2" t="s">
        <v>132</v>
      </c>
      <c r="X162" s="2" t="s">
        <v>132</v>
      </c>
      <c r="Y162" s="2" t="s">
        <v>132</v>
      </c>
      <c r="Z162" s="4"/>
      <c r="AA162" s="4">
        <f>=ROUNDDOWN({0},0)</f>
      </c>
      <c r="AB162" s="5"/>
      <c r="AC162" s="2" t="s">
        <v>132</v>
      </c>
      <c r="AD162" s="4"/>
      <c r="AE162" s="4"/>
      <c r="AF162" s="6"/>
      <c r="AG162" s="6"/>
      <c r="AH162" s="7"/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132</v>
      </c>
      <c r="BV162" s="2" t="s">
        <v>132</v>
      </c>
      <c r="BW162" s="2" t="s">
        <v>132</v>
      </c>
      <c r="BX162" s="2" t="s">
        <v>132</v>
      </c>
      <c r="BY162" s="2" t="s">
        <v>132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132</v>
      </c>
      <c r="CH162" s="2" t="s">
        <v>132</v>
      </c>
      <c r="CI162" s="2" t="s">
        <v>132</v>
      </c>
      <c r="CJ162" s="2" t="s">
        <v>132</v>
      </c>
      <c r="CK162" s="2" t="s">
        <v>132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132</v>
      </c>
      <c r="CT162" s="2" t="s">
        <v>132</v>
      </c>
      <c r="CU162" s="2" t="s">
        <v>132</v>
      </c>
      <c r="CV162" s="2" t="s">
        <v>132</v>
      </c>
      <c r="CW162" s="2" t="s">
        <v>132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132</v>
      </c>
      <c r="DF162" s="2" t="s">
        <v>132</v>
      </c>
      <c r="DG162" s="2" t="s">
        <v>132</v>
      </c>
      <c r="DH162" s="2" t="s">
        <v>132</v>
      </c>
      <c r="DI162" s="2" t="s">
        <v>132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132</v>
      </c>
      <c r="DR162" s="2" t="s">
        <v>132</v>
      </c>
      <c r="DS162" s="2" t="s">
        <v>132</v>
      </c>
      <c r="DT162" s="2" t="s">
        <v>132</v>
      </c>
      <c r="DU162" s="2" t="s">
        <v>132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132</v>
      </c>
      <c r="ED162" s="2" t="s">
        <v>132</v>
      </c>
      <c r="EE162" s="2" t="s">
        <v>132</v>
      </c>
      <c r="EF162" s="2" t="s">
        <v>132</v>
      </c>
      <c r="EG162" s="2" t="s">
        <v>132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132</v>
      </c>
      <c r="EP162" s="2" t="s">
        <v>132</v>
      </c>
      <c r="EQ162" s="2" t="s">
        <v>132</v>
      </c>
      <c r="ER162" s="2" t="s">
        <v>132</v>
      </c>
      <c r="ES162" s="2" t="s">
        <v>132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132</v>
      </c>
      <c r="FB162" s="2" t="s">
        <v>132</v>
      </c>
      <c r="FC162" s="2" t="s">
        <v>132</v>
      </c>
      <c r="FD162" s="2" t="s">
        <v>132</v>
      </c>
      <c r="FE162" s="2" t="s">
        <v>132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132</v>
      </c>
      <c r="FN162" s="2" t="s">
        <v>132</v>
      </c>
      <c r="FO162" s="2" t="s">
        <v>132</v>
      </c>
      <c r="FP162" s="2" t="s">
        <v>132</v>
      </c>
      <c r="FQ162" s="2" t="s">
        <v>132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132</v>
      </c>
      <c r="FZ162" s="2" t="s">
        <v>132</v>
      </c>
      <c r="GA162" s="2" t="s">
        <v>132</v>
      </c>
      <c r="GB162" s="2" t="s">
        <v>132</v>
      </c>
      <c r="GC162" s="2" t="s">
        <v>132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132</v>
      </c>
      <c r="GL162" s="2" t="s">
        <v>132</v>
      </c>
      <c r="GM162" s="2" t="s">
        <v>132</v>
      </c>
      <c r="GN162" s="2" t="s">
        <v>132</v>
      </c>
      <c r="GO162" s="2" t="s">
        <v>132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132</v>
      </c>
      <c r="GX162" s="2" t="s">
        <v>132</v>
      </c>
      <c r="GY162" s="2" t="s">
        <v>132</v>
      </c>
      <c r="GZ162" s="2" t="s">
        <v>132</v>
      </c>
      <c r="HA162" s="2" t="s">
        <v>132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132</v>
      </c>
      <c r="IT162" s="2" t="s">
        <v>132</v>
      </c>
      <c r="IU162" s="2" t="s">
        <v>132</v>
      </c>
      <c r="IV162" s="2" t="s">
        <v>132</v>
      </c>
      <c r="IW162" s="2" t="s">
        <v>132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132</v>
      </c>
      <c r="KD162" s="2" t="s">
        <v>132</v>
      </c>
      <c r="KE162" s="2" t="s">
        <v>132</v>
      </c>
      <c r="KF162" s="2" t="s">
        <v>132</v>
      </c>
      <c r="KG162" s="2" t="s">
        <v>132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132</v>
      </c>
      <c r="RB162" s="2" t="s">
        <v>132</v>
      </c>
      <c r="RC162" s="2" t="s">
        <v>132</v>
      </c>
      <c r="RD162" s="2" t="s">
        <v>132</v>
      </c>
      <c r="RE162" s="2" t="s">
        <v>132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132</v>
      </c>
      <c r="RN162" s="2" t="s">
        <v>132</v>
      </c>
      <c r="RO162" s="2" t="s">
        <v>132</v>
      </c>
      <c r="RP162" s="2" t="s">
        <v>132</v>
      </c>
      <c r="RQ162" s="2" t="s">
        <v>132</v>
      </c>
      <c r="RR162" s="2" t="s">
        <v>132</v>
      </c>
    </row>
    <row r="163">
      <c r="A163" s="2" t="s">
        <v>2291</v>
      </c>
      <c r="B163" s="2" t="s">
        <v>121</v>
      </c>
      <c r="C163" s="2" t="s">
        <v>122</v>
      </c>
      <c r="D163" s="2" t="s">
        <v>2292</v>
      </c>
      <c r="E163" s="2" t="s">
        <v>2293</v>
      </c>
      <c r="F163" s="2" t="s">
        <v>2294</v>
      </c>
      <c r="G163" s="2" t="s">
        <v>2295</v>
      </c>
      <c r="H163" s="2" t="s">
        <v>2296</v>
      </c>
      <c r="I163" s="2" t="s">
        <v>2297</v>
      </c>
      <c r="J163" s="2" t="s">
        <v>127</v>
      </c>
      <c r="K163" s="2" t="s">
        <v>576</v>
      </c>
      <c r="L163" s="3">
        <v>34.24</v>
      </c>
      <c r="M163" s="3">
        <v>35.95</v>
      </c>
      <c r="N163" s="3">
        <v>69.69</v>
      </c>
      <c r="O163" s="2" t="s">
        <v>129</v>
      </c>
      <c r="P163" s="2" t="s">
        <v>319</v>
      </c>
      <c r="Q163" s="2" t="s">
        <v>131</v>
      </c>
      <c r="R163" s="2" t="s">
        <v>132</v>
      </c>
      <c r="S163" s="2" t="s">
        <v>2298</v>
      </c>
      <c r="T163" s="2" t="s">
        <v>132</v>
      </c>
      <c r="U163" s="2" t="s">
        <v>285</v>
      </c>
      <c r="V163" s="2" t="s">
        <v>2175</v>
      </c>
      <c r="W163" s="2" t="s">
        <v>187</v>
      </c>
      <c r="X163" s="2" t="s">
        <v>132</v>
      </c>
      <c r="Y163" s="2" t="s">
        <v>2299</v>
      </c>
      <c r="Z163" s="4">
        <v>151</v>
      </c>
      <c r="AA163" s="4">
        <f>=ROUNDDOWN(25.1666666666667,0)</f>
      </c>
      <c r="AB163" s="5">
        <v>6</v>
      </c>
      <c r="AC163" s="2" t="s">
        <v>132</v>
      </c>
      <c r="AD163" s="4"/>
      <c r="AE163" s="4"/>
      <c r="AF163" s="6">
        <v>65</v>
      </c>
      <c r="AG163" s="6"/>
      <c r="AH163" s="7">
        <v>0.7253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49</v>
      </c>
      <c r="AQ163" s="8">
        <v>1729.57</v>
      </c>
      <c r="AR163" s="4"/>
      <c r="AS163" s="8"/>
      <c r="AT163" s="7"/>
      <c r="AU163" s="7"/>
      <c r="AV163" s="4">
        <v>49</v>
      </c>
      <c r="AW163" s="8">
        <v>1729.57</v>
      </c>
      <c r="AX163" s="4"/>
      <c r="AY163" s="8"/>
      <c r="AZ163" s="7"/>
      <c r="BA163" s="7"/>
      <c r="BB163" s="7">
        <v>1</v>
      </c>
      <c r="BC163" s="4">
        <v>49</v>
      </c>
      <c r="BD163" s="8">
        <v>1729.57</v>
      </c>
      <c r="BE163" s="4"/>
      <c r="BF163" s="8"/>
      <c r="BG163" s="7"/>
      <c r="BH163" s="7"/>
      <c r="BI163" s="7">
        <v>1</v>
      </c>
      <c r="BJ163" s="4">
        <v>49</v>
      </c>
      <c r="BK163" s="8">
        <v>1729.57</v>
      </c>
      <c r="BL163" s="2" t="s">
        <v>2300</v>
      </c>
      <c r="BM163" s="7">
        <v>1</v>
      </c>
      <c r="BN163" s="7">
        <v>1</v>
      </c>
      <c r="BO163" s="4">
        <v>19</v>
      </c>
      <c r="BP163" s="8">
        <v>510.1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288</v>
      </c>
      <c r="BX163" s="2" t="s">
        <v>2301</v>
      </c>
      <c r="BY163" s="2" t="s">
        <v>144</v>
      </c>
      <c r="BZ163" s="2" t="s">
        <v>132</v>
      </c>
      <c r="CA163" s="4">
        <v>11</v>
      </c>
      <c r="CB163" s="8">
        <v>460.9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1059</v>
      </c>
      <c r="CK163" s="2" t="s">
        <v>144</v>
      </c>
      <c r="CL163" s="2" t="s">
        <v>132</v>
      </c>
      <c r="CM163" s="4">
        <v>9</v>
      </c>
      <c r="CN163" s="8">
        <v>339.39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291</v>
      </c>
      <c r="CV163" s="2" t="s">
        <v>527</v>
      </c>
      <c r="CW163" s="2" t="s">
        <v>144</v>
      </c>
      <c r="CX163" s="2" t="s">
        <v>132</v>
      </c>
      <c r="CY163" s="4">
        <v>5</v>
      </c>
      <c r="CZ163" s="8">
        <v>222.05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2302</v>
      </c>
      <c r="DH163" s="2" t="s">
        <v>1253</v>
      </c>
      <c r="DI163" s="2" t="s">
        <v>144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141</v>
      </c>
      <c r="DR163" s="2" t="s">
        <v>129</v>
      </c>
      <c r="DS163" s="2" t="s">
        <v>2303</v>
      </c>
      <c r="DT163" s="2" t="s">
        <v>2304</v>
      </c>
      <c r="DU163" s="2" t="s">
        <v>144</v>
      </c>
      <c r="DV163" s="2" t="s">
        <v>132</v>
      </c>
      <c r="DW163" s="4">
        <v>1</v>
      </c>
      <c r="DX163" s="8">
        <v>44.72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1729</v>
      </c>
      <c r="EF163" s="2" t="s">
        <v>1820</v>
      </c>
      <c r="EG163" s="2" t="s">
        <v>144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141</v>
      </c>
      <c r="EP163" s="2" t="s">
        <v>129</v>
      </c>
      <c r="EQ163" s="2" t="s">
        <v>288</v>
      </c>
      <c r="ER163" s="2" t="s">
        <v>2305</v>
      </c>
      <c r="ES163" s="2" t="s">
        <v>144</v>
      </c>
      <c r="ET163" s="2" t="s">
        <v>132</v>
      </c>
      <c r="EU163" s="4">
        <v>3</v>
      </c>
      <c r="EV163" s="8">
        <v>116.46</v>
      </c>
      <c r="EW163" s="4"/>
      <c r="EX163" s="8"/>
      <c r="EY163" s="7"/>
      <c r="EZ163" s="7"/>
      <c r="FA163" s="2" t="s">
        <v>141</v>
      </c>
      <c r="FB163" s="2" t="s">
        <v>129</v>
      </c>
      <c r="FC163" s="2" t="s">
        <v>202</v>
      </c>
      <c r="FD163" s="2" t="s">
        <v>412</v>
      </c>
      <c r="FE163" s="2" t="s">
        <v>144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141</v>
      </c>
      <c r="FN163" s="2" t="s">
        <v>168</v>
      </c>
      <c r="FO163" s="2" t="s">
        <v>1797</v>
      </c>
      <c r="FP163" s="2" t="s">
        <v>2306</v>
      </c>
      <c r="FQ163" s="2" t="s">
        <v>144</v>
      </c>
      <c r="FR163" s="2" t="s">
        <v>132</v>
      </c>
      <c r="FS163" s="4">
        <v>1</v>
      </c>
      <c r="FT163" s="8">
        <v>35.95</v>
      </c>
      <c r="FU163" s="4"/>
      <c r="FV163" s="8"/>
      <c r="FW163" s="7"/>
      <c r="FX163" s="7"/>
      <c r="FY163" s="2" t="s">
        <v>141</v>
      </c>
      <c r="FZ163" s="2" t="s">
        <v>129</v>
      </c>
      <c r="GA163" s="2" t="s">
        <v>300</v>
      </c>
      <c r="GB163" s="2" t="s">
        <v>588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291</v>
      </c>
      <c r="GN163" s="2" t="s">
        <v>2307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141</v>
      </c>
      <c r="GX163" s="2" t="s">
        <v>129</v>
      </c>
      <c r="GY163" s="2" t="s">
        <v>161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162</v>
      </c>
      <c r="HJ163" s="2" t="s">
        <v>129</v>
      </c>
      <c r="HK163" s="2" t="s">
        <v>132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162</v>
      </c>
      <c r="HV163" s="2" t="s">
        <v>129</v>
      </c>
      <c r="HW163" s="2" t="s">
        <v>1159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385</v>
      </c>
      <c r="IJ163" s="2" t="s">
        <v>2308</v>
      </c>
      <c r="IK163" s="2" t="s">
        <v>144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141</v>
      </c>
      <c r="IT163" s="2" t="s">
        <v>129</v>
      </c>
      <c r="IU163" s="2" t="s">
        <v>2268</v>
      </c>
      <c r="IV163" s="2" t="s">
        <v>1101</v>
      </c>
      <c r="IW163" s="2" t="s">
        <v>144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272</v>
      </c>
      <c r="JH163" s="2" t="s">
        <v>436</v>
      </c>
      <c r="JI163" s="2" t="s">
        <v>144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311</v>
      </c>
      <c r="JT163" s="2" t="s">
        <v>2309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129</v>
      </c>
      <c r="KE163" s="2" t="s">
        <v>132</v>
      </c>
      <c r="KF163" s="2" t="s">
        <v>132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141</v>
      </c>
      <c r="LB163" s="2" t="s">
        <v>129</v>
      </c>
      <c r="LC163" s="2" t="s">
        <v>169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141</v>
      </c>
      <c r="ML163" s="2" t="s">
        <v>171</v>
      </c>
      <c r="MM163" s="2" t="s">
        <v>2310</v>
      </c>
      <c r="MN163" s="2" t="s">
        <v>2311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167</v>
      </c>
      <c r="OT163" s="2" t="s">
        <v>168</v>
      </c>
      <c r="OU163" s="2" t="s">
        <v>132</v>
      </c>
      <c r="OV163" s="2" t="s">
        <v>132</v>
      </c>
      <c r="OW163" s="2" t="s">
        <v>144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168</v>
      </c>
      <c r="PS163" s="2" t="s">
        <v>572</v>
      </c>
      <c r="PT163" s="2" t="s">
        <v>233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162</v>
      </c>
      <c r="QP163" s="2" t="s">
        <v>168</v>
      </c>
      <c r="QQ163" s="2" t="s">
        <v>132</v>
      </c>
      <c r="QR163" s="2" t="s">
        <v>132</v>
      </c>
      <c r="QS163" s="2" t="s">
        <v>144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167</v>
      </c>
      <c r="RB163" s="2" t="s">
        <v>129</v>
      </c>
      <c r="RC163" s="2" t="s">
        <v>132</v>
      </c>
      <c r="RD163" s="2" t="s">
        <v>132</v>
      </c>
      <c r="RE163" s="2" t="s">
        <v>144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168</v>
      </c>
      <c r="RO163" s="2" t="s">
        <v>859</v>
      </c>
      <c r="RP163" s="2" t="s">
        <v>2312</v>
      </c>
      <c r="RQ163" s="2" t="s">
        <v>144</v>
      </c>
      <c r="RR163" s="2" t="s">
        <v>132</v>
      </c>
    </row>
    <row r="164">
      <c r="A164" s="2" t="s">
        <v>2313</v>
      </c>
      <c r="B164" s="2" t="s">
        <v>121</v>
      </c>
      <c r="C164" s="2" t="s">
        <v>122</v>
      </c>
      <c r="D164" s="2" t="s">
        <v>2292</v>
      </c>
      <c r="E164" s="2" t="s">
        <v>2293</v>
      </c>
      <c r="F164" s="2" t="s">
        <v>2314</v>
      </c>
      <c r="G164" s="2" t="s">
        <v>2314</v>
      </c>
      <c r="H164" s="2" t="s">
        <v>2314</v>
      </c>
      <c r="I164" s="2" t="s">
        <v>2315</v>
      </c>
      <c r="J164" s="2" t="s">
        <v>2316</v>
      </c>
      <c r="K164" s="2" t="s">
        <v>2317</v>
      </c>
      <c r="L164" s="3">
        <v>14.7</v>
      </c>
      <c r="M164" s="3">
        <v>15.44</v>
      </c>
      <c r="N164" s="3">
        <v>34.99</v>
      </c>
      <c r="O164" s="2" t="s">
        <v>697</v>
      </c>
      <c r="P164" s="2" t="s">
        <v>540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429</v>
      </c>
      <c r="V164" s="2" t="s">
        <v>907</v>
      </c>
      <c r="W164" s="2" t="s">
        <v>187</v>
      </c>
      <c r="X164" s="2" t="s">
        <v>132</v>
      </c>
      <c r="Y164" s="2" t="s">
        <v>2318</v>
      </c>
      <c r="Z164" s="4">
        <v>13</v>
      </c>
      <c r="AA164" s="4">
        <f>=ROUNDDOWN(5.90909090909091,0)</f>
      </c>
      <c r="AB164" s="5">
        <v>2.2</v>
      </c>
      <c r="AC164" s="2" t="s">
        <v>132</v>
      </c>
      <c r="AD164" s="4"/>
      <c r="AE164" s="4"/>
      <c r="AF164" s="6"/>
      <c r="AG164" s="6"/>
      <c r="AH164" s="7">
        <v>0.4505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2</v>
      </c>
      <c r="AQ164" s="8">
        <v>18</v>
      </c>
      <c r="AR164" s="4"/>
      <c r="AS164" s="8"/>
      <c r="AT164" s="7"/>
      <c r="AU164" s="7"/>
      <c r="AV164" s="4">
        <v>2</v>
      </c>
      <c r="AW164" s="8">
        <v>18</v>
      </c>
      <c r="AX164" s="4"/>
      <c r="AY164" s="8"/>
      <c r="AZ164" s="7"/>
      <c r="BA164" s="7"/>
      <c r="BB164" s="7">
        <v>1</v>
      </c>
      <c r="BC164" s="4">
        <v>2</v>
      </c>
      <c r="BD164" s="8">
        <v>18</v>
      </c>
      <c r="BE164" s="4"/>
      <c r="BF164" s="8"/>
      <c r="BG164" s="7"/>
      <c r="BH164" s="7"/>
      <c r="BI164" s="7">
        <v>1</v>
      </c>
      <c r="BJ164" s="4">
        <v>2</v>
      </c>
      <c r="BK164" s="8">
        <v>18</v>
      </c>
      <c r="BL164" s="2" t="s">
        <v>16</v>
      </c>
      <c r="BM164" s="7">
        <v>1</v>
      </c>
      <c r="BN164" s="7">
        <v>1</v>
      </c>
      <c r="BO164" s="4">
        <v>2</v>
      </c>
      <c r="BP164" s="8">
        <v>18</v>
      </c>
      <c r="BQ164" s="4"/>
      <c r="BR164" s="8"/>
      <c r="BS164" s="7"/>
      <c r="BT164" s="7"/>
      <c r="BU164" s="2" t="s">
        <v>141</v>
      </c>
      <c r="BV164" s="2" t="s">
        <v>168</v>
      </c>
      <c r="BW164" s="2" t="s">
        <v>195</v>
      </c>
      <c r="BX164" s="2" t="s">
        <v>579</v>
      </c>
      <c r="BY164" s="2" t="s">
        <v>144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162</v>
      </c>
      <c r="CH164" s="2" t="s">
        <v>168</v>
      </c>
      <c r="CI164" s="2" t="s">
        <v>132</v>
      </c>
      <c r="CJ164" s="2" t="s">
        <v>132</v>
      </c>
      <c r="CK164" s="2" t="s">
        <v>144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141</v>
      </c>
      <c r="CT164" s="2" t="s">
        <v>168</v>
      </c>
      <c r="CU164" s="2" t="s">
        <v>1767</v>
      </c>
      <c r="CV164" s="2" t="s">
        <v>926</v>
      </c>
      <c r="CW164" s="2" t="s">
        <v>144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212</v>
      </c>
      <c r="DF164" s="2" t="s">
        <v>168</v>
      </c>
      <c r="DG164" s="2" t="s">
        <v>132</v>
      </c>
      <c r="DH164" s="2" t="s">
        <v>132</v>
      </c>
      <c r="DI164" s="2" t="s">
        <v>144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162</v>
      </c>
      <c r="DR164" s="2" t="s">
        <v>168</v>
      </c>
      <c r="DS164" s="2" t="s">
        <v>132</v>
      </c>
      <c r="DT164" s="2" t="s">
        <v>132</v>
      </c>
      <c r="DU164" s="2" t="s">
        <v>144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141</v>
      </c>
      <c r="ED164" s="2" t="s">
        <v>168</v>
      </c>
      <c r="EE164" s="2" t="s">
        <v>2229</v>
      </c>
      <c r="EF164" s="2" t="s">
        <v>2319</v>
      </c>
      <c r="EG164" s="2" t="s">
        <v>144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168</v>
      </c>
      <c r="EQ164" s="2" t="s">
        <v>2320</v>
      </c>
      <c r="ER164" s="2" t="s">
        <v>940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167</v>
      </c>
      <c r="FB164" s="2" t="s">
        <v>168</v>
      </c>
      <c r="FC164" s="2" t="s">
        <v>132</v>
      </c>
      <c r="FD164" s="2" t="s">
        <v>132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545</v>
      </c>
      <c r="FN164" s="2" t="s">
        <v>168</v>
      </c>
      <c r="FO164" s="2" t="s">
        <v>132</v>
      </c>
      <c r="FP164" s="2" t="s">
        <v>132</v>
      </c>
      <c r="FQ164" s="2" t="s">
        <v>144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167</v>
      </c>
      <c r="FZ164" s="2" t="s">
        <v>168</v>
      </c>
      <c r="GA164" s="2" t="s">
        <v>132</v>
      </c>
      <c r="GB164" s="2" t="s">
        <v>132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168</v>
      </c>
      <c r="GM164" s="2" t="s">
        <v>2318</v>
      </c>
      <c r="GN164" s="2" t="s">
        <v>1280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167</v>
      </c>
      <c r="HJ164" s="2" t="s">
        <v>168</v>
      </c>
      <c r="HK164" s="2" t="s">
        <v>132</v>
      </c>
      <c r="HL164" s="2" t="s">
        <v>132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168</v>
      </c>
      <c r="HW164" s="2" t="s">
        <v>415</v>
      </c>
      <c r="HX164" s="2" t="s">
        <v>132</v>
      </c>
      <c r="HY164" s="2" t="s">
        <v>144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167</v>
      </c>
      <c r="IH164" s="2" t="s">
        <v>168</v>
      </c>
      <c r="II164" s="2" t="s">
        <v>132</v>
      </c>
      <c r="IJ164" s="2" t="s">
        <v>132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167</v>
      </c>
      <c r="IT164" s="2" t="s">
        <v>168</v>
      </c>
      <c r="IU164" s="2" t="s">
        <v>132</v>
      </c>
      <c r="IV164" s="2" t="s">
        <v>132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174</v>
      </c>
      <c r="JF164" s="2" t="s">
        <v>168</v>
      </c>
      <c r="JG164" s="2" t="s">
        <v>132</v>
      </c>
      <c r="JH164" s="2" t="s">
        <v>132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167</v>
      </c>
      <c r="JR164" s="2" t="s">
        <v>168</v>
      </c>
      <c r="JS164" s="2" t="s">
        <v>132</v>
      </c>
      <c r="JT164" s="2" t="s">
        <v>132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168</v>
      </c>
      <c r="KE164" s="2" t="s">
        <v>132</v>
      </c>
      <c r="KF164" s="2" t="s">
        <v>132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167</v>
      </c>
      <c r="LN164" s="2" t="s">
        <v>168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168</v>
      </c>
      <c r="MM164" s="2" t="s">
        <v>420</v>
      </c>
      <c r="MN164" s="2" t="s">
        <v>2321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168</v>
      </c>
      <c r="MY164" s="2" t="s">
        <v>132</v>
      </c>
      <c r="MZ164" s="2" t="s">
        <v>132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168</v>
      </c>
      <c r="NW164" s="2" t="s">
        <v>132</v>
      </c>
      <c r="NX164" s="2" t="s">
        <v>132</v>
      </c>
      <c r="NY164" s="2" t="s">
        <v>144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174</v>
      </c>
      <c r="OH164" s="2" t="s">
        <v>168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167</v>
      </c>
      <c r="OT164" s="2" t="s">
        <v>168</v>
      </c>
      <c r="OU164" s="2" t="s">
        <v>132</v>
      </c>
      <c r="OV164" s="2" t="s">
        <v>132</v>
      </c>
      <c r="OW164" s="2" t="s">
        <v>144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167</v>
      </c>
      <c r="PR164" s="2" t="s">
        <v>168</v>
      </c>
      <c r="PS164" s="2" t="s">
        <v>132</v>
      </c>
      <c r="PT164" s="2" t="s">
        <v>132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167</v>
      </c>
      <c r="QP164" s="2" t="s">
        <v>168</v>
      </c>
      <c r="QQ164" s="2" t="s">
        <v>132</v>
      </c>
      <c r="QR164" s="2" t="s">
        <v>132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167</v>
      </c>
      <c r="RB164" s="2" t="s">
        <v>168</v>
      </c>
      <c r="RC164" s="2" t="s">
        <v>132</v>
      </c>
      <c r="RD164" s="2" t="s">
        <v>132</v>
      </c>
      <c r="RE164" s="2" t="s">
        <v>144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168</v>
      </c>
      <c r="RO164" s="2" t="s">
        <v>2231</v>
      </c>
      <c r="RP164" s="2" t="s">
        <v>132</v>
      </c>
      <c r="RQ164" s="2" t="s">
        <v>144</v>
      </c>
      <c r="RR164" s="2" t="s">
        <v>132</v>
      </c>
    </row>
    <row r="165">
      <c r="A165" s="2" t="s">
        <v>2322</v>
      </c>
      <c r="B165" s="2" t="s">
        <v>121</v>
      </c>
      <c r="C165" s="2" t="s">
        <v>2323</v>
      </c>
      <c r="D165" s="2" t="s">
        <v>2135</v>
      </c>
      <c r="E165" s="2" t="s">
        <v>2136</v>
      </c>
      <c r="F165" s="2" t="s">
        <v>2324</v>
      </c>
      <c r="G165" s="2" t="s">
        <v>2324</v>
      </c>
      <c r="H165" s="2" t="s">
        <v>2324</v>
      </c>
      <c r="I165" s="2" t="s">
        <v>2325</v>
      </c>
      <c r="J165" s="2" t="s">
        <v>2326</v>
      </c>
      <c r="K165" s="2" t="s">
        <v>935</v>
      </c>
      <c r="L165" s="3">
        <v>74.11</v>
      </c>
      <c r="M165" s="3">
        <v>77.82</v>
      </c>
      <c r="N165" s="3">
        <v>141.94</v>
      </c>
      <c r="O165" s="2" t="s">
        <v>129</v>
      </c>
      <c r="P165" s="2" t="s">
        <v>130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429</v>
      </c>
      <c r="V165" s="2" t="s">
        <v>397</v>
      </c>
      <c r="W165" s="2" t="s">
        <v>136</v>
      </c>
      <c r="X165" s="2" t="s">
        <v>937</v>
      </c>
      <c r="Y165" s="2" t="s">
        <v>2327</v>
      </c>
      <c r="Z165" s="4">
        <v>401</v>
      </c>
      <c r="AA165" s="4">
        <f>=ROUNDDOWN(13.3666666666667,0)</f>
      </c>
      <c r="AB165" s="5">
        <v>30</v>
      </c>
      <c r="AC165" s="2" t="s">
        <v>2328</v>
      </c>
      <c r="AD165" s="4">
        <v>310</v>
      </c>
      <c r="AE165" s="4">
        <v>530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385</v>
      </c>
      <c r="AQ165" s="8">
        <v>31320.69</v>
      </c>
      <c r="AR165" s="4"/>
      <c r="AS165" s="8"/>
      <c r="AT165" s="7"/>
      <c r="AU165" s="7"/>
      <c r="AV165" s="4">
        <v>843</v>
      </c>
      <c r="AW165" s="8">
        <v>88034.11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>
        <v>0.3558</v>
      </c>
      <c r="BC165" s="4">
        <v>1676</v>
      </c>
      <c r="BD165" s="8">
        <v>168904.09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0.5212</v>
      </c>
      <c r="BJ165" s="4">
        <v>385</v>
      </c>
      <c r="BK165" s="8">
        <v>31320.69</v>
      </c>
      <c r="BL165" s="2" t="s">
        <v>2329</v>
      </c>
      <c r="BM165" s="7">
        <v>1</v>
      </c>
      <c r="BN165" s="7">
        <v>1</v>
      </c>
      <c r="BO165" s="4">
        <v>209</v>
      </c>
      <c r="BP165" s="8">
        <v>13915.75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2330</v>
      </c>
      <c r="BX165" s="2" t="s">
        <v>312</v>
      </c>
      <c r="BY165" s="2" t="s">
        <v>144</v>
      </c>
      <c r="BZ165" s="2" t="s">
        <v>132</v>
      </c>
      <c r="CA165" s="4">
        <v>121</v>
      </c>
      <c r="CB165" s="8">
        <v>12132.67</v>
      </c>
      <c r="CC165" s="4"/>
      <c r="CD165" s="8"/>
      <c r="CE165" s="7"/>
      <c r="CF165" s="7"/>
      <c r="CG165" s="2" t="s">
        <v>141</v>
      </c>
      <c r="CH165" s="2" t="s">
        <v>129</v>
      </c>
      <c r="CI165" s="2" t="s">
        <v>132</v>
      </c>
      <c r="CJ165" s="2" t="s">
        <v>1857</v>
      </c>
      <c r="CK165" s="2" t="s">
        <v>144</v>
      </c>
      <c r="CL165" s="2" t="s">
        <v>132</v>
      </c>
      <c r="CM165" s="4">
        <v>17</v>
      </c>
      <c r="CN165" s="8">
        <v>1697.97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2327</v>
      </c>
      <c r="CV165" s="2" t="s">
        <v>1623</v>
      </c>
      <c r="CW165" s="2" t="s">
        <v>144</v>
      </c>
      <c r="CX165" s="2" t="s">
        <v>132</v>
      </c>
      <c r="CY165" s="4">
        <v>10</v>
      </c>
      <c r="CZ165" s="8">
        <v>961.3</v>
      </c>
      <c r="DA165" s="4"/>
      <c r="DB165" s="8"/>
      <c r="DC165" s="7"/>
      <c r="DD165" s="7"/>
      <c r="DE165" s="2" t="s">
        <v>141</v>
      </c>
      <c r="DF165" s="2" t="s">
        <v>129</v>
      </c>
      <c r="DG165" s="2" t="s">
        <v>237</v>
      </c>
      <c r="DH165" s="2" t="s">
        <v>898</v>
      </c>
      <c r="DI165" s="2" t="s">
        <v>144</v>
      </c>
      <c r="DJ165" s="2" t="s">
        <v>132</v>
      </c>
      <c r="DK165" s="4">
        <v>7</v>
      </c>
      <c r="DL165" s="8">
        <v>704.9</v>
      </c>
      <c r="DM165" s="4"/>
      <c r="DN165" s="8"/>
      <c r="DO165" s="7"/>
      <c r="DP165" s="7"/>
      <c r="DQ165" s="2" t="s">
        <v>141</v>
      </c>
      <c r="DR165" s="2" t="s">
        <v>129</v>
      </c>
      <c r="DS165" s="2" t="s">
        <v>149</v>
      </c>
      <c r="DT165" s="2" t="s">
        <v>771</v>
      </c>
      <c r="DU165" s="2" t="s">
        <v>144</v>
      </c>
      <c r="DV165" s="2" t="s">
        <v>132</v>
      </c>
      <c r="DW165" s="4">
        <v>6</v>
      </c>
      <c r="DX165" s="8">
        <v>586.98</v>
      </c>
      <c r="DY165" s="4"/>
      <c r="DZ165" s="8"/>
      <c r="EA165" s="7"/>
      <c r="EB165" s="7"/>
      <c r="EC165" s="2" t="s">
        <v>141</v>
      </c>
      <c r="ED165" s="2" t="s">
        <v>129</v>
      </c>
      <c r="EE165" s="2" t="s">
        <v>2331</v>
      </c>
      <c r="EF165" s="2" t="s">
        <v>2332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129</v>
      </c>
      <c r="EQ165" s="2" t="s">
        <v>557</v>
      </c>
      <c r="ER165" s="2" t="s">
        <v>2333</v>
      </c>
      <c r="ES165" s="2" t="s">
        <v>144</v>
      </c>
      <c r="ET165" s="2" t="s">
        <v>132</v>
      </c>
      <c r="EU165" s="4">
        <v>4</v>
      </c>
      <c r="EV165" s="8">
        <v>336.2</v>
      </c>
      <c r="EW165" s="4"/>
      <c r="EX165" s="8"/>
      <c r="EY165" s="7"/>
      <c r="EZ165" s="7"/>
      <c r="FA165" s="2" t="s">
        <v>141</v>
      </c>
      <c r="FB165" s="2" t="s">
        <v>129</v>
      </c>
      <c r="FC165" s="2" t="s">
        <v>202</v>
      </c>
      <c r="FD165" s="2" t="s">
        <v>2065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129</v>
      </c>
      <c r="FO165" s="2" t="s">
        <v>324</v>
      </c>
      <c r="FP165" s="2" t="s">
        <v>151</v>
      </c>
      <c r="FQ165" s="2" t="s">
        <v>144</v>
      </c>
      <c r="FR165" s="2" t="s">
        <v>132</v>
      </c>
      <c r="FS165" s="4">
        <v>1</v>
      </c>
      <c r="FT165" s="8">
        <v>77.82</v>
      </c>
      <c r="FU165" s="4"/>
      <c r="FV165" s="8"/>
      <c r="FW165" s="7"/>
      <c r="FX165" s="7"/>
      <c r="FY165" s="2" t="s">
        <v>141</v>
      </c>
      <c r="FZ165" s="2" t="s">
        <v>129</v>
      </c>
      <c r="GA165" s="2" t="s">
        <v>300</v>
      </c>
      <c r="GB165" s="2" t="s">
        <v>942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2334</v>
      </c>
      <c r="GN165" s="2" t="s">
        <v>2335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129</v>
      </c>
      <c r="GY165" s="2" t="s">
        <v>303</v>
      </c>
      <c r="GZ165" s="2" t="s">
        <v>173</v>
      </c>
      <c r="HA165" s="2" t="s">
        <v>144</v>
      </c>
      <c r="HB165" s="2" t="s">
        <v>132</v>
      </c>
      <c r="HC165" s="4">
        <v>4</v>
      </c>
      <c r="HD165" s="8">
        <v>402.8</v>
      </c>
      <c r="HE165" s="4"/>
      <c r="HF165" s="8"/>
      <c r="HG165" s="7"/>
      <c r="HH165" s="7"/>
      <c r="HI165" s="2" t="s">
        <v>141</v>
      </c>
      <c r="HJ165" s="2" t="s">
        <v>129</v>
      </c>
      <c r="HK165" s="2" t="s">
        <v>202</v>
      </c>
      <c r="HL165" s="2" t="s">
        <v>2133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162</v>
      </c>
      <c r="HV165" s="2" t="s">
        <v>129</v>
      </c>
      <c r="HW165" s="2" t="s">
        <v>226</v>
      </c>
      <c r="HX165" s="2" t="s">
        <v>679</v>
      </c>
      <c r="HY165" s="2" t="s">
        <v>144</v>
      </c>
      <c r="HZ165" s="2" t="s">
        <v>132</v>
      </c>
      <c r="IA165" s="4">
        <v>4</v>
      </c>
      <c r="IB165" s="8">
        <v>336.2</v>
      </c>
      <c r="IC165" s="4"/>
      <c r="ID165" s="8"/>
      <c r="IE165" s="7"/>
      <c r="IF165" s="7"/>
      <c r="IG165" s="2" t="s">
        <v>141</v>
      </c>
      <c r="IH165" s="2" t="s">
        <v>129</v>
      </c>
      <c r="II165" s="2" t="s">
        <v>210</v>
      </c>
      <c r="IJ165" s="2" t="s">
        <v>2336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212</v>
      </c>
      <c r="IT165" s="2" t="s">
        <v>129</v>
      </c>
      <c r="IU165" s="2" t="s">
        <v>132</v>
      </c>
      <c r="IV165" s="2" t="s">
        <v>132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276</v>
      </c>
      <c r="JH165" s="2" t="s">
        <v>1003</v>
      </c>
      <c r="JI165" s="2" t="s">
        <v>144</v>
      </c>
      <c r="JJ165" s="2" t="s">
        <v>132</v>
      </c>
      <c r="JK165" s="4">
        <v>2</v>
      </c>
      <c r="JL165" s="8">
        <v>168.1</v>
      </c>
      <c r="JM165" s="4"/>
      <c r="JN165" s="8"/>
      <c r="JO165" s="7"/>
      <c r="JP165" s="7"/>
      <c r="JQ165" s="2" t="s">
        <v>141</v>
      </c>
      <c r="JR165" s="2" t="s">
        <v>129</v>
      </c>
      <c r="JS165" s="2" t="s">
        <v>335</v>
      </c>
      <c r="JT165" s="2" t="s">
        <v>2337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174</v>
      </c>
      <c r="KD165" s="2" t="s">
        <v>129</v>
      </c>
      <c r="KE165" s="2" t="s">
        <v>132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212</v>
      </c>
      <c r="KP165" s="2" t="s">
        <v>168</v>
      </c>
      <c r="KQ165" s="2" t="s">
        <v>132</v>
      </c>
      <c r="KR165" s="2" t="s">
        <v>132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141</v>
      </c>
      <c r="LB165" s="2" t="s">
        <v>129</v>
      </c>
      <c r="LC165" s="2" t="s">
        <v>169</v>
      </c>
      <c r="LD165" s="2" t="s">
        <v>132</v>
      </c>
      <c r="LE165" s="2" t="s">
        <v>144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129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171</v>
      </c>
      <c r="MM165" s="2" t="s">
        <v>2338</v>
      </c>
      <c r="MN165" s="2" t="s">
        <v>2339</v>
      </c>
      <c r="MO165" s="2" t="s">
        <v>144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129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167</v>
      </c>
      <c r="NJ165" s="2" t="s">
        <v>129</v>
      </c>
      <c r="NK165" s="2" t="s">
        <v>132</v>
      </c>
      <c r="NL165" s="2" t="s">
        <v>132</v>
      </c>
      <c r="NM165" s="2" t="s">
        <v>144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174</v>
      </c>
      <c r="NV165" s="2" t="s">
        <v>129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167</v>
      </c>
      <c r="OH165" s="2" t="s">
        <v>129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168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217</v>
      </c>
      <c r="PF165" s="2" t="s">
        <v>129</v>
      </c>
      <c r="PG165" s="2" t="s">
        <v>132</v>
      </c>
      <c r="PH165" s="2" t="s">
        <v>132</v>
      </c>
      <c r="PI165" s="2" t="s">
        <v>144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168</v>
      </c>
      <c r="PS165" s="2" t="s">
        <v>320</v>
      </c>
      <c r="PT165" s="2" t="s">
        <v>2109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162</v>
      </c>
      <c r="QP165" s="2" t="s">
        <v>168</v>
      </c>
      <c r="QQ165" s="2" t="s">
        <v>132</v>
      </c>
      <c r="QR165" s="2" t="s">
        <v>132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174</v>
      </c>
      <c r="RB165" s="2" t="s">
        <v>129</v>
      </c>
      <c r="RC165" s="2" t="s">
        <v>132</v>
      </c>
      <c r="RD165" s="2" t="s">
        <v>132</v>
      </c>
      <c r="RE165" s="2" t="s">
        <v>144</v>
      </c>
      <c r="RF165" s="2" t="s">
        <v>179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168</v>
      </c>
      <c r="RO165" s="2" t="s">
        <v>2015</v>
      </c>
      <c r="RP165" s="2" t="s">
        <v>132</v>
      </c>
      <c r="RQ165" s="2" t="s">
        <v>144</v>
      </c>
      <c r="RR165" s="2" t="s">
        <v>132</v>
      </c>
    </row>
    <row r="166">
      <c r="A166" s="2" t="s">
        <v>2340</v>
      </c>
      <c r="B166" s="2" t="s">
        <v>121</v>
      </c>
      <c r="C166" s="2" t="s">
        <v>2323</v>
      </c>
      <c r="D166" s="2" t="s">
        <v>2135</v>
      </c>
      <c r="E166" s="2" t="s">
        <v>2136</v>
      </c>
      <c r="F166" s="2" t="s">
        <v>2324</v>
      </c>
      <c r="G166" s="2" t="s">
        <v>2324</v>
      </c>
      <c r="H166" s="2" t="s">
        <v>2324</v>
      </c>
      <c r="I166" s="2" t="s">
        <v>2341</v>
      </c>
      <c r="J166" s="2" t="s">
        <v>2342</v>
      </c>
      <c r="K166" s="2" t="s">
        <v>935</v>
      </c>
      <c r="L166" s="3">
        <v>111.24</v>
      </c>
      <c r="M166" s="3">
        <v>116.8</v>
      </c>
      <c r="N166" s="3">
        <v>209.94</v>
      </c>
      <c r="O166" s="2" t="s">
        <v>129</v>
      </c>
      <c r="P166" s="2" t="s">
        <v>130</v>
      </c>
      <c r="Q166" s="2" t="s">
        <v>131</v>
      </c>
      <c r="R166" s="2" t="s">
        <v>132</v>
      </c>
      <c r="S166" s="2" t="s">
        <v>2343</v>
      </c>
      <c r="T166" s="2" t="s">
        <v>132</v>
      </c>
      <c r="U166" s="2" t="s">
        <v>429</v>
      </c>
      <c r="V166" s="2" t="s">
        <v>397</v>
      </c>
      <c r="W166" s="2" t="s">
        <v>136</v>
      </c>
      <c r="X166" s="2" t="s">
        <v>937</v>
      </c>
      <c r="Y166" s="2" t="s">
        <v>289</v>
      </c>
      <c r="Z166" s="4">
        <v>201</v>
      </c>
      <c r="AA166" s="4">
        <f>=ROUNDDOWN(3.65454545454545,0)</f>
      </c>
      <c r="AB166" s="5">
        <v>55</v>
      </c>
      <c r="AC166" s="2" t="s">
        <v>139</v>
      </c>
      <c r="AD166" s="4">
        <v>250</v>
      </c>
      <c r="AE166" s="4">
        <v>1610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458</v>
      </c>
      <c r="AQ166" s="8">
        <v>56713.42</v>
      </c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0.6442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>
        <v>458</v>
      </c>
      <c r="BK166" s="8">
        <v>56713.42</v>
      </c>
      <c r="BL166" s="2" t="s">
        <v>2344</v>
      </c>
      <c r="BM166" s="7">
        <v>1</v>
      </c>
      <c r="BN166" s="7">
        <v>1</v>
      </c>
      <c r="BO166" s="4">
        <v>209</v>
      </c>
      <c r="BP166" s="8">
        <v>22027.69</v>
      </c>
      <c r="BQ166" s="4"/>
      <c r="BR166" s="8"/>
      <c r="BS166" s="7"/>
      <c r="BT166" s="7"/>
      <c r="BU166" s="2" t="s">
        <v>141</v>
      </c>
      <c r="BV166" s="2" t="s">
        <v>129</v>
      </c>
      <c r="BW166" s="2" t="s">
        <v>288</v>
      </c>
      <c r="BX166" s="2" t="s">
        <v>1506</v>
      </c>
      <c r="BY166" s="2" t="s">
        <v>144</v>
      </c>
      <c r="BZ166" s="2" t="s">
        <v>132</v>
      </c>
      <c r="CA166" s="4">
        <v>179</v>
      </c>
      <c r="CB166" s="8">
        <v>25328.5</v>
      </c>
      <c r="CC166" s="4"/>
      <c r="CD166" s="8"/>
      <c r="CE166" s="7"/>
      <c r="CF166" s="7"/>
      <c r="CG166" s="2" t="s">
        <v>141</v>
      </c>
      <c r="CH166" s="2" t="s">
        <v>129</v>
      </c>
      <c r="CI166" s="2" t="s">
        <v>132</v>
      </c>
      <c r="CJ166" s="2" t="s">
        <v>2345</v>
      </c>
      <c r="CK166" s="2" t="s">
        <v>144</v>
      </c>
      <c r="CL166" s="2" t="s">
        <v>132</v>
      </c>
      <c r="CM166" s="4">
        <v>25</v>
      </c>
      <c r="CN166" s="8">
        <v>3300.58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2346</v>
      </c>
      <c r="CV166" s="2" t="s">
        <v>289</v>
      </c>
      <c r="CW166" s="2" t="s">
        <v>144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141</v>
      </c>
      <c r="DF166" s="2" t="s">
        <v>129</v>
      </c>
      <c r="DG166" s="2" t="s">
        <v>1354</v>
      </c>
      <c r="DH166" s="2" t="s">
        <v>2347</v>
      </c>
      <c r="DI166" s="2" t="s">
        <v>144</v>
      </c>
      <c r="DJ166" s="2" t="s">
        <v>132</v>
      </c>
      <c r="DK166" s="4">
        <v>13</v>
      </c>
      <c r="DL166" s="8">
        <v>1881.49</v>
      </c>
      <c r="DM166" s="4"/>
      <c r="DN166" s="8"/>
      <c r="DO166" s="7"/>
      <c r="DP166" s="7"/>
      <c r="DQ166" s="2" t="s">
        <v>141</v>
      </c>
      <c r="DR166" s="2" t="s">
        <v>129</v>
      </c>
      <c r="DS166" s="2" t="s">
        <v>886</v>
      </c>
      <c r="DT166" s="2" t="s">
        <v>1107</v>
      </c>
      <c r="DU166" s="2" t="s">
        <v>144</v>
      </c>
      <c r="DV166" s="2" t="s">
        <v>132</v>
      </c>
      <c r="DW166" s="4">
        <v>9</v>
      </c>
      <c r="DX166" s="8">
        <v>1243.44</v>
      </c>
      <c r="DY166" s="4"/>
      <c r="DZ166" s="8"/>
      <c r="EA166" s="7"/>
      <c r="EB166" s="7"/>
      <c r="EC166" s="2" t="s">
        <v>141</v>
      </c>
      <c r="ED166" s="2" t="s">
        <v>129</v>
      </c>
      <c r="EE166" s="2" t="s">
        <v>2348</v>
      </c>
      <c r="EF166" s="2" t="s">
        <v>1798</v>
      </c>
      <c r="EG166" s="2" t="s">
        <v>144</v>
      </c>
      <c r="EH166" s="2" t="s">
        <v>132</v>
      </c>
      <c r="EI166" s="4">
        <v>2</v>
      </c>
      <c r="EJ166" s="8">
        <v>260.76</v>
      </c>
      <c r="EK166" s="4"/>
      <c r="EL166" s="8"/>
      <c r="EM166" s="7"/>
      <c r="EN166" s="7"/>
      <c r="EO166" s="2" t="s">
        <v>141</v>
      </c>
      <c r="EP166" s="2" t="s">
        <v>129</v>
      </c>
      <c r="EQ166" s="2" t="s">
        <v>288</v>
      </c>
      <c r="ER166" s="2" t="s">
        <v>2349</v>
      </c>
      <c r="ES166" s="2" t="s">
        <v>144</v>
      </c>
      <c r="ET166" s="2" t="s">
        <v>132</v>
      </c>
      <c r="EU166" s="4">
        <v>5</v>
      </c>
      <c r="EV166" s="8">
        <v>630.75</v>
      </c>
      <c r="EW166" s="4"/>
      <c r="EX166" s="8"/>
      <c r="EY166" s="7"/>
      <c r="EZ166" s="7"/>
      <c r="FA166" s="2" t="s">
        <v>141</v>
      </c>
      <c r="FB166" s="2" t="s">
        <v>129</v>
      </c>
      <c r="FC166" s="2" t="s">
        <v>523</v>
      </c>
      <c r="FD166" s="2" t="s">
        <v>2266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168</v>
      </c>
      <c r="FO166" s="2" t="s">
        <v>1822</v>
      </c>
      <c r="FP166" s="2" t="s">
        <v>2350</v>
      </c>
      <c r="FQ166" s="2" t="s">
        <v>144</v>
      </c>
      <c r="FR166" s="2" t="s">
        <v>132</v>
      </c>
      <c r="FS166" s="4">
        <v>1</v>
      </c>
      <c r="FT166" s="8">
        <v>116.81</v>
      </c>
      <c r="FU166" s="4"/>
      <c r="FV166" s="8"/>
      <c r="FW166" s="7"/>
      <c r="FX166" s="7"/>
      <c r="FY166" s="2" t="s">
        <v>141</v>
      </c>
      <c r="FZ166" s="2" t="s">
        <v>129</v>
      </c>
      <c r="GA166" s="2" t="s">
        <v>300</v>
      </c>
      <c r="GB166" s="2" t="s">
        <v>549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2351</v>
      </c>
      <c r="GN166" s="2" t="s">
        <v>2352</v>
      </c>
      <c r="GO166" s="2" t="s">
        <v>144</v>
      </c>
      <c r="GP166" s="2" t="s">
        <v>132</v>
      </c>
      <c r="GQ166" s="4">
        <v>2</v>
      </c>
      <c r="GR166" s="8">
        <v>233.62</v>
      </c>
      <c r="GS166" s="4"/>
      <c r="GT166" s="8"/>
      <c r="GU166" s="7"/>
      <c r="GV166" s="7"/>
      <c r="GW166" s="2" t="s">
        <v>141</v>
      </c>
      <c r="GX166" s="2" t="s">
        <v>129</v>
      </c>
      <c r="GY166" s="2" t="s">
        <v>303</v>
      </c>
      <c r="GZ166" s="2" t="s">
        <v>2353</v>
      </c>
      <c r="HA166" s="2" t="s">
        <v>144</v>
      </c>
      <c r="HB166" s="2" t="s">
        <v>132</v>
      </c>
      <c r="HC166" s="4">
        <v>3</v>
      </c>
      <c r="HD166" s="8">
        <v>428.28</v>
      </c>
      <c r="HE166" s="4"/>
      <c r="HF166" s="8"/>
      <c r="HG166" s="7"/>
      <c r="HH166" s="7"/>
      <c r="HI166" s="2" t="s">
        <v>141</v>
      </c>
      <c r="HJ166" s="2" t="s">
        <v>129</v>
      </c>
      <c r="HK166" s="2" t="s">
        <v>202</v>
      </c>
      <c r="HL166" s="2" t="s">
        <v>2105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1517</v>
      </c>
      <c r="HX166" s="2" t="s">
        <v>1858</v>
      </c>
      <c r="HY166" s="2" t="s">
        <v>144</v>
      </c>
      <c r="HZ166" s="2" t="s">
        <v>132</v>
      </c>
      <c r="IA166" s="4">
        <v>10</v>
      </c>
      <c r="IB166" s="8">
        <v>1261.5</v>
      </c>
      <c r="IC166" s="4"/>
      <c r="ID166" s="8"/>
      <c r="IE166" s="7"/>
      <c r="IF166" s="7"/>
      <c r="IG166" s="2" t="s">
        <v>141</v>
      </c>
      <c r="IH166" s="2" t="s">
        <v>129</v>
      </c>
      <c r="II166" s="2" t="s">
        <v>210</v>
      </c>
      <c r="IJ166" s="2" t="s">
        <v>342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212</v>
      </c>
      <c r="IT166" s="2" t="s">
        <v>129</v>
      </c>
      <c r="IU166" s="2" t="s">
        <v>132</v>
      </c>
      <c r="IV166" s="2" t="s">
        <v>132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213</v>
      </c>
      <c r="JH166" s="2" t="s">
        <v>377</v>
      </c>
      <c r="JI166" s="2" t="s">
        <v>144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141</v>
      </c>
      <c r="JR166" s="2" t="s">
        <v>129</v>
      </c>
      <c r="JS166" s="2" t="s">
        <v>311</v>
      </c>
      <c r="JT166" s="2" t="s">
        <v>1093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174</v>
      </c>
      <c r="KD166" s="2" t="s">
        <v>129</v>
      </c>
      <c r="KE166" s="2" t="s">
        <v>132</v>
      </c>
      <c r="KF166" s="2" t="s">
        <v>132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212</v>
      </c>
      <c r="KP166" s="2" t="s">
        <v>168</v>
      </c>
      <c r="KQ166" s="2" t="s">
        <v>132</v>
      </c>
      <c r="KR166" s="2" t="s">
        <v>132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141</v>
      </c>
      <c r="LB166" s="2" t="s">
        <v>129</v>
      </c>
      <c r="LC166" s="2" t="s">
        <v>169</v>
      </c>
      <c r="LD166" s="2" t="s">
        <v>132</v>
      </c>
      <c r="LE166" s="2" t="s">
        <v>144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162</v>
      </c>
      <c r="LN166" s="2" t="s">
        <v>129</v>
      </c>
      <c r="LO166" s="2" t="s">
        <v>132</v>
      </c>
      <c r="LP166" s="2" t="s">
        <v>132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171</v>
      </c>
      <c r="MM166" s="2" t="s">
        <v>2354</v>
      </c>
      <c r="MN166" s="2" t="s">
        <v>2355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129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167</v>
      </c>
      <c r="NJ166" s="2" t="s">
        <v>129</v>
      </c>
      <c r="NK166" s="2" t="s">
        <v>132</v>
      </c>
      <c r="NL166" s="2" t="s">
        <v>132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129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168</v>
      </c>
      <c r="OU166" s="2" t="s">
        <v>132</v>
      </c>
      <c r="OV166" s="2" t="s">
        <v>132</v>
      </c>
      <c r="OW166" s="2" t="s">
        <v>144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217</v>
      </c>
      <c r="PF166" s="2" t="s">
        <v>129</v>
      </c>
      <c r="PG166" s="2" t="s">
        <v>132</v>
      </c>
      <c r="PH166" s="2" t="s">
        <v>132</v>
      </c>
      <c r="PI166" s="2" t="s">
        <v>144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168</v>
      </c>
      <c r="PS166" s="2" t="s">
        <v>218</v>
      </c>
      <c r="PT166" s="2" t="s">
        <v>236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162</v>
      </c>
      <c r="QP166" s="2" t="s">
        <v>168</v>
      </c>
      <c r="QQ166" s="2" t="s">
        <v>132</v>
      </c>
      <c r="QR166" s="2" t="s">
        <v>132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174</v>
      </c>
      <c r="RB166" s="2" t="s">
        <v>129</v>
      </c>
      <c r="RC166" s="2" t="s">
        <v>132</v>
      </c>
      <c r="RD166" s="2" t="s">
        <v>132</v>
      </c>
      <c r="RE166" s="2" t="s">
        <v>144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168</v>
      </c>
      <c r="RO166" s="2" t="s">
        <v>473</v>
      </c>
      <c r="RP166" s="2" t="s">
        <v>2356</v>
      </c>
      <c r="RQ166" s="2" t="s">
        <v>144</v>
      </c>
      <c r="RR166" s="2" t="s">
        <v>132</v>
      </c>
    </row>
    <row r="167">
      <c r="A167" s="2" t="s">
        <v>2357</v>
      </c>
      <c r="B167" s="2" t="s">
        <v>121</v>
      </c>
      <c r="C167" s="2" t="s">
        <v>2323</v>
      </c>
      <c r="D167" s="2" t="s">
        <v>2135</v>
      </c>
      <c r="E167" s="2" t="s">
        <v>2136</v>
      </c>
      <c r="F167" s="2" t="s">
        <v>2324</v>
      </c>
      <c r="G167" s="2" t="s">
        <v>2324</v>
      </c>
      <c r="H167" s="2" t="s">
        <v>2324</v>
      </c>
      <c r="I167" s="2" t="s">
        <v>2325</v>
      </c>
      <c r="J167" s="2" t="s">
        <v>2326</v>
      </c>
      <c r="K167" s="2" t="s">
        <v>1222</v>
      </c>
      <c r="L167" s="3">
        <v>74.11</v>
      </c>
      <c r="M167" s="3">
        <v>77.82</v>
      </c>
      <c r="N167" s="3">
        <v>141.94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2358</v>
      </c>
      <c r="T167" s="2" t="s">
        <v>132</v>
      </c>
      <c r="U167" s="2" t="s">
        <v>429</v>
      </c>
      <c r="V167" s="2" t="s">
        <v>397</v>
      </c>
      <c r="W167" s="2" t="s">
        <v>136</v>
      </c>
      <c r="X167" s="2" t="s">
        <v>937</v>
      </c>
      <c r="Y167" s="2" t="s">
        <v>763</v>
      </c>
      <c r="Z167" s="4">
        <v>200</v>
      </c>
      <c r="AA167" s="4">
        <f>=ROUNDDOWN(11.1111111111111,0)</f>
      </c>
      <c r="AB167" s="5">
        <v>18</v>
      </c>
      <c r="AC167" s="2" t="s">
        <v>2140</v>
      </c>
      <c r="AD167" s="4">
        <v>150</v>
      </c>
      <c r="AE167" s="4">
        <v>380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216</v>
      </c>
      <c r="AQ167" s="8">
        <v>17544.88</v>
      </c>
      <c r="AR167" s="4"/>
      <c r="AS167" s="8"/>
      <c r="AT167" s="7"/>
      <c r="AU167" s="7"/>
      <c r="AV167" s="4">
        <v>402</v>
      </c>
      <c r="AW167" s="8">
        <v>38587.76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0.4547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0.2285</v>
      </c>
      <c r="BJ167" s="4">
        <v>216</v>
      </c>
      <c r="BK167" s="8">
        <v>17544.88</v>
      </c>
      <c r="BL167" s="2" t="s">
        <v>2359</v>
      </c>
      <c r="BM167" s="7">
        <v>1</v>
      </c>
      <c r="BN167" s="7">
        <v>1</v>
      </c>
      <c r="BO167" s="4">
        <v>117</v>
      </c>
      <c r="BP167" s="8">
        <v>7789.24</v>
      </c>
      <c r="BQ167" s="4"/>
      <c r="BR167" s="8"/>
      <c r="BS167" s="7"/>
      <c r="BT167" s="7"/>
      <c r="BU167" s="2" t="s">
        <v>141</v>
      </c>
      <c r="BV167" s="2" t="s">
        <v>129</v>
      </c>
      <c r="BW167" s="2" t="s">
        <v>2167</v>
      </c>
      <c r="BX167" s="2" t="s">
        <v>544</v>
      </c>
      <c r="BY167" s="2" t="s">
        <v>144</v>
      </c>
      <c r="BZ167" s="2" t="s">
        <v>132</v>
      </c>
      <c r="CA167" s="4">
        <v>70</v>
      </c>
      <c r="CB167" s="8">
        <v>7018.9</v>
      </c>
      <c r="CC167" s="4"/>
      <c r="CD167" s="8"/>
      <c r="CE167" s="7"/>
      <c r="CF167" s="7"/>
      <c r="CG167" s="2" t="s">
        <v>141</v>
      </c>
      <c r="CH167" s="2" t="s">
        <v>129</v>
      </c>
      <c r="CI167" s="2" t="s">
        <v>132</v>
      </c>
      <c r="CJ167" s="2" t="s">
        <v>2177</v>
      </c>
      <c r="CK167" s="2" t="s">
        <v>144</v>
      </c>
      <c r="CL167" s="2" t="s">
        <v>132</v>
      </c>
      <c r="CM167" s="4">
        <v>13</v>
      </c>
      <c r="CN167" s="8">
        <v>1172.56</v>
      </c>
      <c r="CO167" s="4"/>
      <c r="CP167" s="8"/>
      <c r="CQ167" s="7"/>
      <c r="CR167" s="7"/>
      <c r="CS167" s="2" t="s">
        <v>141</v>
      </c>
      <c r="CT167" s="2" t="s">
        <v>129</v>
      </c>
      <c r="CU167" s="2" t="s">
        <v>766</v>
      </c>
      <c r="CV167" s="2" t="s">
        <v>536</v>
      </c>
      <c r="CW167" s="2" t="s">
        <v>144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141</v>
      </c>
      <c r="DF167" s="2" t="s">
        <v>168</v>
      </c>
      <c r="DG167" s="2" t="s">
        <v>237</v>
      </c>
      <c r="DH167" s="2" t="s">
        <v>2360</v>
      </c>
      <c r="DI167" s="2" t="s">
        <v>144</v>
      </c>
      <c r="DJ167" s="2" t="s">
        <v>132</v>
      </c>
      <c r="DK167" s="4">
        <v>9</v>
      </c>
      <c r="DL167" s="8">
        <v>906.3</v>
      </c>
      <c r="DM167" s="4"/>
      <c r="DN167" s="8"/>
      <c r="DO167" s="7"/>
      <c r="DP167" s="7"/>
      <c r="DQ167" s="2" t="s">
        <v>141</v>
      </c>
      <c r="DR167" s="2" t="s">
        <v>129</v>
      </c>
      <c r="DS167" s="2" t="s">
        <v>434</v>
      </c>
      <c r="DT167" s="2" t="s">
        <v>2361</v>
      </c>
      <c r="DU167" s="2" t="s">
        <v>144</v>
      </c>
      <c r="DV167" s="2" t="s">
        <v>132</v>
      </c>
      <c r="DW167" s="4">
        <v>1</v>
      </c>
      <c r="DX167" s="8">
        <v>97.83</v>
      </c>
      <c r="DY167" s="4"/>
      <c r="DZ167" s="8"/>
      <c r="EA167" s="7"/>
      <c r="EB167" s="7"/>
      <c r="EC167" s="2" t="s">
        <v>141</v>
      </c>
      <c r="ED167" s="2" t="s">
        <v>129</v>
      </c>
      <c r="EE167" s="2" t="s">
        <v>766</v>
      </c>
      <c r="EF167" s="2" t="s">
        <v>2362</v>
      </c>
      <c r="EG167" s="2" t="s">
        <v>144</v>
      </c>
      <c r="EH167" s="2" t="s">
        <v>132</v>
      </c>
      <c r="EI167" s="4">
        <v>2</v>
      </c>
      <c r="EJ167" s="8">
        <v>184.7</v>
      </c>
      <c r="EK167" s="4"/>
      <c r="EL167" s="8"/>
      <c r="EM167" s="7"/>
      <c r="EN167" s="7"/>
      <c r="EO167" s="2" t="s">
        <v>141</v>
      </c>
      <c r="EP167" s="2" t="s">
        <v>129</v>
      </c>
      <c r="EQ167" s="2" t="s">
        <v>208</v>
      </c>
      <c r="ER167" s="2" t="s">
        <v>679</v>
      </c>
      <c r="ES167" s="2" t="s">
        <v>144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141</v>
      </c>
      <c r="FB167" s="2" t="s">
        <v>129</v>
      </c>
      <c r="FC167" s="2" t="s">
        <v>202</v>
      </c>
      <c r="FD167" s="2" t="s">
        <v>1367</v>
      </c>
      <c r="FE167" s="2" t="s">
        <v>144</v>
      </c>
      <c r="FF167" s="2" t="s">
        <v>132</v>
      </c>
      <c r="FG167" s="4">
        <v>1</v>
      </c>
      <c r="FH167" s="8">
        <v>96.13</v>
      </c>
      <c r="FI167" s="4"/>
      <c r="FJ167" s="8"/>
      <c r="FK167" s="7"/>
      <c r="FL167" s="7"/>
      <c r="FM167" s="2" t="s">
        <v>141</v>
      </c>
      <c r="FN167" s="2" t="s">
        <v>129</v>
      </c>
      <c r="FO167" s="2" t="s">
        <v>606</v>
      </c>
      <c r="FP167" s="2" t="s">
        <v>159</v>
      </c>
      <c r="FQ167" s="2" t="s">
        <v>144</v>
      </c>
      <c r="FR167" s="2" t="s">
        <v>132</v>
      </c>
      <c r="FS167" s="4">
        <v>1</v>
      </c>
      <c r="FT167" s="8">
        <v>77.82</v>
      </c>
      <c r="FU167" s="4"/>
      <c r="FV167" s="8"/>
      <c r="FW167" s="7"/>
      <c r="FX167" s="7"/>
      <c r="FY167" s="2" t="s">
        <v>141</v>
      </c>
      <c r="FZ167" s="2" t="s">
        <v>129</v>
      </c>
      <c r="GA167" s="2" t="s">
        <v>300</v>
      </c>
      <c r="GB167" s="2" t="s">
        <v>1128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129</v>
      </c>
      <c r="GM167" s="2" t="s">
        <v>766</v>
      </c>
      <c r="GN167" s="2" t="s">
        <v>814</v>
      </c>
      <c r="GO167" s="2" t="s">
        <v>144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141</v>
      </c>
      <c r="GX167" s="2" t="s">
        <v>129</v>
      </c>
      <c r="GY167" s="2" t="s">
        <v>161</v>
      </c>
      <c r="GZ167" s="2" t="s">
        <v>132</v>
      </c>
      <c r="HA167" s="2" t="s">
        <v>144</v>
      </c>
      <c r="HB167" s="2" t="s">
        <v>132</v>
      </c>
      <c r="HC167" s="4">
        <v>2</v>
      </c>
      <c r="HD167" s="8">
        <v>201.4</v>
      </c>
      <c r="HE167" s="4"/>
      <c r="HF167" s="8"/>
      <c r="HG167" s="7"/>
      <c r="HH167" s="7"/>
      <c r="HI167" s="2" t="s">
        <v>141</v>
      </c>
      <c r="HJ167" s="2" t="s">
        <v>129</v>
      </c>
      <c r="HK167" s="2" t="s">
        <v>202</v>
      </c>
      <c r="HL167" s="2" t="s">
        <v>1633</v>
      </c>
      <c r="HM167" s="2" t="s">
        <v>144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162</v>
      </c>
      <c r="HV167" s="2" t="s">
        <v>129</v>
      </c>
      <c r="HW167" s="2" t="s">
        <v>768</v>
      </c>
      <c r="HX167" s="2" t="s">
        <v>2363</v>
      </c>
      <c r="HY167" s="2" t="s">
        <v>144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141</v>
      </c>
      <c r="IH167" s="2" t="s">
        <v>129</v>
      </c>
      <c r="II167" s="2" t="s">
        <v>962</v>
      </c>
      <c r="IJ167" s="2" t="s">
        <v>132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212</v>
      </c>
      <c r="IT167" s="2" t="s">
        <v>129</v>
      </c>
      <c r="IU167" s="2" t="s">
        <v>132</v>
      </c>
      <c r="IV167" s="2" t="s">
        <v>132</v>
      </c>
      <c r="IW167" s="2" t="s">
        <v>144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417</v>
      </c>
      <c r="JH167" s="2" t="s">
        <v>355</v>
      </c>
      <c r="JI167" s="2" t="s">
        <v>144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129</v>
      </c>
      <c r="JS167" s="2" t="s">
        <v>335</v>
      </c>
      <c r="JT167" s="2" t="s">
        <v>2364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174</v>
      </c>
      <c r="KD167" s="2" t="s">
        <v>129</v>
      </c>
      <c r="KE167" s="2" t="s">
        <v>132</v>
      </c>
      <c r="KF167" s="2" t="s">
        <v>132</v>
      </c>
      <c r="KG167" s="2" t="s">
        <v>144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212</v>
      </c>
      <c r="KP167" s="2" t="s">
        <v>168</v>
      </c>
      <c r="KQ167" s="2" t="s">
        <v>132</v>
      </c>
      <c r="KR167" s="2" t="s">
        <v>132</v>
      </c>
      <c r="KS167" s="2" t="s">
        <v>144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141</v>
      </c>
      <c r="LB167" s="2" t="s">
        <v>129</v>
      </c>
      <c r="LC167" s="2" t="s">
        <v>169</v>
      </c>
      <c r="LD167" s="2" t="s">
        <v>132</v>
      </c>
      <c r="LE167" s="2" t="s">
        <v>144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162</v>
      </c>
      <c r="LN167" s="2" t="s">
        <v>129</v>
      </c>
      <c r="LO167" s="2" t="s">
        <v>132</v>
      </c>
      <c r="LP167" s="2" t="s">
        <v>132</v>
      </c>
      <c r="LQ167" s="2" t="s">
        <v>144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141</v>
      </c>
      <c r="ML167" s="2" t="s">
        <v>171</v>
      </c>
      <c r="MM167" s="2" t="s">
        <v>776</v>
      </c>
      <c r="MN167" s="2" t="s">
        <v>2365</v>
      </c>
      <c r="MO167" s="2" t="s">
        <v>144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167</v>
      </c>
      <c r="MX167" s="2" t="s">
        <v>129</v>
      </c>
      <c r="MY167" s="2" t="s">
        <v>132</v>
      </c>
      <c r="MZ167" s="2" t="s">
        <v>132</v>
      </c>
      <c r="NA167" s="2" t="s">
        <v>144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167</v>
      </c>
      <c r="NJ167" s="2" t="s">
        <v>129</v>
      </c>
      <c r="NK167" s="2" t="s">
        <v>132</v>
      </c>
      <c r="NL167" s="2" t="s">
        <v>132</v>
      </c>
      <c r="NM167" s="2" t="s">
        <v>144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174</v>
      </c>
      <c r="NV167" s="2" t="s">
        <v>129</v>
      </c>
      <c r="NW167" s="2" t="s">
        <v>132</v>
      </c>
      <c r="NX167" s="2" t="s">
        <v>132</v>
      </c>
      <c r="NY167" s="2" t="s">
        <v>144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167</v>
      </c>
      <c r="OH167" s="2" t="s">
        <v>129</v>
      </c>
      <c r="OI167" s="2" t="s">
        <v>132</v>
      </c>
      <c r="OJ167" s="2" t="s">
        <v>132</v>
      </c>
      <c r="OK167" s="2" t="s">
        <v>144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167</v>
      </c>
      <c r="OT167" s="2" t="s">
        <v>168</v>
      </c>
      <c r="OU167" s="2" t="s">
        <v>132</v>
      </c>
      <c r="OV167" s="2" t="s">
        <v>132</v>
      </c>
      <c r="OW167" s="2" t="s">
        <v>144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217</v>
      </c>
      <c r="PF167" s="2" t="s">
        <v>129</v>
      </c>
      <c r="PG167" s="2" t="s">
        <v>132</v>
      </c>
      <c r="PH167" s="2" t="s">
        <v>132</v>
      </c>
      <c r="PI167" s="2" t="s">
        <v>144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141</v>
      </c>
      <c r="PR167" s="2" t="s">
        <v>168</v>
      </c>
      <c r="PS167" s="2" t="s">
        <v>572</v>
      </c>
      <c r="PT167" s="2" t="s">
        <v>736</v>
      </c>
      <c r="PU167" s="2" t="s">
        <v>144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162</v>
      </c>
      <c r="QP167" s="2" t="s">
        <v>168</v>
      </c>
      <c r="QQ167" s="2" t="s">
        <v>132</v>
      </c>
      <c r="QR167" s="2" t="s">
        <v>132</v>
      </c>
      <c r="QS167" s="2" t="s">
        <v>144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174</v>
      </c>
      <c r="RB167" s="2" t="s">
        <v>129</v>
      </c>
      <c r="RC167" s="2" t="s">
        <v>132</v>
      </c>
      <c r="RD167" s="2" t="s">
        <v>132</v>
      </c>
      <c r="RE167" s="2" t="s">
        <v>144</v>
      </c>
      <c r="RF167" s="2" t="s">
        <v>179</v>
      </c>
      <c r="RG167" s="4"/>
      <c r="RH167" s="8"/>
      <c r="RI167" s="4"/>
      <c r="RJ167" s="8"/>
      <c r="RK167" s="7"/>
      <c r="RL167" s="7"/>
      <c r="RM167" s="2" t="s">
        <v>174</v>
      </c>
      <c r="RN167" s="2" t="s">
        <v>129</v>
      </c>
      <c r="RO167" s="2" t="s">
        <v>132</v>
      </c>
      <c r="RP167" s="2" t="s">
        <v>132</v>
      </c>
      <c r="RQ167" s="2" t="s">
        <v>144</v>
      </c>
      <c r="RR167" s="2" t="s">
        <v>132</v>
      </c>
    </row>
    <row r="168">
      <c r="A168" s="2" t="s">
        <v>2366</v>
      </c>
      <c r="B168" s="2" t="s">
        <v>121</v>
      </c>
      <c r="C168" s="2" t="s">
        <v>2323</v>
      </c>
      <c r="D168" s="2" t="s">
        <v>2135</v>
      </c>
      <c r="E168" s="2" t="s">
        <v>2136</v>
      </c>
      <c r="F168" s="2" t="s">
        <v>2324</v>
      </c>
      <c r="G168" s="2" t="s">
        <v>2324</v>
      </c>
      <c r="H168" s="2" t="s">
        <v>2324</v>
      </c>
      <c r="I168" s="2" t="s">
        <v>2341</v>
      </c>
      <c r="J168" s="2" t="s">
        <v>2342</v>
      </c>
      <c r="K168" s="2" t="s">
        <v>1222</v>
      </c>
      <c r="L168" s="3">
        <v>111.24</v>
      </c>
      <c r="M168" s="3">
        <v>116.8</v>
      </c>
      <c r="N168" s="3">
        <v>209.94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2367</v>
      </c>
      <c r="T168" s="2" t="s">
        <v>132</v>
      </c>
      <c r="U168" s="2" t="s">
        <v>429</v>
      </c>
      <c r="V168" s="2" t="s">
        <v>397</v>
      </c>
      <c r="W168" s="2" t="s">
        <v>136</v>
      </c>
      <c r="X168" s="2" t="s">
        <v>937</v>
      </c>
      <c r="Y168" s="2" t="s">
        <v>763</v>
      </c>
      <c r="Z168" s="4">
        <v>92</v>
      </c>
      <c r="AA168" s="4">
        <f>=ROUNDDOWN(4.38095238095238,0)</f>
      </c>
      <c r="AB168" s="5">
        <v>21</v>
      </c>
      <c r="AC168" s="2" t="s">
        <v>139</v>
      </c>
      <c r="AD168" s="4">
        <v>250</v>
      </c>
      <c r="AE168" s="4">
        <v>650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186</v>
      </c>
      <c r="AQ168" s="8">
        <v>21042.88</v>
      </c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0.5453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 t="s">
        <v>132</v>
      </c>
      <c r="BJ168" s="4">
        <v>186</v>
      </c>
      <c r="BK168" s="8">
        <v>21042.88</v>
      </c>
      <c r="BL168" s="2" t="s">
        <v>2368</v>
      </c>
      <c r="BM168" s="7">
        <v>1</v>
      </c>
      <c r="BN168" s="7">
        <v>1</v>
      </c>
      <c r="BO168" s="4">
        <v>134</v>
      </c>
      <c r="BP168" s="8">
        <v>14171.89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2167</v>
      </c>
      <c r="BX168" s="2" t="s">
        <v>417</v>
      </c>
      <c r="BY168" s="2" t="s">
        <v>144</v>
      </c>
      <c r="BZ168" s="2" t="s">
        <v>132</v>
      </c>
      <c r="CA168" s="4">
        <v>18</v>
      </c>
      <c r="CB168" s="8">
        <v>2558.52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132</v>
      </c>
      <c r="CJ168" s="2" t="s">
        <v>563</v>
      </c>
      <c r="CK168" s="2" t="s">
        <v>144</v>
      </c>
      <c r="CL168" s="2" t="s">
        <v>132</v>
      </c>
      <c r="CM168" s="4">
        <v>14</v>
      </c>
      <c r="CN168" s="8">
        <v>1617.69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763</v>
      </c>
      <c r="CV168" s="2" t="s">
        <v>812</v>
      </c>
      <c r="CW168" s="2" t="s">
        <v>144</v>
      </c>
      <c r="CX168" s="2" t="s">
        <v>132</v>
      </c>
      <c r="CY168" s="4">
        <v>6</v>
      </c>
      <c r="CZ168" s="8">
        <v>817.62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237</v>
      </c>
      <c r="DH168" s="2" t="s">
        <v>2369</v>
      </c>
      <c r="DI168" s="2" t="s">
        <v>144</v>
      </c>
      <c r="DJ168" s="2" t="s">
        <v>132</v>
      </c>
      <c r="DK168" s="4">
        <v>4</v>
      </c>
      <c r="DL168" s="8">
        <v>578.92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149</v>
      </c>
      <c r="DT168" s="2" t="s">
        <v>1668</v>
      </c>
      <c r="DU168" s="2" t="s">
        <v>144</v>
      </c>
      <c r="DV168" s="2" t="s">
        <v>132</v>
      </c>
      <c r="DW168" s="4">
        <v>1</v>
      </c>
      <c r="DX168" s="8">
        <v>138.16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763</v>
      </c>
      <c r="EF168" s="2" t="s">
        <v>631</v>
      </c>
      <c r="EG168" s="2" t="s">
        <v>144</v>
      </c>
      <c r="EH168" s="2" t="s">
        <v>132</v>
      </c>
      <c r="EI168" s="4">
        <v>3</v>
      </c>
      <c r="EJ168" s="8">
        <v>391.14</v>
      </c>
      <c r="EK168" s="4"/>
      <c r="EL168" s="8"/>
      <c r="EM168" s="7"/>
      <c r="EN168" s="7"/>
      <c r="EO168" s="2" t="s">
        <v>141</v>
      </c>
      <c r="EP168" s="2" t="s">
        <v>129</v>
      </c>
      <c r="EQ168" s="2" t="s">
        <v>208</v>
      </c>
      <c r="ER168" s="2" t="s">
        <v>1227</v>
      </c>
      <c r="ES168" s="2" t="s">
        <v>144</v>
      </c>
      <c r="ET168" s="2" t="s">
        <v>132</v>
      </c>
      <c r="EU168" s="4">
        <v>3</v>
      </c>
      <c r="EV168" s="8">
        <v>378.45</v>
      </c>
      <c r="EW168" s="4"/>
      <c r="EX168" s="8"/>
      <c r="EY168" s="7"/>
      <c r="EZ168" s="7"/>
      <c r="FA168" s="2" t="s">
        <v>141</v>
      </c>
      <c r="FB168" s="2" t="s">
        <v>129</v>
      </c>
      <c r="FC168" s="2" t="s">
        <v>202</v>
      </c>
      <c r="FD168" s="2" t="s">
        <v>562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217</v>
      </c>
      <c r="FN168" s="2" t="s">
        <v>129</v>
      </c>
      <c r="FO168" s="2" t="s">
        <v>132</v>
      </c>
      <c r="FP168" s="2" t="s">
        <v>132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300</v>
      </c>
      <c r="GB168" s="2" t="s">
        <v>2370</v>
      </c>
      <c r="GC168" s="2" t="s">
        <v>144</v>
      </c>
      <c r="GD168" s="2" t="s">
        <v>132</v>
      </c>
      <c r="GE168" s="4">
        <v>1</v>
      </c>
      <c r="GF168" s="8">
        <v>104.97</v>
      </c>
      <c r="GG168" s="4"/>
      <c r="GH168" s="8"/>
      <c r="GI168" s="7"/>
      <c r="GJ168" s="7"/>
      <c r="GK168" s="2" t="s">
        <v>141</v>
      </c>
      <c r="GL168" s="2" t="s">
        <v>129</v>
      </c>
      <c r="GM168" s="2" t="s">
        <v>763</v>
      </c>
      <c r="GN168" s="2" t="s">
        <v>1351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161</v>
      </c>
      <c r="GZ168" s="2" t="s">
        <v>132</v>
      </c>
      <c r="HA168" s="2" t="s">
        <v>144</v>
      </c>
      <c r="HB168" s="2" t="s">
        <v>132</v>
      </c>
      <c r="HC168" s="4">
        <v>2</v>
      </c>
      <c r="HD168" s="8">
        <v>285.52</v>
      </c>
      <c r="HE168" s="4"/>
      <c r="HF168" s="8"/>
      <c r="HG168" s="7"/>
      <c r="HH168" s="7"/>
      <c r="HI168" s="2" t="s">
        <v>141</v>
      </c>
      <c r="HJ168" s="2" t="s">
        <v>129</v>
      </c>
      <c r="HK168" s="2" t="s">
        <v>202</v>
      </c>
      <c r="HL168" s="2" t="s">
        <v>2371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768</v>
      </c>
      <c r="HX168" s="2" t="s">
        <v>209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141</v>
      </c>
      <c r="IH168" s="2" t="s">
        <v>129</v>
      </c>
      <c r="II168" s="2" t="s">
        <v>962</v>
      </c>
      <c r="IJ168" s="2" t="s">
        <v>1475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212</v>
      </c>
      <c r="IT168" s="2" t="s">
        <v>129</v>
      </c>
      <c r="IU168" s="2" t="s">
        <v>132</v>
      </c>
      <c r="IV168" s="2" t="s">
        <v>132</v>
      </c>
      <c r="IW168" s="2" t="s">
        <v>144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488</v>
      </c>
      <c r="JH168" s="2" t="s">
        <v>164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335</v>
      </c>
      <c r="JT168" s="2" t="s">
        <v>2337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174</v>
      </c>
      <c r="KD168" s="2" t="s">
        <v>129</v>
      </c>
      <c r="KE168" s="2" t="s">
        <v>132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212</v>
      </c>
      <c r="KP168" s="2" t="s">
        <v>168</v>
      </c>
      <c r="KQ168" s="2" t="s">
        <v>132</v>
      </c>
      <c r="KR168" s="2" t="s">
        <v>132</v>
      </c>
      <c r="KS168" s="2" t="s">
        <v>144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141</v>
      </c>
      <c r="LB168" s="2" t="s">
        <v>129</v>
      </c>
      <c r="LC168" s="2" t="s">
        <v>169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162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171</v>
      </c>
      <c r="MM168" s="2" t="s">
        <v>776</v>
      </c>
      <c r="MN168" s="2" t="s">
        <v>572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129</v>
      </c>
      <c r="MY168" s="2" t="s">
        <v>132</v>
      </c>
      <c r="MZ168" s="2" t="s">
        <v>132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167</v>
      </c>
      <c r="NJ168" s="2" t="s">
        <v>129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174</v>
      </c>
      <c r="NV168" s="2" t="s">
        <v>129</v>
      </c>
      <c r="NW168" s="2" t="s">
        <v>132</v>
      </c>
      <c r="NX168" s="2" t="s">
        <v>132</v>
      </c>
      <c r="NY168" s="2" t="s">
        <v>144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167</v>
      </c>
      <c r="OT168" s="2" t="s">
        <v>168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217</v>
      </c>
      <c r="PF168" s="2" t="s">
        <v>129</v>
      </c>
      <c r="PG168" s="2" t="s">
        <v>132</v>
      </c>
      <c r="PH168" s="2" t="s">
        <v>132</v>
      </c>
      <c r="PI168" s="2" t="s">
        <v>144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168</v>
      </c>
      <c r="PS168" s="2" t="s">
        <v>177</v>
      </c>
      <c r="PT168" s="2" t="s">
        <v>132</v>
      </c>
      <c r="PU168" s="2" t="s">
        <v>144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162</v>
      </c>
      <c r="QP168" s="2" t="s">
        <v>168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174</v>
      </c>
      <c r="RB168" s="2" t="s">
        <v>129</v>
      </c>
      <c r="RC168" s="2" t="s">
        <v>132</v>
      </c>
      <c r="RD168" s="2" t="s">
        <v>132</v>
      </c>
      <c r="RE168" s="2" t="s">
        <v>144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168</v>
      </c>
      <c r="RO168" s="2" t="s">
        <v>922</v>
      </c>
      <c r="RP168" s="2" t="s">
        <v>2370</v>
      </c>
      <c r="RQ168" s="2" t="s">
        <v>144</v>
      </c>
      <c r="RR168" s="2" t="s">
        <v>132</v>
      </c>
    </row>
    <row r="169">
      <c r="A169" s="2" t="s">
        <v>2372</v>
      </c>
      <c r="B169" s="2" t="s">
        <v>121</v>
      </c>
      <c r="C169" s="2" t="s">
        <v>2323</v>
      </c>
      <c r="D169" s="2" t="s">
        <v>2135</v>
      </c>
      <c r="E169" s="2" t="s">
        <v>2136</v>
      </c>
      <c r="F169" s="2" t="s">
        <v>2324</v>
      </c>
      <c r="G169" s="2" t="s">
        <v>2324</v>
      </c>
      <c r="H169" s="2" t="s">
        <v>2324</v>
      </c>
      <c r="I169" s="2" t="s">
        <v>2325</v>
      </c>
      <c r="J169" s="2" t="s">
        <v>2326</v>
      </c>
      <c r="K169" s="2" t="s">
        <v>993</v>
      </c>
      <c r="L169" s="3">
        <v>74.11</v>
      </c>
      <c r="M169" s="3">
        <v>77.82</v>
      </c>
      <c r="N169" s="3">
        <v>141.94</v>
      </c>
      <c r="O169" s="2" t="s">
        <v>129</v>
      </c>
      <c r="P169" s="2" t="s">
        <v>255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429</v>
      </c>
      <c r="V169" s="2" t="s">
        <v>397</v>
      </c>
      <c r="W169" s="2" t="s">
        <v>136</v>
      </c>
      <c r="X169" s="2" t="s">
        <v>937</v>
      </c>
      <c r="Y169" s="2" t="s">
        <v>2327</v>
      </c>
      <c r="Z169" s="4">
        <v>182</v>
      </c>
      <c r="AA169" s="4">
        <f>=ROUNDDOWN(15.1666666666667,0)</f>
      </c>
      <c r="AB169" s="5">
        <v>12</v>
      </c>
      <c r="AC169" s="2" t="s">
        <v>2328</v>
      </c>
      <c r="AD169" s="4">
        <v>150</v>
      </c>
      <c r="AE169" s="4">
        <v>260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131</v>
      </c>
      <c r="AQ169" s="8">
        <v>10506.29</v>
      </c>
      <c r="AR169" s="4"/>
      <c r="AS169" s="8"/>
      <c r="AT169" s="7"/>
      <c r="AU169" s="7"/>
      <c r="AV169" s="4">
        <v>233</v>
      </c>
      <c r="AW169" s="8">
        <v>22662.06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0.4636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0.1342</v>
      </c>
      <c r="BJ169" s="4">
        <v>131</v>
      </c>
      <c r="BK169" s="8">
        <v>10506.29</v>
      </c>
      <c r="BL169" s="2" t="s">
        <v>2373</v>
      </c>
      <c r="BM169" s="7">
        <v>1</v>
      </c>
      <c r="BN169" s="7">
        <v>1</v>
      </c>
      <c r="BO169" s="4">
        <v>71</v>
      </c>
      <c r="BP169" s="8">
        <v>4697.07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2330</v>
      </c>
      <c r="BX169" s="2" t="s">
        <v>312</v>
      </c>
      <c r="BY169" s="2" t="s">
        <v>144</v>
      </c>
      <c r="BZ169" s="2" t="s">
        <v>132</v>
      </c>
      <c r="CA169" s="4">
        <v>36</v>
      </c>
      <c r="CB169" s="8">
        <v>3609.72</v>
      </c>
      <c r="CC169" s="4"/>
      <c r="CD169" s="8"/>
      <c r="CE169" s="7"/>
      <c r="CF169" s="7"/>
      <c r="CG169" s="2" t="s">
        <v>141</v>
      </c>
      <c r="CH169" s="2" t="s">
        <v>129</v>
      </c>
      <c r="CI169" s="2" t="s">
        <v>132</v>
      </c>
      <c r="CJ169" s="2" t="s">
        <v>204</v>
      </c>
      <c r="CK169" s="2" t="s">
        <v>144</v>
      </c>
      <c r="CL169" s="2" t="s">
        <v>132</v>
      </c>
      <c r="CM169" s="4">
        <v>6</v>
      </c>
      <c r="CN169" s="8">
        <v>515.02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2327</v>
      </c>
      <c r="CV169" s="2" t="s">
        <v>561</v>
      </c>
      <c r="CW169" s="2" t="s">
        <v>144</v>
      </c>
      <c r="CX169" s="2" t="s">
        <v>132</v>
      </c>
      <c r="CY169" s="4">
        <v>5</v>
      </c>
      <c r="CZ169" s="8">
        <v>480.65</v>
      </c>
      <c r="DA169" s="4"/>
      <c r="DB169" s="8"/>
      <c r="DC169" s="7"/>
      <c r="DD169" s="7"/>
      <c r="DE169" s="2" t="s">
        <v>141</v>
      </c>
      <c r="DF169" s="2" t="s">
        <v>129</v>
      </c>
      <c r="DG169" s="2" t="s">
        <v>237</v>
      </c>
      <c r="DH169" s="2" t="s">
        <v>767</v>
      </c>
      <c r="DI169" s="2" t="s">
        <v>144</v>
      </c>
      <c r="DJ169" s="2" t="s">
        <v>132</v>
      </c>
      <c r="DK169" s="4">
        <v>2</v>
      </c>
      <c r="DL169" s="8">
        <v>201.4</v>
      </c>
      <c r="DM169" s="4"/>
      <c r="DN169" s="8"/>
      <c r="DO169" s="7"/>
      <c r="DP169" s="7"/>
      <c r="DQ169" s="2" t="s">
        <v>141</v>
      </c>
      <c r="DR169" s="2" t="s">
        <v>129</v>
      </c>
      <c r="DS169" s="2" t="s">
        <v>149</v>
      </c>
      <c r="DT169" s="2" t="s">
        <v>1954</v>
      </c>
      <c r="DU169" s="2" t="s">
        <v>144</v>
      </c>
      <c r="DV169" s="2" t="s">
        <v>132</v>
      </c>
      <c r="DW169" s="4">
        <v>1</v>
      </c>
      <c r="DX169" s="8">
        <v>97.83</v>
      </c>
      <c r="DY169" s="4"/>
      <c r="DZ169" s="8"/>
      <c r="EA169" s="7"/>
      <c r="EB169" s="7"/>
      <c r="EC169" s="2" t="s">
        <v>141</v>
      </c>
      <c r="ED169" s="2" t="s">
        <v>129</v>
      </c>
      <c r="EE169" s="2" t="s">
        <v>2331</v>
      </c>
      <c r="EF169" s="2" t="s">
        <v>557</v>
      </c>
      <c r="EG169" s="2" t="s">
        <v>144</v>
      </c>
      <c r="EH169" s="2" t="s">
        <v>132</v>
      </c>
      <c r="EI169" s="4">
        <v>1</v>
      </c>
      <c r="EJ169" s="8">
        <v>92.35</v>
      </c>
      <c r="EK169" s="4"/>
      <c r="EL169" s="8"/>
      <c r="EM169" s="7"/>
      <c r="EN169" s="7"/>
      <c r="EO169" s="2" t="s">
        <v>141</v>
      </c>
      <c r="EP169" s="2" t="s">
        <v>129</v>
      </c>
      <c r="EQ169" s="2" t="s">
        <v>557</v>
      </c>
      <c r="ER169" s="2" t="s">
        <v>2374</v>
      </c>
      <c r="ES169" s="2" t="s">
        <v>144</v>
      </c>
      <c r="ET169" s="2" t="s">
        <v>132</v>
      </c>
      <c r="EU169" s="4">
        <v>1</v>
      </c>
      <c r="EV169" s="8">
        <v>84.05</v>
      </c>
      <c r="EW169" s="4"/>
      <c r="EX169" s="8"/>
      <c r="EY169" s="7"/>
      <c r="EZ169" s="7"/>
      <c r="FA169" s="2" t="s">
        <v>141</v>
      </c>
      <c r="FB169" s="2" t="s">
        <v>129</v>
      </c>
      <c r="FC169" s="2" t="s">
        <v>202</v>
      </c>
      <c r="FD169" s="2" t="s">
        <v>2116</v>
      </c>
      <c r="FE169" s="2" t="s">
        <v>144</v>
      </c>
      <c r="FF169" s="2" t="s">
        <v>132</v>
      </c>
      <c r="FG169" s="4">
        <v>1</v>
      </c>
      <c r="FH169" s="8">
        <v>96.13</v>
      </c>
      <c r="FI169" s="4"/>
      <c r="FJ169" s="8"/>
      <c r="FK169" s="7"/>
      <c r="FL169" s="7"/>
      <c r="FM169" s="2" t="s">
        <v>141</v>
      </c>
      <c r="FN169" s="2" t="s">
        <v>129</v>
      </c>
      <c r="FO169" s="2" t="s">
        <v>324</v>
      </c>
      <c r="FP169" s="2" t="s">
        <v>590</v>
      </c>
      <c r="FQ169" s="2" t="s">
        <v>144</v>
      </c>
      <c r="FR169" s="2" t="s">
        <v>132</v>
      </c>
      <c r="FS169" s="4">
        <v>1</v>
      </c>
      <c r="FT169" s="8">
        <v>77.82</v>
      </c>
      <c r="FU169" s="4"/>
      <c r="FV169" s="8"/>
      <c r="FW169" s="7"/>
      <c r="FX169" s="7"/>
      <c r="FY169" s="2" t="s">
        <v>141</v>
      </c>
      <c r="FZ169" s="2" t="s">
        <v>129</v>
      </c>
      <c r="GA169" s="2" t="s">
        <v>300</v>
      </c>
      <c r="GB169" s="2" t="s">
        <v>248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129</v>
      </c>
      <c r="GM169" s="2" t="s">
        <v>2334</v>
      </c>
      <c r="GN169" s="2" t="s">
        <v>964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129</v>
      </c>
      <c r="GY169" s="2" t="s">
        <v>303</v>
      </c>
      <c r="GZ169" s="2" t="s">
        <v>500</v>
      </c>
      <c r="HA169" s="2" t="s">
        <v>144</v>
      </c>
      <c r="HB169" s="2" t="s">
        <v>132</v>
      </c>
      <c r="HC169" s="4">
        <v>3</v>
      </c>
      <c r="HD169" s="8">
        <v>302.1</v>
      </c>
      <c r="HE169" s="4"/>
      <c r="HF169" s="8"/>
      <c r="HG169" s="7"/>
      <c r="HH169" s="7"/>
      <c r="HI169" s="2" t="s">
        <v>141</v>
      </c>
      <c r="HJ169" s="2" t="s">
        <v>129</v>
      </c>
      <c r="HK169" s="2" t="s">
        <v>202</v>
      </c>
      <c r="HL169" s="2" t="s">
        <v>1617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162</v>
      </c>
      <c r="HV169" s="2" t="s">
        <v>129</v>
      </c>
      <c r="HW169" s="2" t="s">
        <v>226</v>
      </c>
      <c r="HX169" s="2" t="s">
        <v>381</v>
      </c>
      <c r="HY169" s="2" t="s">
        <v>144</v>
      </c>
      <c r="HZ169" s="2" t="s">
        <v>132</v>
      </c>
      <c r="IA169" s="4">
        <v>1</v>
      </c>
      <c r="IB169" s="8">
        <v>84.05</v>
      </c>
      <c r="IC169" s="4"/>
      <c r="ID169" s="8"/>
      <c r="IE169" s="7"/>
      <c r="IF169" s="7"/>
      <c r="IG169" s="2" t="s">
        <v>141</v>
      </c>
      <c r="IH169" s="2" t="s">
        <v>129</v>
      </c>
      <c r="II169" s="2" t="s">
        <v>210</v>
      </c>
      <c r="IJ169" s="2" t="s">
        <v>551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212</v>
      </c>
      <c r="IT169" s="2" t="s">
        <v>129</v>
      </c>
      <c r="IU169" s="2" t="s">
        <v>132</v>
      </c>
      <c r="IV169" s="2" t="s">
        <v>132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141</v>
      </c>
      <c r="JF169" s="2" t="s">
        <v>129</v>
      </c>
      <c r="JG169" s="2" t="s">
        <v>213</v>
      </c>
      <c r="JH169" s="2" t="s">
        <v>734</v>
      </c>
      <c r="JI169" s="2" t="s">
        <v>144</v>
      </c>
      <c r="JJ169" s="2" t="s">
        <v>132</v>
      </c>
      <c r="JK169" s="4">
        <v>2</v>
      </c>
      <c r="JL169" s="8">
        <v>168.1</v>
      </c>
      <c r="JM169" s="4"/>
      <c r="JN169" s="8"/>
      <c r="JO169" s="7"/>
      <c r="JP169" s="7"/>
      <c r="JQ169" s="2" t="s">
        <v>141</v>
      </c>
      <c r="JR169" s="2" t="s">
        <v>129</v>
      </c>
      <c r="JS169" s="2" t="s">
        <v>335</v>
      </c>
      <c r="JT169" s="2" t="s">
        <v>333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174</v>
      </c>
      <c r="KD169" s="2" t="s">
        <v>129</v>
      </c>
      <c r="KE169" s="2" t="s">
        <v>132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212</v>
      </c>
      <c r="KP169" s="2" t="s">
        <v>168</v>
      </c>
      <c r="KQ169" s="2" t="s">
        <v>132</v>
      </c>
      <c r="KR169" s="2" t="s">
        <v>132</v>
      </c>
      <c r="KS169" s="2" t="s">
        <v>144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141</v>
      </c>
      <c r="LB169" s="2" t="s">
        <v>129</v>
      </c>
      <c r="LC169" s="2" t="s">
        <v>169</v>
      </c>
      <c r="LD169" s="2" t="s">
        <v>132</v>
      </c>
      <c r="LE169" s="2" t="s">
        <v>144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162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171</v>
      </c>
      <c r="MM169" s="2" t="s">
        <v>763</v>
      </c>
      <c r="MN169" s="2" t="s">
        <v>2362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129</v>
      </c>
      <c r="MY169" s="2" t="s">
        <v>132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167</v>
      </c>
      <c r="NJ169" s="2" t="s">
        <v>129</v>
      </c>
      <c r="NK169" s="2" t="s">
        <v>132</v>
      </c>
      <c r="NL169" s="2" t="s">
        <v>132</v>
      </c>
      <c r="NM169" s="2" t="s">
        <v>144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174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167</v>
      </c>
      <c r="OH169" s="2" t="s">
        <v>129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168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217</v>
      </c>
      <c r="PF169" s="2" t="s">
        <v>129</v>
      </c>
      <c r="PG169" s="2" t="s">
        <v>132</v>
      </c>
      <c r="PH169" s="2" t="s">
        <v>132</v>
      </c>
      <c r="PI169" s="2" t="s">
        <v>144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141</v>
      </c>
      <c r="PR169" s="2" t="s">
        <v>168</v>
      </c>
      <c r="PS169" s="2" t="s">
        <v>177</v>
      </c>
      <c r="PT169" s="2" t="s">
        <v>132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162</v>
      </c>
      <c r="QP169" s="2" t="s">
        <v>168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174</v>
      </c>
      <c r="RB169" s="2" t="s">
        <v>129</v>
      </c>
      <c r="RC169" s="2" t="s">
        <v>132</v>
      </c>
      <c r="RD169" s="2" t="s">
        <v>132</v>
      </c>
      <c r="RE169" s="2" t="s">
        <v>144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174</v>
      </c>
      <c r="RN169" s="2" t="s">
        <v>129</v>
      </c>
      <c r="RO169" s="2" t="s">
        <v>132</v>
      </c>
      <c r="RP169" s="2" t="s">
        <v>132</v>
      </c>
      <c r="RQ169" s="2" t="s">
        <v>144</v>
      </c>
      <c r="RR169" s="2" t="s">
        <v>132</v>
      </c>
    </row>
    <row r="170">
      <c r="A170" s="2" t="s">
        <v>2375</v>
      </c>
      <c r="B170" s="2" t="s">
        <v>121</v>
      </c>
      <c r="C170" s="2" t="s">
        <v>2323</v>
      </c>
      <c r="D170" s="2" t="s">
        <v>2135</v>
      </c>
      <c r="E170" s="2" t="s">
        <v>2136</v>
      </c>
      <c r="F170" s="2" t="s">
        <v>2324</v>
      </c>
      <c r="G170" s="2" t="s">
        <v>2324</v>
      </c>
      <c r="H170" s="2" t="s">
        <v>2324</v>
      </c>
      <c r="I170" s="2" t="s">
        <v>2341</v>
      </c>
      <c r="J170" s="2" t="s">
        <v>2342</v>
      </c>
      <c r="K170" s="2" t="s">
        <v>993</v>
      </c>
      <c r="L170" s="3">
        <v>111.24</v>
      </c>
      <c r="M170" s="3">
        <v>116.8</v>
      </c>
      <c r="N170" s="3">
        <v>209.94</v>
      </c>
      <c r="O170" s="2" t="s">
        <v>129</v>
      </c>
      <c r="P170" s="2" t="s">
        <v>255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429</v>
      </c>
      <c r="V170" s="2" t="s">
        <v>397</v>
      </c>
      <c r="W170" s="2" t="s">
        <v>136</v>
      </c>
      <c r="X170" s="2" t="s">
        <v>937</v>
      </c>
      <c r="Y170" s="2" t="s">
        <v>1036</v>
      </c>
      <c r="Z170" s="4">
        <v>110</v>
      </c>
      <c r="AA170" s="4">
        <f>=ROUNDDOWN(12.2222222222222,0)</f>
      </c>
      <c r="AB170" s="5">
        <v>9</v>
      </c>
      <c r="AC170" s="2" t="s">
        <v>2328</v>
      </c>
      <c r="AD170" s="4">
        <v>125</v>
      </c>
      <c r="AE170" s="4">
        <v>255</v>
      </c>
      <c r="AF170" s="6">
        <v>65</v>
      </c>
      <c r="AG170" s="6">
        <v>48</v>
      </c>
      <c r="AH170" s="7">
        <v>0.8901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102</v>
      </c>
      <c r="AQ170" s="8">
        <v>12155.77</v>
      </c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0.5364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>
        <v>102</v>
      </c>
      <c r="BK170" s="8">
        <v>12155.77</v>
      </c>
      <c r="BL170" s="2" t="s">
        <v>2376</v>
      </c>
      <c r="BM170" s="7">
        <v>1</v>
      </c>
      <c r="BN170" s="7">
        <v>1</v>
      </c>
      <c r="BO170" s="4">
        <v>41</v>
      </c>
      <c r="BP170" s="8">
        <v>4220.4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1097</v>
      </c>
      <c r="BX170" s="2" t="s">
        <v>1029</v>
      </c>
      <c r="BY170" s="2" t="s">
        <v>144</v>
      </c>
      <c r="BZ170" s="2" t="s">
        <v>132</v>
      </c>
      <c r="CA170" s="4">
        <v>35</v>
      </c>
      <c r="CB170" s="8">
        <v>4564.7</v>
      </c>
      <c r="CC170" s="4"/>
      <c r="CD170" s="8"/>
      <c r="CE170" s="7"/>
      <c r="CF170" s="7"/>
      <c r="CG170" s="2" t="s">
        <v>141</v>
      </c>
      <c r="CH170" s="2" t="s">
        <v>129</v>
      </c>
      <c r="CI170" s="2" t="s">
        <v>132</v>
      </c>
      <c r="CJ170" s="2" t="s">
        <v>894</v>
      </c>
      <c r="CK170" s="2" t="s">
        <v>144</v>
      </c>
      <c r="CL170" s="2" t="s">
        <v>132</v>
      </c>
      <c r="CM170" s="4">
        <v>8</v>
      </c>
      <c r="CN170" s="8">
        <v>976.85</v>
      </c>
      <c r="CO170" s="4"/>
      <c r="CP170" s="8"/>
      <c r="CQ170" s="7"/>
      <c r="CR170" s="7"/>
      <c r="CS170" s="2" t="s">
        <v>141</v>
      </c>
      <c r="CT170" s="2" t="s">
        <v>129</v>
      </c>
      <c r="CU170" s="2" t="s">
        <v>1790</v>
      </c>
      <c r="CV170" s="2" t="s">
        <v>2377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141</v>
      </c>
      <c r="DF170" s="2" t="s">
        <v>168</v>
      </c>
      <c r="DG170" s="2" t="s">
        <v>1354</v>
      </c>
      <c r="DH170" s="2" t="s">
        <v>2347</v>
      </c>
      <c r="DI170" s="2" t="s">
        <v>144</v>
      </c>
      <c r="DJ170" s="2" t="s">
        <v>132</v>
      </c>
      <c r="DK170" s="4">
        <v>1</v>
      </c>
      <c r="DL170" s="8">
        <v>144.73</v>
      </c>
      <c r="DM170" s="4"/>
      <c r="DN170" s="8"/>
      <c r="DO170" s="7"/>
      <c r="DP170" s="7"/>
      <c r="DQ170" s="2" t="s">
        <v>141</v>
      </c>
      <c r="DR170" s="2" t="s">
        <v>129</v>
      </c>
      <c r="DS170" s="2" t="s">
        <v>886</v>
      </c>
      <c r="DT170" s="2" t="s">
        <v>1101</v>
      </c>
      <c r="DU170" s="2" t="s">
        <v>144</v>
      </c>
      <c r="DV170" s="2" t="s">
        <v>132</v>
      </c>
      <c r="DW170" s="4">
        <v>8</v>
      </c>
      <c r="DX170" s="8">
        <v>1105.28</v>
      </c>
      <c r="DY170" s="4"/>
      <c r="DZ170" s="8"/>
      <c r="EA170" s="7"/>
      <c r="EB170" s="7"/>
      <c r="EC170" s="2" t="s">
        <v>141</v>
      </c>
      <c r="ED170" s="2" t="s">
        <v>129</v>
      </c>
      <c r="EE170" s="2" t="s">
        <v>2378</v>
      </c>
      <c r="EF170" s="2" t="s">
        <v>2150</v>
      </c>
      <c r="EG170" s="2" t="s">
        <v>144</v>
      </c>
      <c r="EH170" s="2" t="s">
        <v>132</v>
      </c>
      <c r="EI170" s="4">
        <v>2</v>
      </c>
      <c r="EJ170" s="8">
        <v>260.76</v>
      </c>
      <c r="EK170" s="4"/>
      <c r="EL170" s="8"/>
      <c r="EM170" s="7"/>
      <c r="EN170" s="7"/>
      <c r="EO170" s="2" t="s">
        <v>141</v>
      </c>
      <c r="EP170" s="2" t="s">
        <v>129</v>
      </c>
      <c r="EQ170" s="2" t="s">
        <v>200</v>
      </c>
      <c r="ER170" s="2" t="s">
        <v>2379</v>
      </c>
      <c r="ES170" s="2" t="s">
        <v>144</v>
      </c>
      <c r="ET170" s="2" t="s">
        <v>132</v>
      </c>
      <c r="EU170" s="4">
        <v>1</v>
      </c>
      <c r="EV170" s="8">
        <v>126.15</v>
      </c>
      <c r="EW170" s="4"/>
      <c r="EX170" s="8"/>
      <c r="EY170" s="7"/>
      <c r="EZ170" s="7"/>
      <c r="FA170" s="2" t="s">
        <v>141</v>
      </c>
      <c r="FB170" s="2" t="s">
        <v>129</v>
      </c>
      <c r="FC170" s="2" t="s">
        <v>202</v>
      </c>
      <c r="FD170" s="2" t="s">
        <v>147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168</v>
      </c>
      <c r="FO170" s="2" t="s">
        <v>1822</v>
      </c>
      <c r="FP170" s="2" t="s">
        <v>1255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141</v>
      </c>
      <c r="FZ170" s="2" t="s">
        <v>129</v>
      </c>
      <c r="GA170" s="2" t="s">
        <v>300</v>
      </c>
      <c r="GB170" s="2" t="s">
        <v>2380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129</v>
      </c>
      <c r="GM170" s="2" t="s">
        <v>1790</v>
      </c>
      <c r="GN170" s="2" t="s">
        <v>2381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303</v>
      </c>
      <c r="GZ170" s="2" t="s">
        <v>2382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141</v>
      </c>
      <c r="HJ170" s="2" t="s">
        <v>129</v>
      </c>
      <c r="HK170" s="2" t="s">
        <v>202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129</v>
      </c>
      <c r="HW170" s="2" t="s">
        <v>1028</v>
      </c>
      <c r="HX170" s="2" t="s">
        <v>1070</v>
      </c>
      <c r="HY170" s="2" t="s">
        <v>144</v>
      </c>
      <c r="HZ170" s="2" t="s">
        <v>132</v>
      </c>
      <c r="IA170" s="4">
        <v>3</v>
      </c>
      <c r="IB170" s="8">
        <v>378.45</v>
      </c>
      <c r="IC170" s="4"/>
      <c r="ID170" s="8"/>
      <c r="IE170" s="7"/>
      <c r="IF170" s="7"/>
      <c r="IG170" s="2" t="s">
        <v>141</v>
      </c>
      <c r="IH170" s="2" t="s">
        <v>129</v>
      </c>
      <c r="II170" s="2" t="s">
        <v>210</v>
      </c>
      <c r="IJ170" s="2" t="s">
        <v>2383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212</v>
      </c>
      <c r="IT170" s="2" t="s">
        <v>129</v>
      </c>
      <c r="IU170" s="2" t="s">
        <v>132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141</v>
      </c>
      <c r="JF170" s="2" t="s">
        <v>129</v>
      </c>
      <c r="JG170" s="2" t="s">
        <v>213</v>
      </c>
      <c r="JH170" s="2" t="s">
        <v>2384</v>
      </c>
      <c r="JI170" s="2" t="s">
        <v>144</v>
      </c>
      <c r="JJ170" s="2" t="s">
        <v>132</v>
      </c>
      <c r="JK170" s="4">
        <v>3</v>
      </c>
      <c r="JL170" s="8">
        <v>378.45</v>
      </c>
      <c r="JM170" s="4"/>
      <c r="JN170" s="8"/>
      <c r="JO170" s="7"/>
      <c r="JP170" s="7"/>
      <c r="JQ170" s="2" t="s">
        <v>141</v>
      </c>
      <c r="JR170" s="2" t="s">
        <v>129</v>
      </c>
      <c r="JS170" s="2" t="s">
        <v>1031</v>
      </c>
      <c r="JT170" s="2" t="s">
        <v>2385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174</v>
      </c>
      <c r="KD170" s="2" t="s">
        <v>129</v>
      </c>
      <c r="KE170" s="2" t="s">
        <v>132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212</v>
      </c>
      <c r="KP170" s="2" t="s">
        <v>168</v>
      </c>
      <c r="KQ170" s="2" t="s">
        <v>132</v>
      </c>
      <c r="KR170" s="2" t="s">
        <v>132</v>
      </c>
      <c r="KS170" s="2" t="s">
        <v>144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141</v>
      </c>
      <c r="LB170" s="2" t="s">
        <v>129</v>
      </c>
      <c r="LC170" s="2" t="s">
        <v>169</v>
      </c>
      <c r="LD170" s="2" t="s">
        <v>132</v>
      </c>
      <c r="LE170" s="2" t="s">
        <v>144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162</v>
      </c>
      <c r="LN170" s="2" t="s">
        <v>129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171</v>
      </c>
      <c r="MM170" s="2" t="s">
        <v>2386</v>
      </c>
      <c r="MN170" s="2" t="s">
        <v>2387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167</v>
      </c>
      <c r="NJ170" s="2" t="s">
        <v>129</v>
      </c>
      <c r="NK170" s="2" t="s">
        <v>132</v>
      </c>
      <c r="NL170" s="2" t="s">
        <v>132</v>
      </c>
      <c r="NM170" s="2" t="s">
        <v>144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167</v>
      </c>
      <c r="OH170" s="2" t="s">
        <v>129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168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217</v>
      </c>
      <c r="PF170" s="2" t="s">
        <v>129</v>
      </c>
      <c r="PG170" s="2" t="s">
        <v>132</v>
      </c>
      <c r="PH170" s="2" t="s">
        <v>132</v>
      </c>
      <c r="PI170" s="2" t="s">
        <v>144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168</v>
      </c>
      <c r="PS170" s="2" t="s">
        <v>218</v>
      </c>
      <c r="PT170" s="2" t="s">
        <v>1003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162</v>
      </c>
      <c r="QP170" s="2" t="s">
        <v>168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174</v>
      </c>
      <c r="RB170" s="2" t="s">
        <v>129</v>
      </c>
      <c r="RC170" s="2" t="s">
        <v>132</v>
      </c>
      <c r="RD170" s="2" t="s">
        <v>132</v>
      </c>
      <c r="RE170" s="2" t="s">
        <v>144</v>
      </c>
      <c r="RF170" s="2" t="s">
        <v>179</v>
      </c>
      <c r="RG170" s="4"/>
      <c r="RH170" s="8"/>
      <c r="RI170" s="4"/>
      <c r="RJ170" s="8"/>
      <c r="RK170" s="7"/>
      <c r="RL170" s="7"/>
      <c r="RM170" s="2" t="s">
        <v>174</v>
      </c>
      <c r="RN170" s="2" t="s">
        <v>129</v>
      </c>
      <c r="RO170" s="2" t="s">
        <v>132</v>
      </c>
      <c r="RP170" s="2" t="s">
        <v>132</v>
      </c>
      <c r="RQ170" s="2" t="s">
        <v>144</v>
      </c>
      <c r="RR170" s="2" t="s">
        <v>132</v>
      </c>
    </row>
    <row r="171">
      <c r="A171" s="2" t="s">
        <v>2388</v>
      </c>
      <c r="B171" s="2" t="s">
        <v>121</v>
      </c>
      <c r="C171" s="2" t="s">
        <v>2323</v>
      </c>
      <c r="D171" s="2" t="s">
        <v>2135</v>
      </c>
      <c r="E171" s="2" t="s">
        <v>2136</v>
      </c>
      <c r="F171" s="2" t="s">
        <v>2324</v>
      </c>
      <c r="G171" s="2" t="s">
        <v>2324</v>
      </c>
      <c r="H171" s="2" t="s">
        <v>2324</v>
      </c>
      <c r="I171" s="2" t="s">
        <v>2325</v>
      </c>
      <c r="J171" s="2" t="s">
        <v>2326</v>
      </c>
      <c r="K171" s="2" t="s">
        <v>185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255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429</v>
      </c>
      <c r="V171" s="2" t="s">
        <v>397</v>
      </c>
      <c r="W171" s="2" t="s">
        <v>136</v>
      </c>
      <c r="X171" s="2" t="s">
        <v>937</v>
      </c>
      <c r="Y171" s="2" t="s">
        <v>2389</v>
      </c>
      <c r="Z171" s="4">
        <v>203</v>
      </c>
      <c r="AA171" s="4">
        <f>=ROUNDDOWN(29,0)</f>
      </c>
      <c r="AB171" s="5">
        <v>7</v>
      </c>
      <c r="AC171" s="2" t="s">
        <v>2328</v>
      </c>
      <c r="AD171" s="4">
        <v>100</v>
      </c>
      <c r="AE171" s="4">
        <v>210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100</v>
      </c>
      <c r="AQ171" s="8">
        <v>7642.84</v>
      </c>
      <c r="AR171" s="4"/>
      <c r="AS171" s="8"/>
      <c r="AT171" s="7"/>
      <c r="AU171" s="7"/>
      <c r="AV171" s="4">
        <v>198</v>
      </c>
      <c r="AW171" s="8">
        <v>19620.16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0.3895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0.1162</v>
      </c>
      <c r="BJ171" s="4">
        <v>100</v>
      </c>
      <c r="BK171" s="8">
        <v>7642.84</v>
      </c>
      <c r="BL171" s="2" t="s">
        <v>2390</v>
      </c>
      <c r="BM171" s="7">
        <v>1</v>
      </c>
      <c r="BN171" s="7">
        <v>1</v>
      </c>
      <c r="BO171" s="4">
        <v>62</v>
      </c>
      <c r="BP171" s="8">
        <v>4053.32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736</v>
      </c>
      <c r="BX171" s="2" t="s">
        <v>2391</v>
      </c>
      <c r="BY171" s="2" t="s">
        <v>144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141</v>
      </c>
      <c r="CH171" s="2" t="s">
        <v>129</v>
      </c>
      <c r="CI171" s="2" t="s">
        <v>132</v>
      </c>
      <c r="CJ171" s="2" t="s">
        <v>1006</v>
      </c>
      <c r="CK171" s="2" t="s">
        <v>144</v>
      </c>
      <c r="CL171" s="2" t="s">
        <v>132</v>
      </c>
      <c r="CM171" s="4">
        <v>5</v>
      </c>
      <c r="CN171" s="8">
        <v>383.66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2389</v>
      </c>
      <c r="CV171" s="2" t="s">
        <v>1963</v>
      </c>
      <c r="CW171" s="2" t="s">
        <v>144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141</v>
      </c>
      <c r="DF171" s="2" t="s">
        <v>129</v>
      </c>
      <c r="DG171" s="2" t="s">
        <v>772</v>
      </c>
      <c r="DH171" s="2" t="s">
        <v>587</v>
      </c>
      <c r="DI171" s="2" t="s">
        <v>144</v>
      </c>
      <c r="DJ171" s="2" t="s">
        <v>132</v>
      </c>
      <c r="DK171" s="4">
        <v>7</v>
      </c>
      <c r="DL171" s="8">
        <v>717.78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344</v>
      </c>
      <c r="DT171" s="2" t="s">
        <v>1417</v>
      </c>
      <c r="DU171" s="2" t="s">
        <v>144</v>
      </c>
      <c r="DV171" s="2" t="s">
        <v>132</v>
      </c>
      <c r="DW171" s="4">
        <v>12</v>
      </c>
      <c r="DX171" s="8">
        <v>1173.96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1950</v>
      </c>
      <c r="EF171" s="2" t="s">
        <v>232</v>
      </c>
      <c r="EG171" s="2" t="s">
        <v>144</v>
      </c>
      <c r="EH171" s="2" t="s">
        <v>132</v>
      </c>
      <c r="EI171" s="4">
        <v>5</v>
      </c>
      <c r="EJ171" s="8">
        <v>438.65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1244</v>
      </c>
      <c r="ER171" s="2" t="s">
        <v>2253</v>
      </c>
      <c r="ES171" s="2" t="s">
        <v>144</v>
      </c>
      <c r="ET171" s="2" t="s">
        <v>132</v>
      </c>
      <c r="EU171" s="4">
        <v>1</v>
      </c>
      <c r="EV171" s="8">
        <v>84.05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1350</v>
      </c>
      <c r="FD171" s="2" t="s">
        <v>1351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217</v>
      </c>
      <c r="FN171" s="2" t="s">
        <v>129</v>
      </c>
      <c r="FO171" s="2" t="s">
        <v>132</v>
      </c>
      <c r="FP171" s="2" t="s">
        <v>132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158</v>
      </c>
      <c r="GB171" s="2" t="s">
        <v>132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2389</v>
      </c>
      <c r="GN171" s="2" t="s">
        <v>2017</v>
      </c>
      <c r="GO171" s="2" t="s">
        <v>144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167</v>
      </c>
      <c r="GX171" s="2" t="s">
        <v>129</v>
      </c>
      <c r="GY171" s="2" t="s">
        <v>132</v>
      </c>
      <c r="GZ171" s="2" t="s">
        <v>132</v>
      </c>
      <c r="HA171" s="2" t="s">
        <v>144</v>
      </c>
      <c r="HB171" s="2" t="s">
        <v>132</v>
      </c>
      <c r="HC171" s="4">
        <v>7</v>
      </c>
      <c r="HD171" s="8">
        <v>704.9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772</v>
      </c>
      <c r="HL171" s="2" t="s">
        <v>957</v>
      </c>
      <c r="HM171" s="2" t="s">
        <v>144</v>
      </c>
      <c r="HN171" s="2" t="s">
        <v>132</v>
      </c>
      <c r="HO171" s="4">
        <v>1</v>
      </c>
      <c r="HP171" s="8">
        <v>86.52</v>
      </c>
      <c r="HQ171" s="4"/>
      <c r="HR171" s="8"/>
      <c r="HS171" s="7"/>
      <c r="HT171" s="7"/>
      <c r="HU171" s="2" t="s">
        <v>141</v>
      </c>
      <c r="HV171" s="2" t="s">
        <v>129</v>
      </c>
      <c r="HW171" s="2" t="s">
        <v>678</v>
      </c>
      <c r="HX171" s="2" t="s">
        <v>1443</v>
      </c>
      <c r="HY171" s="2" t="s">
        <v>144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141</v>
      </c>
      <c r="IH171" s="2" t="s">
        <v>129</v>
      </c>
      <c r="II171" s="2" t="s">
        <v>155</v>
      </c>
      <c r="IJ171" s="2" t="s">
        <v>132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212</v>
      </c>
      <c r="IT171" s="2" t="s">
        <v>129</v>
      </c>
      <c r="IU171" s="2" t="s">
        <v>132</v>
      </c>
      <c r="IV171" s="2" t="s">
        <v>132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356</v>
      </c>
      <c r="JH171" s="2" t="s">
        <v>132</v>
      </c>
      <c r="JI171" s="2" t="s">
        <v>144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129</v>
      </c>
      <c r="JS171" s="2" t="s">
        <v>963</v>
      </c>
      <c r="JT171" s="2" t="s">
        <v>611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174</v>
      </c>
      <c r="KD171" s="2" t="s">
        <v>129</v>
      </c>
      <c r="KE171" s="2" t="s">
        <v>132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212</v>
      </c>
      <c r="KP171" s="2" t="s">
        <v>168</v>
      </c>
      <c r="KQ171" s="2" t="s">
        <v>132</v>
      </c>
      <c r="KR171" s="2" t="s">
        <v>132</v>
      </c>
      <c r="KS171" s="2" t="s">
        <v>144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141</v>
      </c>
      <c r="LB171" s="2" t="s">
        <v>129</v>
      </c>
      <c r="LC171" s="2" t="s">
        <v>169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162</v>
      </c>
      <c r="ML171" s="2" t="s">
        <v>129</v>
      </c>
      <c r="MM171" s="2" t="s">
        <v>132</v>
      </c>
      <c r="MN171" s="2" t="s">
        <v>132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129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167</v>
      </c>
      <c r="NJ171" s="2" t="s">
        <v>129</v>
      </c>
      <c r="NK171" s="2" t="s">
        <v>132</v>
      </c>
      <c r="NL171" s="2" t="s">
        <v>132</v>
      </c>
      <c r="NM171" s="2" t="s">
        <v>144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167</v>
      </c>
      <c r="OH171" s="2" t="s">
        <v>129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217</v>
      </c>
      <c r="PF171" s="2" t="s">
        <v>129</v>
      </c>
      <c r="PG171" s="2" t="s">
        <v>132</v>
      </c>
      <c r="PH171" s="2" t="s">
        <v>132</v>
      </c>
      <c r="PI171" s="2" t="s">
        <v>144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168</v>
      </c>
      <c r="PS171" s="2" t="s">
        <v>177</v>
      </c>
      <c r="PT171" s="2" t="s">
        <v>132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167</v>
      </c>
      <c r="QD171" s="2" t="s">
        <v>129</v>
      </c>
      <c r="QE171" s="2" t="s">
        <v>132</v>
      </c>
      <c r="QF171" s="2" t="s">
        <v>132</v>
      </c>
      <c r="QG171" s="2" t="s">
        <v>144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174</v>
      </c>
      <c r="RB171" s="2" t="s">
        <v>129</v>
      </c>
      <c r="RC171" s="2" t="s">
        <v>132</v>
      </c>
      <c r="RD171" s="2" t="s">
        <v>132</v>
      </c>
      <c r="RE171" s="2" t="s">
        <v>144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174</v>
      </c>
      <c r="RN171" s="2" t="s">
        <v>129</v>
      </c>
      <c r="RO171" s="2" t="s">
        <v>132</v>
      </c>
      <c r="RP171" s="2" t="s">
        <v>132</v>
      </c>
      <c r="RQ171" s="2" t="s">
        <v>144</v>
      </c>
      <c r="RR171" s="2" t="s">
        <v>132</v>
      </c>
    </row>
    <row r="172">
      <c r="A172" s="2" t="s">
        <v>2392</v>
      </c>
      <c r="B172" s="2" t="s">
        <v>121</v>
      </c>
      <c r="C172" s="2" t="s">
        <v>2323</v>
      </c>
      <c r="D172" s="2" t="s">
        <v>2135</v>
      </c>
      <c r="E172" s="2" t="s">
        <v>2136</v>
      </c>
      <c r="F172" s="2" t="s">
        <v>2324</v>
      </c>
      <c r="G172" s="2" t="s">
        <v>2324</v>
      </c>
      <c r="H172" s="2" t="s">
        <v>2324</v>
      </c>
      <c r="I172" s="2" t="s">
        <v>2341</v>
      </c>
      <c r="J172" s="2" t="s">
        <v>2342</v>
      </c>
      <c r="K172" s="2" t="s">
        <v>185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255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429</v>
      </c>
      <c r="V172" s="2" t="s">
        <v>397</v>
      </c>
      <c r="W172" s="2" t="s">
        <v>136</v>
      </c>
      <c r="X172" s="2" t="s">
        <v>937</v>
      </c>
      <c r="Y172" s="2" t="s">
        <v>2389</v>
      </c>
      <c r="Z172" s="4">
        <v>234</v>
      </c>
      <c r="AA172" s="4">
        <f>=ROUNDDOWN(33.4285714285714,0)</f>
      </c>
      <c r="AB172" s="5">
        <v>7</v>
      </c>
      <c r="AC172" s="2" t="s">
        <v>2328</v>
      </c>
      <c r="AD172" s="4">
        <v>100</v>
      </c>
      <c r="AE172" s="4">
        <v>100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98</v>
      </c>
      <c r="AQ172" s="8">
        <v>11977.32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0.6105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98</v>
      </c>
      <c r="BK172" s="8">
        <v>11977.32</v>
      </c>
      <c r="BL172" s="2" t="s">
        <v>2393</v>
      </c>
      <c r="BM172" s="7">
        <v>1</v>
      </c>
      <c r="BN172" s="7">
        <v>1</v>
      </c>
      <c r="BO172" s="4">
        <v>35</v>
      </c>
      <c r="BP172" s="8">
        <v>3487.88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736</v>
      </c>
      <c r="BX172" s="2" t="s">
        <v>505</v>
      </c>
      <c r="BY172" s="2" t="s">
        <v>144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141</v>
      </c>
      <c r="CH172" s="2" t="s">
        <v>129</v>
      </c>
      <c r="CI172" s="2" t="s">
        <v>132</v>
      </c>
      <c r="CJ172" s="2" t="s">
        <v>1370</v>
      </c>
      <c r="CK172" s="2" t="s">
        <v>144</v>
      </c>
      <c r="CL172" s="2" t="s">
        <v>132</v>
      </c>
      <c r="CM172" s="4">
        <v>18</v>
      </c>
      <c r="CN172" s="8">
        <v>2177.03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2389</v>
      </c>
      <c r="CV172" s="2" t="s">
        <v>2033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141</v>
      </c>
      <c r="DF172" s="2" t="s">
        <v>129</v>
      </c>
      <c r="DG172" s="2" t="s">
        <v>772</v>
      </c>
      <c r="DH172" s="2" t="s">
        <v>587</v>
      </c>
      <c r="DI172" s="2" t="s">
        <v>144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129</v>
      </c>
      <c r="DS172" s="2" t="s">
        <v>344</v>
      </c>
      <c r="DT172" s="2" t="s">
        <v>2394</v>
      </c>
      <c r="DU172" s="2" t="s">
        <v>144</v>
      </c>
      <c r="DV172" s="2" t="s">
        <v>132</v>
      </c>
      <c r="DW172" s="4">
        <v>18</v>
      </c>
      <c r="DX172" s="8">
        <v>2486.88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1950</v>
      </c>
      <c r="EF172" s="2" t="s">
        <v>930</v>
      </c>
      <c r="EG172" s="2" t="s">
        <v>144</v>
      </c>
      <c r="EH172" s="2" t="s">
        <v>132</v>
      </c>
      <c r="EI172" s="4">
        <v>1</v>
      </c>
      <c r="EJ172" s="8">
        <v>130.38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1244</v>
      </c>
      <c r="ER172" s="2" t="s">
        <v>733</v>
      </c>
      <c r="ES172" s="2" t="s">
        <v>144</v>
      </c>
      <c r="ET172" s="2" t="s">
        <v>132</v>
      </c>
      <c r="EU172" s="4">
        <v>1</v>
      </c>
      <c r="EV172" s="8">
        <v>126.15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1350</v>
      </c>
      <c r="FD172" s="2" t="s">
        <v>1930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217</v>
      </c>
      <c r="FN172" s="2" t="s">
        <v>129</v>
      </c>
      <c r="FO172" s="2" t="s">
        <v>132</v>
      </c>
      <c r="FP172" s="2" t="s">
        <v>132</v>
      </c>
      <c r="FQ172" s="2" t="s">
        <v>144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129</v>
      </c>
      <c r="GA172" s="2" t="s">
        <v>158</v>
      </c>
      <c r="GB172" s="2" t="s">
        <v>132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2389</v>
      </c>
      <c r="GN172" s="2" t="s">
        <v>2046</v>
      </c>
      <c r="GO172" s="2" t="s">
        <v>144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167</v>
      </c>
      <c r="GX172" s="2" t="s">
        <v>129</v>
      </c>
      <c r="GY172" s="2" t="s">
        <v>132</v>
      </c>
      <c r="GZ172" s="2" t="s">
        <v>132</v>
      </c>
      <c r="HA172" s="2" t="s">
        <v>144</v>
      </c>
      <c r="HB172" s="2" t="s">
        <v>132</v>
      </c>
      <c r="HC172" s="4">
        <v>25</v>
      </c>
      <c r="HD172" s="8">
        <v>3569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772</v>
      </c>
      <c r="HL172" s="2" t="s">
        <v>2395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162</v>
      </c>
      <c r="HV172" s="2" t="s">
        <v>129</v>
      </c>
      <c r="HW172" s="2" t="s">
        <v>678</v>
      </c>
      <c r="HX172" s="2" t="s">
        <v>132</v>
      </c>
      <c r="HY172" s="2" t="s">
        <v>144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141</v>
      </c>
      <c r="IH172" s="2" t="s">
        <v>129</v>
      </c>
      <c r="II172" s="2" t="s">
        <v>155</v>
      </c>
      <c r="IJ172" s="2" t="s">
        <v>924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129</v>
      </c>
      <c r="IU172" s="2" t="s">
        <v>132</v>
      </c>
      <c r="IV172" s="2" t="s">
        <v>132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356</v>
      </c>
      <c r="JH172" s="2" t="s">
        <v>132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462</v>
      </c>
      <c r="JT172" s="2" t="s">
        <v>438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174</v>
      </c>
      <c r="KD172" s="2" t="s">
        <v>129</v>
      </c>
      <c r="KE172" s="2" t="s">
        <v>132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212</v>
      </c>
      <c r="KP172" s="2" t="s">
        <v>168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141</v>
      </c>
      <c r="LB172" s="2" t="s">
        <v>129</v>
      </c>
      <c r="LC172" s="2" t="s">
        <v>169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162</v>
      </c>
      <c r="ML172" s="2" t="s">
        <v>129</v>
      </c>
      <c r="MM172" s="2" t="s">
        <v>132</v>
      </c>
      <c r="MN172" s="2" t="s">
        <v>132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129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167</v>
      </c>
      <c r="NJ172" s="2" t="s">
        <v>129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217</v>
      </c>
      <c r="PF172" s="2" t="s">
        <v>129</v>
      </c>
      <c r="PG172" s="2" t="s">
        <v>132</v>
      </c>
      <c r="PH172" s="2" t="s">
        <v>132</v>
      </c>
      <c r="PI172" s="2" t="s">
        <v>144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168</v>
      </c>
      <c r="PS172" s="2" t="s">
        <v>177</v>
      </c>
      <c r="PT172" s="2" t="s">
        <v>132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167</v>
      </c>
      <c r="QD172" s="2" t="s">
        <v>129</v>
      </c>
      <c r="QE172" s="2" t="s">
        <v>132</v>
      </c>
      <c r="QF172" s="2" t="s">
        <v>132</v>
      </c>
      <c r="QG172" s="2" t="s">
        <v>144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174</v>
      </c>
      <c r="RB172" s="2" t="s">
        <v>129</v>
      </c>
      <c r="RC172" s="2" t="s">
        <v>132</v>
      </c>
      <c r="RD172" s="2" t="s">
        <v>132</v>
      </c>
      <c r="RE172" s="2" t="s">
        <v>144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174</v>
      </c>
      <c r="RN172" s="2" t="s">
        <v>129</v>
      </c>
      <c r="RO172" s="2" t="s">
        <v>132</v>
      </c>
      <c r="RP172" s="2" t="s">
        <v>132</v>
      </c>
      <c r="RQ172" s="2" t="s">
        <v>144</v>
      </c>
      <c r="RR172" s="2" t="s">
        <v>132</v>
      </c>
    </row>
    <row r="173">
      <c r="A173" s="2" t="s">
        <v>2396</v>
      </c>
      <c r="B173" s="2" t="s">
        <v>121</v>
      </c>
      <c r="C173" s="2" t="s">
        <v>2323</v>
      </c>
      <c r="D173" s="2" t="s">
        <v>2135</v>
      </c>
      <c r="E173" s="2" t="s">
        <v>2136</v>
      </c>
      <c r="F173" s="2" t="s">
        <v>2397</v>
      </c>
      <c r="G173" s="2" t="s">
        <v>2397</v>
      </c>
      <c r="H173" s="2" t="s">
        <v>2397</v>
      </c>
      <c r="I173" s="2" t="s">
        <v>2398</v>
      </c>
      <c r="J173" s="2" t="s">
        <v>127</v>
      </c>
      <c r="K173" s="2" t="s">
        <v>935</v>
      </c>
      <c r="L173" s="3">
        <v>112.71</v>
      </c>
      <c r="M173" s="3">
        <v>118.35</v>
      </c>
      <c r="N173" s="3">
        <v>199.74</v>
      </c>
      <c r="O173" s="2" t="s">
        <v>129</v>
      </c>
      <c r="P173" s="2" t="s">
        <v>640</v>
      </c>
      <c r="Q173" s="2" t="s">
        <v>131</v>
      </c>
      <c r="R173" s="2" t="s">
        <v>132</v>
      </c>
      <c r="S173" s="2" t="s">
        <v>2399</v>
      </c>
      <c r="T173" s="2" t="s">
        <v>132</v>
      </c>
      <c r="U173" s="2" t="s">
        <v>429</v>
      </c>
      <c r="V173" s="2" t="s">
        <v>2175</v>
      </c>
      <c r="W173" s="2" t="s">
        <v>136</v>
      </c>
      <c r="X173" s="2" t="s">
        <v>937</v>
      </c>
      <c r="Y173" s="2" t="s">
        <v>165</v>
      </c>
      <c r="Z173" s="4">
        <v>86</v>
      </c>
      <c r="AA173" s="4">
        <f>=ROUNDDOWN(28.6666666666667,0)</f>
      </c>
      <c r="AB173" s="5">
        <v>3</v>
      </c>
      <c r="AC173" s="2" t="s">
        <v>132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23</v>
      </c>
      <c r="AQ173" s="8">
        <v>3001.61</v>
      </c>
      <c r="AR173" s="4"/>
      <c r="AS173" s="8"/>
      <c r="AT173" s="7"/>
      <c r="AU173" s="7"/>
      <c r="AV173" s="4">
        <v>23</v>
      </c>
      <c r="AW173" s="8">
        <v>3001.61</v>
      </c>
      <c r="AX173" s="4"/>
      <c r="AY173" s="8"/>
      <c r="AZ173" s="7"/>
      <c r="BA173" s="7"/>
      <c r="BB173" s="7">
        <v>1</v>
      </c>
      <c r="BC173" s="4">
        <v>38</v>
      </c>
      <c r="BD173" s="8">
        <v>4901.41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0.6124</v>
      </c>
      <c r="BJ173" s="4">
        <v>23</v>
      </c>
      <c r="BK173" s="8">
        <v>3001.61</v>
      </c>
      <c r="BL173" s="2" t="s">
        <v>2400</v>
      </c>
      <c r="BM173" s="7">
        <v>1</v>
      </c>
      <c r="BN173" s="7">
        <v>1</v>
      </c>
      <c r="BO173" s="4">
        <v>7</v>
      </c>
      <c r="BP173" s="8">
        <v>665.08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2073</v>
      </c>
      <c r="BX173" s="2" t="s">
        <v>247</v>
      </c>
      <c r="BY173" s="2" t="s">
        <v>144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141</v>
      </c>
      <c r="CH173" s="2" t="s">
        <v>129</v>
      </c>
      <c r="CI173" s="2" t="s">
        <v>132</v>
      </c>
      <c r="CJ173" s="2" t="s">
        <v>132</v>
      </c>
      <c r="CK173" s="2" t="s">
        <v>144</v>
      </c>
      <c r="CL173" s="2" t="s">
        <v>132</v>
      </c>
      <c r="CM173" s="4">
        <v>4</v>
      </c>
      <c r="CN173" s="8">
        <v>543.86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165</v>
      </c>
      <c r="CV173" s="2" t="s">
        <v>451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129</v>
      </c>
      <c r="DG173" s="2" t="s">
        <v>2401</v>
      </c>
      <c r="DH173" s="2" t="s">
        <v>2402</v>
      </c>
      <c r="DI173" s="2" t="s">
        <v>144</v>
      </c>
      <c r="DJ173" s="2" t="s">
        <v>132</v>
      </c>
      <c r="DK173" s="4">
        <v>3</v>
      </c>
      <c r="DL173" s="8">
        <v>467.82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344</v>
      </c>
      <c r="DT173" s="2" t="s">
        <v>1897</v>
      </c>
      <c r="DU173" s="2" t="s">
        <v>144</v>
      </c>
      <c r="DV173" s="2" t="s">
        <v>132</v>
      </c>
      <c r="DW173" s="4">
        <v>2</v>
      </c>
      <c r="DX173" s="8">
        <v>271.2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645</v>
      </c>
      <c r="EF173" s="2" t="s">
        <v>2403</v>
      </c>
      <c r="EG173" s="2" t="s">
        <v>144</v>
      </c>
      <c r="EH173" s="2" t="s">
        <v>132</v>
      </c>
      <c r="EI173" s="4">
        <v>2</v>
      </c>
      <c r="EJ173" s="8">
        <v>257.28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2073</v>
      </c>
      <c r="ER173" s="2" t="s">
        <v>1668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1350</v>
      </c>
      <c r="FD173" s="2" t="s">
        <v>2046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129</v>
      </c>
      <c r="FO173" s="2" t="s">
        <v>271</v>
      </c>
      <c r="FP173" s="2" t="s">
        <v>357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129</v>
      </c>
      <c r="GA173" s="2" t="s">
        <v>593</v>
      </c>
      <c r="GB173" s="2" t="s">
        <v>132</v>
      </c>
      <c r="GC173" s="2" t="s">
        <v>144</v>
      </c>
      <c r="GD173" s="2" t="s">
        <v>132</v>
      </c>
      <c r="GE173" s="4">
        <v>1</v>
      </c>
      <c r="GF173" s="8">
        <v>229.99</v>
      </c>
      <c r="GG173" s="4"/>
      <c r="GH173" s="8"/>
      <c r="GI173" s="7"/>
      <c r="GJ173" s="7"/>
      <c r="GK173" s="2" t="s">
        <v>141</v>
      </c>
      <c r="GL173" s="2" t="s">
        <v>129</v>
      </c>
      <c r="GM173" s="2" t="s">
        <v>2073</v>
      </c>
      <c r="GN173" s="2" t="s">
        <v>2404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161</v>
      </c>
      <c r="GZ173" s="2" t="s">
        <v>132</v>
      </c>
      <c r="HA173" s="2" t="s">
        <v>144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2160</v>
      </c>
      <c r="HL173" s="2" t="s">
        <v>132</v>
      </c>
      <c r="HM173" s="2" t="s">
        <v>144</v>
      </c>
      <c r="HN173" s="2" t="s">
        <v>132</v>
      </c>
      <c r="HO173" s="4">
        <v>3</v>
      </c>
      <c r="HP173" s="8">
        <v>438.57</v>
      </c>
      <c r="HQ173" s="4"/>
      <c r="HR173" s="8"/>
      <c r="HS173" s="7"/>
      <c r="HT173" s="7"/>
      <c r="HU173" s="2" t="s">
        <v>141</v>
      </c>
      <c r="HV173" s="2" t="s">
        <v>129</v>
      </c>
      <c r="HW173" s="2" t="s">
        <v>565</v>
      </c>
      <c r="HX173" s="2" t="s">
        <v>362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385</v>
      </c>
      <c r="IJ173" s="2" t="s">
        <v>132</v>
      </c>
      <c r="IK173" s="2" t="s">
        <v>144</v>
      </c>
      <c r="IL173" s="2" t="s">
        <v>132</v>
      </c>
      <c r="IM173" s="4">
        <v>1</v>
      </c>
      <c r="IN173" s="8">
        <v>127.81</v>
      </c>
      <c r="IO173" s="4"/>
      <c r="IP173" s="8"/>
      <c r="IQ173" s="7"/>
      <c r="IR173" s="7"/>
      <c r="IS173" s="2" t="s">
        <v>141</v>
      </c>
      <c r="IT173" s="2" t="s">
        <v>129</v>
      </c>
      <c r="IU173" s="2" t="s">
        <v>354</v>
      </c>
      <c r="IV173" s="2" t="s">
        <v>2405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356</v>
      </c>
      <c r="JH173" s="2" t="s">
        <v>132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357</v>
      </c>
      <c r="JT173" s="2" t="s">
        <v>648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129</v>
      </c>
      <c r="KE173" s="2" t="s">
        <v>132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168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132</v>
      </c>
      <c r="LB173" s="2" t="s">
        <v>132</v>
      </c>
      <c r="LC173" s="2" t="s">
        <v>132</v>
      </c>
      <c r="LD173" s="2" t="s">
        <v>132</v>
      </c>
      <c r="LE173" s="2" t="s">
        <v>132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545</v>
      </c>
      <c r="ML173" s="2" t="s">
        <v>129</v>
      </c>
      <c r="MM173" s="2" t="s">
        <v>132</v>
      </c>
      <c r="MN173" s="2" t="s">
        <v>132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174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168</v>
      </c>
      <c r="PS173" s="2" t="s">
        <v>389</v>
      </c>
      <c r="PT173" s="2" t="s">
        <v>693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167</v>
      </c>
      <c r="QD173" s="2" t="s">
        <v>129</v>
      </c>
      <c r="QE173" s="2" t="s">
        <v>132</v>
      </c>
      <c r="QF173" s="2" t="s">
        <v>132</v>
      </c>
      <c r="QG173" s="2" t="s">
        <v>144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167</v>
      </c>
      <c r="RB173" s="2" t="s">
        <v>129</v>
      </c>
      <c r="RC173" s="2" t="s">
        <v>132</v>
      </c>
      <c r="RD173" s="2" t="s">
        <v>132</v>
      </c>
      <c r="RE173" s="2" t="s">
        <v>144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174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132</v>
      </c>
    </row>
    <row r="174">
      <c r="A174" s="2" t="s">
        <v>2406</v>
      </c>
      <c r="B174" s="2" t="s">
        <v>121</v>
      </c>
      <c r="C174" s="2" t="s">
        <v>2323</v>
      </c>
      <c r="D174" s="2" t="s">
        <v>2135</v>
      </c>
      <c r="E174" s="2" t="s">
        <v>2136</v>
      </c>
      <c r="F174" s="2" t="s">
        <v>2397</v>
      </c>
      <c r="G174" s="2" t="s">
        <v>2397</v>
      </c>
      <c r="H174" s="2" t="s">
        <v>2397</v>
      </c>
      <c r="I174" s="2" t="s">
        <v>2407</v>
      </c>
      <c r="J174" s="2" t="s">
        <v>127</v>
      </c>
      <c r="K174" s="2" t="s">
        <v>2408</v>
      </c>
      <c r="L174" s="3">
        <v>112.71</v>
      </c>
      <c r="M174" s="3">
        <v>118.35</v>
      </c>
      <c r="N174" s="3">
        <v>199.74</v>
      </c>
      <c r="O174" s="2" t="s">
        <v>697</v>
      </c>
      <c r="P174" s="2" t="s">
        <v>540</v>
      </c>
      <c r="Q174" s="2" t="s">
        <v>131</v>
      </c>
      <c r="R174" s="2" t="s">
        <v>132</v>
      </c>
      <c r="S174" s="2" t="s">
        <v>2399</v>
      </c>
      <c r="T174" s="2" t="s">
        <v>132</v>
      </c>
      <c r="U174" s="2" t="s">
        <v>429</v>
      </c>
      <c r="V174" s="2" t="s">
        <v>2175</v>
      </c>
      <c r="W174" s="2" t="s">
        <v>136</v>
      </c>
      <c r="X174" s="2" t="s">
        <v>937</v>
      </c>
      <c r="Y174" s="2" t="s">
        <v>289</v>
      </c>
      <c r="Z174" s="4"/>
      <c r="AA174" s="4">
        <f>=ROUNDDOWN({0},0)</f>
      </c>
      <c r="AB174" s="5">
        <v>0.2</v>
      </c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15</v>
      </c>
      <c r="AQ174" s="8">
        <v>1899.8</v>
      </c>
      <c r="AR174" s="4"/>
      <c r="AS174" s="8"/>
      <c r="AT174" s="7"/>
      <c r="AU174" s="7"/>
      <c r="AV174" s="4">
        <v>15</v>
      </c>
      <c r="AW174" s="8">
        <v>1899.8</v>
      </c>
      <c r="AX174" s="4"/>
      <c r="AY174" s="8"/>
      <c r="AZ174" s="7"/>
      <c r="BA174" s="7"/>
      <c r="BB174" s="7">
        <v>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0.3876</v>
      </c>
      <c r="BJ174" s="4">
        <v>15</v>
      </c>
      <c r="BK174" s="8">
        <v>1899.8</v>
      </c>
      <c r="BL174" s="2" t="s">
        <v>2409</v>
      </c>
      <c r="BM174" s="7">
        <v>1</v>
      </c>
      <c r="BN174" s="7">
        <v>1</v>
      </c>
      <c r="BO174" s="4">
        <v>5</v>
      </c>
      <c r="BP174" s="8">
        <v>527.67</v>
      </c>
      <c r="BQ174" s="4"/>
      <c r="BR174" s="8"/>
      <c r="BS174" s="7"/>
      <c r="BT174" s="7"/>
      <c r="BU174" s="2" t="s">
        <v>141</v>
      </c>
      <c r="BV174" s="2" t="s">
        <v>168</v>
      </c>
      <c r="BW174" s="2" t="s">
        <v>288</v>
      </c>
      <c r="BX174" s="2" t="s">
        <v>2410</v>
      </c>
      <c r="BY174" s="2" t="s">
        <v>144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141</v>
      </c>
      <c r="CH174" s="2" t="s">
        <v>168</v>
      </c>
      <c r="CI174" s="2" t="s">
        <v>132</v>
      </c>
      <c r="CJ174" s="2" t="s">
        <v>2411</v>
      </c>
      <c r="CK174" s="2" t="s">
        <v>144</v>
      </c>
      <c r="CL174" s="2" t="s">
        <v>132</v>
      </c>
      <c r="CM174" s="4">
        <v>1</v>
      </c>
      <c r="CN174" s="8">
        <v>157.79</v>
      </c>
      <c r="CO174" s="4"/>
      <c r="CP174" s="8"/>
      <c r="CQ174" s="7"/>
      <c r="CR174" s="7"/>
      <c r="CS174" s="2" t="s">
        <v>141</v>
      </c>
      <c r="CT174" s="2" t="s">
        <v>168</v>
      </c>
      <c r="CU174" s="2" t="s">
        <v>2346</v>
      </c>
      <c r="CV174" s="2" t="s">
        <v>2412</v>
      </c>
      <c r="CW174" s="2" t="s">
        <v>144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141</v>
      </c>
      <c r="DF174" s="2" t="s">
        <v>168</v>
      </c>
      <c r="DG174" s="2" t="s">
        <v>557</v>
      </c>
      <c r="DH174" s="2" t="s">
        <v>2321</v>
      </c>
      <c r="DI174" s="2" t="s">
        <v>144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168</v>
      </c>
      <c r="DS174" s="2" t="s">
        <v>886</v>
      </c>
      <c r="DT174" s="2" t="s">
        <v>1207</v>
      </c>
      <c r="DU174" s="2" t="s">
        <v>144</v>
      </c>
      <c r="DV174" s="2" t="s">
        <v>132</v>
      </c>
      <c r="DW174" s="4">
        <v>3</v>
      </c>
      <c r="DX174" s="8">
        <v>447.48</v>
      </c>
      <c r="DY174" s="4"/>
      <c r="DZ174" s="8"/>
      <c r="EA174" s="7"/>
      <c r="EB174" s="7"/>
      <c r="EC174" s="2" t="s">
        <v>141</v>
      </c>
      <c r="ED174" s="2" t="s">
        <v>168</v>
      </c>
      <c r="EE174" s="2" t="s">
        <v>2348</v>
      </c>
      <c r="EF174" s="2" t="s">
        <v>2413</v>
      </c>
      <c r="EG174" s="2" t="s">
        <v>144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141</v>
      </c>
      <c r="EP174" s="2" t="s">
        <v>168</v>
      </c>
      <c r="EQ174" s="2" t="s">
        <v>288</v>
      </c>
      <c r="ER174" s="2" t="s">
        <v>2414</v>
      </c>
      <c r="ES174" s="2" t="s">
        <v>144</v>
      </c>
      <c r="ET174" s="2" t="s">
        <v>132</v>
      </c>
      <c r="EU174" s="4">
        <v>4</v>
      </c>
      <c r="EV174" s="8">
        <v>511.24</v>
      </c>
      <c r="EW174" s="4"/>
      <c r="EX174" s="8"/>
      <c r="EY174" s="7"/>
      <c r="EZ174" s="7"/>
      <c r="FA174" s="2" t="s">
        <v>141</v>
      </c>
      <c r="FB174" s="2" t="s">
        <v>168</v>
      </c>
      <c r="FC174" s="2" t="s">
        <v>202</v>
      </c>
      <c r="FD174" s="2" t="s">
        <v>1931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141</v>
      </c>
      <c r="FN174" s="2" t="s">
        <v>168</v>
      </c>
      <c r="FO174" s="2" t="s">
        <v>1026</v>
      </c>
      <c r="FP174" s="2" t="s">
        <v>1547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168</v>
      </c>
      <c r="GA174" s="2" t="s">
        <v>300</v>
      </c>
      <c r="GB174" s="2" t="s">
        <v>2415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168</v>
      </c>
      <c r="GM174" s="2" t="s">
        <v>2351</v>
      </c>
      <c r="GN174" s="2" t="s">
        <v>298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168</v>
      </c>
      <c r="GY174" s="2" t="s">
        <v>303</v>
      </c>
      <c r="GZ174" s="2" t="s">
        <v>132</v>
      </c>
      <c r="HA174" s="2" t="s">
        <v>144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162</v>
      </c>
      <c r="HJ174" s="2" t="s">
        <v>168</v>
      </c>
      <c r="HK174" s="2" t="s">
        <v>132</v>
      </c>
      <c r="HL174" s="2" t="s">
        <v>132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168</v>
      </c>
      <c r="HW174" s="2" t="s">
        <v>305</v>
      </c>
      <c r="HX174" s="2" t="s">
        <v>2416</v>
      </c>
      <c r="HY174" s="2" t="s">
        <v>144</v>
      </c>
      <c r="HZ174" s="2" t="s">
        <v>132</v>
      </c>
      <c r="IA174" s="4">
        <v>2</v>
      </c>
      <c r="IB174" s="8">
        <v>255.62</v>
      </c>
      <c r="IC174" s="4"/>
      <c r="ID174" s="8"/>
      <c r="IE174" s="7"/>
      <c r="IF174" s="7"/>
      <c r="IG174" s="2" t="s">
        <v>141</v>
      </c>
      <c r="IH174" s="2" t="s">
        <v>168</v>
      </c>
      <c r="II174" s="2" t="s">
        <v>749</v>
      </c>
      <c r="IJ174" s="2" t="s">
        <v>360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168</v>
      </c>
      <c r="IU174" s="2" t="s">
        <v>132</v>
      </c>
      <c r="IV174" s="2" t="s">
        <v>132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168</v>
      </c>
      <c r="JG174" s="2" t="s">
        <v>213</v>
      </c>
      <c r="JH174" s="2" t="s">
        <v>456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168</v>
      </c>
      <c r="JS174" s="2" t="s">
        <v>311</v>
      </c>
      <c r="JT174" s="2" t="s">
        <v>789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174</v>
      </c>
      <c r="KD174" s="2" t="s">
        <v>168</v>
      </c>
      <c r="KE174" s="2" t="s">
        <v>132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168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168</v>
      </c>
      <c r="MM174" s="2" t="s">
        <v>2354</v>
      </c>
      <c r="MN174" s="2" t="s">
        <v>298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168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167</v>
      </c>
      <c r="NJ174" s="2" t="s">
        <v>168</v>
      </c>
      <c r="NK174" s="2" t="s">
        <v>132</v>
      </c>
      <c r="NL174" s="2" t="s">
        <v>132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174</v>
      </c>
      <c r="OH174" s="2" t="s">
        <v>168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167</v>
      </c>
      <c r="OT174" s="2" t="s">
        <v>168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168</v>
      </c>
      <c r="PS174" s="2" t="s">
        <v>572</v>
      </c>
      <c r="PT174" s="2" t="s">
        <v>740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162</v>
      </c>
      <c r="QP174" s="2" t="s">
        <v>168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174</v>
      </c>
      <c r="RB174" s="2" t="s">
        <v>168</v>
      </c>
      <c r="RC174" s="2" t="s">
        <v>132</v>
      </c>
      <c r="RD174" s="2" t="s">
        <v>132</v>
      </c>
      <c r="RE174" s="2" t="s">
        <v>144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162</v>
      </c>
      <c r="RN174" s="2" t="s">
        <v>168</v>
      </c>
      <c r="RO174" s="2" t="s">
        <v>132</v>
      </c>
      <c r="RP174" s="2" t="s">
        <v>132</v>
      </c>
      <c r="RQ174" s="2" t="s">
        <v>144</v>
      </c>
      <c r="RR174" s="2" t="s">
        <v>132</v>
      </c>
    </row>
    <row r="175">
      <c r="A175" s="2" t="s">
        <v>2417</v>
      </c>
      <c r="B175" s="2" t="s">
        <v>121</v>
      </c>
      <c r="C175" s="2" t="s">
        <v>2323</v>
      </c>
      <c r="D175" s="2" t="s">
        <v>2135</v>
      </c>
      <c r="E175" s="2" t="s">
        <v>2179</v>
      </c>
      <c r="F175" s="2" t="s">
        <v>2324</v>
      </c>
      <c r="G175" s="2" t="s">
        <v>2324</v>
      </c>
      <c r="H175" s="2" t="s">
        <v>2324</v>
      </c>
      <c r="I175" s="2" t="s">
        <v>2418</v>
      </c>
      <c r="J175" s="2" t="s">
        <v>2419</v>
      </c>
      <c r="K175" s="2" t="s">
        <v>935</v>
      </c>
      <c r="L175" s="3">
        <v>104.91</v>
      </c>
      <c r="M175" s="3">
        <v>110.16</v>
      </c>
      <c r="N175" s="3">
        <v>229.49</v>
      </c>
      <c r="O175" s="2" t="s">
        <v>129</v>
      </c>
      <c r="P175" s="2" t="s">
        <v>319</v>
      </c>
      <c r="Q175" s="2" t="s">
        <v>131</v>
      </c>
      <c r="R175" s="2" t="s">
        <v>132</v>
      </c>
      <c r="S175" s="2" t="s">
        <v>2343</v>
      </c>
      <c r="T175" s="2" t="s">
        <v>132</v>
      </c>
      <c r="U175" s="2" t="s">
        <v>285</v>
      </c>
      <c r="V175" s="2" t="s">
        <v>2175</v>
      </c>
      <c r="W175" s="2" t="s">
        <v>136</v>
      </c>
      <c r="X175" s="2" t="s">
        <v>937</v>
      </c>
      <c r="Y175" s="2" t="s">
        <v>247</v>
      </c>
      <c r="Z175" s="4">
        <v>2</v>
      </c>
      <c r="AA175" s="4">
        <f>=ROUNDDOWN(0.769230769230769,0)</f>
      </c>
      <c r="AB175" s="5">
        <v>2.6</v>
      </c>
      <c r="AC175" s="2" t="s">
        <v>321</v>
      </c>
      <c r="AD175" s="4">
        <v>60</v>
      </c>
      <c r="AE175" s="4">
        <v>60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29</v>
      </c>
      <c r="AQ175" s="8">
        <v>3685.49</v>
      </c>
      <c r="AR175" s="4"/>
      <c r="AS175" s="8"/>
      <c r="AT175" s="7"/>
      <c r="AU175" s="7"/>
      <c r="AV175" s="4">
        <v>29</v>
      </c>
      <c r="AW175" s="8">
        <v>3685.49</v>
      </c>
      <c r="AX175" s="4"/>
      <c r="AY175" s="8"/>
      <c r="AZ175" s="7"/>
      <c r="BA175" s="7"/>
      <c r="BB175" s="7">
        <v>1</v>
      </c>
      <c r="BC175" s="4">
        <v>29</v>
      </c>
      <c r="BD175" s="8">
        <v>3685.49</v>
      </c>
      <c r="BE175" s="4"/>
      <c r="BF175" s="8"/>
      <c r="BG175" s="7"/>
      <c r="BH175" s="7"/>
      <c r="BI175" s="7">
        <v>1</v>
      </c>
      <c r="BJ175" s="4">
        <v>29</v>
      </c>
      <c r="BK175" s="8">
        <v>3685.49</v>
      </c>
      <c r="BL175" s="2" t="s">
        <v>2420</v>
      </c>
      <c r="BM175" s="7">
        <v>1</v>
      </c>
      <c r="BN175" s="7">
        <v>1</v>
      </c>
      <c r="BO175" s="4">
        <v>9</v>
      </c>
      <c r="BP175" s="8">
        <v>894.14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2248</v>
      </c>
      <c r="BX175" s="2" t="s">
        <v>1233</v>
      </c>
      <c r="BY175" s="2" t="s">
        <v>144</v>
      </c>
      <c r="BZ175" s="2" t="s">
        <v>132</v>
      </c>
      <c r="CA175" s="4">
        <v>9</v>
      </c>
      <c r="CB175" s="8">
        <v>1277.37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132</v>
      </c>
      <c r="CJ175" s="2" t="s">
        <v>132</v>
      </c>
      <c r="CK175" s="2" t="s">
        <v>144</v>
      </c>
      <c r="CL175" s="2" t="s">
        <v>132</v>
      </c>
      <c r="CM175" s="4">
        <v>8</v>
      </c>
      <c r="CN175" s="8">
        <v>1087.63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2246</v>
      </c>
      <c r="CV175" s="2" t="s">
        <v>271</v>
      </c>
      <c r="CW175" s="2" t="s">
        <v>144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141</v>
      </c>
      <c r="DF175" s="2" t="s">
        <v>168</v>
      </c>
      <c r="DG175" s="2" t="s">
        <v>325</v>
      </c>
      <c r="DH175" s="2" t="s">
        <v>2421</v>
      </c>
      <c r="DI175" s="2" t="s">
        <v>144</v>
      </c>
      <c r="DJ175" s="2" t="s">
        <v>132</v>
      </c>
      <c r="DK175" s="4">
        <v>2</v>
      </c>
      <c r="DL175" s="8">
        <v>290.28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344</v>
      </c>
      <c r="DT175" s="2" t="s">
        <v>1421</v>
      </c>
      <c r="DU175" s="2" t="s">
        <v>144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141</v>
      </c>
      <c r="ED175" s="2" t="s">
        <v>129</v>
      </c>
      <c r="EE175" s="2" t="s">
        <v>389</v>
      </c>
      <c r="EF175" s="2" t="s">
        <v>1714</v>
      </c>
      <c r="EG175" s="2" t="s">
        <v>144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141</v>
      </c>
      <c r="EP175" s="2" t="s">
        <v>129</v>
      </c>
      <c r="EQ175" s="2" t="s">
        <v>389</v>
      </c>
      <c r="ER175" s="2" t="s">
        <v>503</v>
      </c>
      <c r="ES175" s="2" t="s">
        <v>144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129</v>
      </c>
      <c r="FC175" s="2" t="s">
        <v>1350</v>
      </c>
      <c r="FD175" s="2" t="s">
        <v>132</v>
      </c>
      <c r="FE175" s="2" t="s">
        <v>144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141</v>
      </c>
      <c r="FN175" s="2" t="s">
        <v>129</v>
      </c>
      <c r="FO175" s="2" t="s">
        <v>960</v>
      </c>
      <c r="FP175" s="2" t="s">
        <v>1212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158</v>
      </c>
      <c r="GB175" s="2" t="s">
        <v>132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2246</v>
      </c>
      <c r="GN175" s="2" t="s">
        <v>132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958</v>
      </c>
      <c r="GZ175" s="2" t="s">
        <v>132</v>
      </c>
      <c r="HA175" s="2" t="s">
        <v>144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129</v>
      </c>
      <c r="HK175" s="2" t="s">
        <v>202</v>
      </c>
      <c r="HL175" s="2" t="s">
        <v>819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565</v>
      </c>
      <c r="HX175" s="2" t="s">
        <v>751</v>
      </c>
      <c r="HY175" s="2" t="s">
        <v>144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141</v>
      </c>
      <c r="IH175" s="2" t="s">
        <v>129</v>
      </c>
      <c r="II175" s="2" t="s">
        <v>962</v>
      </c>
      <c r="IJ175" s="2" t="s">
        <v>2176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141</v>
      </c>
      <c r="IT175" s="2" t="s">
        <v>129</v>
      </c>
      <c r="IU175" s="2" t="s">
        <v>354</v>
      </c>
      <c r="IV175" s="2" t="s">
        <v>203</v>
      </c>
      <c r="IW175" s="2" t="s">
        <v>144</v>
      </c>
      <c r="IX175" s="2" t="s">
        <v>132</v>
      </c>
      <c r="IY175" s="4">
        <v>1</v>
      </c>
      <c r="IZ175" s="8">
        <v>136.07</v>
      </c>
      <c r="JA175" s="4"/>
      <c r="JB175" s="8"/>
      <c r="JC175" s="7"/>
      <c r="JD175" s="7"/>
      <c r="JE175" s="2" t="s">
        <v>141</v>
      </c>
      <c r="JF175" s="2" t="s">
        <v>129</v>
      </c>
      <c r="JG175" s="2" t="s">
        <v>356</v>
      </c>
      <c r="JH175" s="2" t="s">
        <v>644</v>
      </c>
      <c r="JI175" s="2" t="s">
        <v>144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462</v>
      </c>
      <c r="JT175" s="2" t="s">
        <v>2116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174</v>
      </c>
      <c r="KD175" s="2" t="s">
        <v>129</v>
      </c>
      <c r="KE175" s="2" t="s">
        <v>132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212</v>
      </c>
      <c r="KP175" s="2" t="s">
        <v>168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141</v>
      </c>
      <c r="LB175" s="2" t="s">
        <v>129</v>
      </c>
      <c r="LC175" s="2" t="s">
        <v>169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162</v>
      </c>
      <c r="ML175" s="2" t="s">
        <v>129</v>
      </c>
      <c r="MM175" s="2" t="s">
        <v>132</v>
      </c>
      <c r="MN175" s="2" t="s">
        <v>132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129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167</v>
      </c>
      <c r="NJ175" s="2" t="s">
        <v>129</v>
      </c>
      <c r="NK175" s="2" t="s">
        <v>132</v>
      </c>
      <c r="NL175" s="2" t="s">
        <v>132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174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167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168</v>
      </c>
      <c r="PS175" s="2" t="s">
        <v>177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167</v>
      </c>
      <c r="QD175" s="2" t="s">
        <v>129</v>
      </c>
      <c r="QE175" s="2" t="s">
        <v>132</v>
      </c>
      <c r="QF175" s="2" t="s">
        <v>132</v>
      </c>
      <c r="QG175" s="2" t="s">
        <v>144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174</v>
      </c>
      <c r="RB175" s="2" t="s">
        <v>129</v>
      </c>
      <c r="RC175" s="2" t="s">
        <v>132</v>
      </c>
      <c r="RD175" s="2" t="s">
        <v>132</v>
      </c>
      <c r="RE175" s="2" t="s">
        <v>144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174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2422</v>
      </c>
      <c r="B176" s="2" t="s">
        <v>121</v>
      </c>
      <c r="C176" s="2" t="s">
        <v>2323</v>
      </c>
      <c r="D176" s="2" t="s">
        <v>2423</v>
      </c>
      <c r="E176" s="2" t="s">
        <v>2424</v>
      </c>
      <c r="F176" s="2" t="s">
        <v>2425</v>
      </c>
      <c r="G176" s="2" t="s">
        <v>2425</v>
      </c>
      <c r="H176" s="2" t="s">
        <v>2425</v>
      </c>
      <c r="I176" s="2" t="s">
        <v>2426</v>
      </c>
      <c r="J176" s="2" t="s">
        <v>2419</v>
      </c>
      <c r="K176" s="2" t="s">
        <v>223</v>
      </c>
      <c r="L176" s="3">
        <v>27.51</v>
      </c>
      <c r="M176" s="3">
        <v>28.89</v>
      </c>
      <c r="N176" s="3">
        <v>52.69</v>
      </c>
      <c r="O176" s="2" t="s">
        <v>129</v>
      </c>
      <c r="P176" s="2" t="s">
        <v>130</v>
      </c>
      <c r="Q176" s="2" t="s">
        <v>131</v>
      </c>
      <c r="R176" s="2" t="s">
        <v>132</v>
      </c>
      <c r="S176" s="2" t="s">
        <v>2427</v>
      </c>
      <c r="T176" s="2" t="s">
        <v>132</v>
      </c>
      <c r="U176" s="2" t="s">
        <v>285</v>
      </c>
      <c r="V176" s="2" t="s">
        <v>2175</v>
      </c>
      <c r="W176" s="2" t="s">
        <v>187</v>
      </c>
      <c r="X176" s="2" t="s">
        <v>132</v>
      </c>
      <c r="Y176" s="2" t="s">
        <v>825</v>
      </c>
      <c r="Z176" s="4">
        <v>622</v>
      </c>
      <c r="AA176" s="4">
        <f>=ROUNDDOWN(12.1960784313725,0)</f>
      </c>
      <c r="AB176" s="5">
        <v>51</v>
      </c>
      <c r="AC176" s="2" t="s">
        <v>2140</v>
      </c>
      <c r="AD176" s="4">
        <v>400</v>
      </c>
      <c r="AE176" s="4">
        <v>400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558</v>
      </c>
      <c r="AQ176" s="8">
        <v>15585.11</v>
      </c>
      <c r="AR176" s="4"/>
      <c r="AS176" s="8"/>
      <c r="AT176" s="7"/>
      <c r="AU176" s="7"/>
      <c r="AV176" s="4">
        <v>558</v>
      </c>
      <c r="AW176" s="8">
        <v>15585.11</v>
      </c>
      <c r="AX176" s="4"/>
      <c r="AY176" s="8"/>
      <c r="AZ176" s="7"/>
      <c r="BA176" s="7"/>
      <c r="BB176" s="7">
        <v>1</v>
      </c>
      <c r="BC176" s="4">
        <v>903</v>
      </c>
      <c r="BD176" s="8">
        <v>25955.23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0.6005</v>
      </c>
      <c r="BJ176" s="4">
        <v>558</v>
      </c>
      <c r="BK176" s="8">
        <v>15585.11</v>
      </c>
      <c r="BL176" s="2" t="s">
        <v>2428</v>
      </c>
      <c r="BM176" s="7">
        <v>1</v>
      </c>
      <c r="BN176" s="7">
        <v>1</v>
      </c>
      <c r="BO176" s="4">
        <v>352</v>
      </c>
      <c r="BP176" s="8">
        <v>9253.95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2429</v>
      </c>
      <c r="BX176" s="2" t="s">
        <v>291</v>
      </c>
      <c r="BY176" s="2" t="s">
        <v>144</v>
      </c>
      <c r="BZ176" s="2" t="s">
        <v>132</v>
      </c>
      <c r="CA176" s="4">
        <v>97</v>
      </c>
      <c r="CB176" s="8">
        <v>2641.31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2430</v>
      </c>
      <c r="CK176" s="2" t="s">
        <v>144</v>
      </c>
      <c r="CL176" s="2" t="s">
        <v>132</v>
      </c>
      <c r="CM176" s="4">
        <v>18</v>
      </c>
      <c r="CN176" s="8">
        <v>586.96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830</v>
      </c>
      <c r="CV176" s="2" t="s">
        <v>2431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168</v>
      </c>
      <c r="DG176" s="2" t="s">
        <v>1064</v>
      </c>
      <c r="DH176" s="2" t="s">
        <v>2432</v>
      </c>
      <c r="DI176" s="2" t="s">
        <v>144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212</v>
      </c>
      <c r="DR176" s="2" t="s">
        <v>129</v>
      </c>
      <c r="DS176" s="2" t="s">
        <v>132</v>
      </c>
      <c r="DT176" s="2" t="s">
        <v>132</v>
      </c>
      <c r="DU176" s="2" t="s">
        <v>144</v>
      </c>
      <c r="DV176" s="2" t="s">
        <v>132</v>
      </c>
      <c r="DW176" s="4">
        <v>33</v>
      </c>
      <c r="DX176" s="8">
        <v>1250.7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1678</v>
      </c>
      <c r="EF176" s="2" t="s">
        <v>2433</v>
      </c>
      <c r="EG176" s="2" t="s">
        <v>144</v>
      </c>
      <c r="EH176" s="2" t="s">
        <v>132</v>
      </c>
      <c r="EI176" s="4">
        <v>10</v>
      </c>
      <c r="EJ176" s="8">
        <v>325.2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837</v>
      </c>
      <c r="ER176" s="2" t="s">
        <v>1491</v>
      </c>
      <c r="ES176" s="2" t="s">
        <v>144</v>
      </c>
      <c r="ET176" s="2" t="s">
        <v>132</v>
      </c>
      <c r="EU176" s="4">
        <v>13</v>
      </c>
      <c r="EV176" s="8">
        <v>405.6</v>
      </c>
      <c r="EW176" s="4"/>
      <c r="EX176" s="8"/>
      <c r="EY176" s="7"/>
      <c r="EZ176" s="7"/>
      <c r="FA176" s="2" t="s">
        <v>141</v>
      </c>
      <c r="FB176" s="2" t="s">
        <v>129</v>
      </c>
      <c r="FC176" s="2" t="s">
        <v>202</v>
      </c>
      <c r="FD176" s="2" t="s">
        <v>483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168</v>
      </c>
      <c r="FO176" s="2" t="s">
        <v>2434</v>
      </c>
      <c r="FP176" s="2" t="s">
        <v>845</v>
      </c>
      <c r="FQ176" s="2" t="s">
        <v>144</v>
      </c>
      <c r="FR176" s="2" t="s">
        <v>132</v>
      </c>
      <c r="FS176" s="4">
        <v>9</v>
      </c>
      <c r="FT176" s="8">
        <v>260.01</v>
      </c>
      <c r="FU176" s="4"/>
      <c r="FV176" s="8"/>
      <c r="FW176" s="7"/>
      <c r="FX176" s="7"/>
      <c r="FY176" s="2" t="s">
        <v>141</v>
      </c>
      <c r="FZ176" s="2" t="s">
        <v>129</v>
      </c>
      <c r="GA176" s="2" t="s">
        <v>300</v>
      </c>
      <c r="GB176" s="2" t="s">
        <v>2435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1134</v>
      </c>
      <c r="GN176" s="2" t="s">
        <v>2436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478</v>
      </c>
      <c r="GZ176" s="2" t="s">
        <v>132</v>
      </c>
      <c r="HA176" s="2" t="s">
        <v>144</v>
      </c>
      <c r="HB176" s="2" t="s">
        <v>132</v>
      </c>
      <c r="HC176" s="4">
        <v>2</v>
      </c>
      <c r="HD176" s="8">
        <v>74.78</v>
      </c>
      <c r="HE176" s="4"/>
      <c r="HF176" s="8"/>
      <c r="HG176" s="7"/>
      <c r="HH176" s="7"/>
      <c r="HI176" s="2" t="s">
        <v>141</v>
      </c>
      <c r="HJ176" s="2" t="s">
        <v>129</v>
      </c>
      <c r="HK176" s="2" t="s">
        <v>1754</v>
      </c>
      <c r="HL176" s="2" t="s">
        <v>2437</v>
      </c>
      <c r="HM176" s="2" t="s">
        <v>144</v>
      </c>
      <c r="HN176" s="2" t="s">
        <v>132</v>
      </c>
      <c r="HO176" s="4">
        <v>15</v>
      </c>
      <c r="HP176" s="8">
        <v>535.35</v>
      </c>
      <c r="HQ176" s="4"/>
      <c r="HR176" s="8"/>
      <c r="HS176" s="7"/>
      <c r="HT176" s="7"/>
      <c r="HU176" s="2" t="s">
        <v>141</v>
      </c>
      <c r="HV176" s="2" t="s">
        <v>129</v>
      </c>
      <c r="HW176" s="2" t="s">
        <v>1159</v>
      </c>
      <c r="HX176" s="2" t="s">
        <v>842</v>
      </c>
      <c r="HY176" s="2" t="s">
        <v>144</v>
      </c>
      <c r="HZ176" s="2" t="s">
        <v>132</v>
      </c>
      <c r="IA176" s="4">
        <v>3</v>
      </c>
      <c r="IB176" s="8">
        <v>93.6</v>
      </c>
      <c r="IC176" s="4"/>
      <c r="ID176" s="8"/>
      <c r="IE176" s="7"/>
      <c r="IF176" s="7"/>
      <c r="IG176" s="2" t="s">
        <v>141</v>
      </c>
      <c r="IH176" s="2" t="s">
        <v>129</v>
      </c>
      <c r="II176" s="2" t="s">
        <v>210</v>
      </c>
      <c r="IJ176" s="2" t="s">
        <v>1237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141</v>
      </c>
      <c r="IT176" s="2" t="s">
        <v>129</v>
      </c>
      <c r="IU176" s="2" t="s">
        <v>308</v>
      </c>
      <c r="IV176" s="2" t="s">
        <v>375</v>
      </c>
      <c r="IW176" s="2" t="s">
        <v>144</v>
      </c>
      <c r="IX176" s="2" t="s">
        <v>132</v>
      </c>
      <c r="IY176" s="4">
        <v>1</v>
      </c>
      <c r="IZ176" s="8">
        <v>30.33</v>
      </c>
      <c r="JA176" s="4"/>
      <c r="JB176" s="8"/>
      <c r="JC176" s="7"/>
      <c r="JD176" s="7"/>
      <c r="JE176" s="2" t="s">
        <v>141</v>
      </c>
      <c r="JF176" s="2" t="s">
        <v>129</v>
      </c>
      <c r="JG176" s="2" t="s">
        <v>335</v>
      </c>
      <c r="JH176" s="2" t="s">
        <v>245</v>
      </c>
      <c r="JI176" s="2" t="s">
        <v>144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311</v>
      </c>
      <c r="JT176" s="2" t="s">
        <v>2438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174</v>
      </c>
      <c r="KD176" s="2" t="s">
        <v>129</v>
      </c>
      <c r="KE176" s="2" t="s">
        <v>132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>
        <v>5</v>
      </c>
      <c r="KV176" s="8">
        <v>127.32</v>
      </c>
      <c r="KW176" s="4"/>
      <c r="KX176" s="8"/>
      <c r="KY176" s="7"/>
      <c r="KZ176" s="7"/>
      <c r="LA176" s="2" t="s">
        <v>141</v>
      </c>
      <c r="LB176" s="2" t="s">
        <v>129</v>
      </c>
      <c r="LC176" s="2" t="s">
        <v>169</v>
      </c>
      <c r="LD176" s="2" t="s">
        <v>1434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171</v>
      </c>
      <c r="MM176" s="2" t="s">
        <v>2439</v>
      </c>
      <c r="MN176" s="2" t="s">
        <v>2440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167</v>
      </c>
      <c r="NJ176" s="2" t="s">
        <v>129</v>
      </c>
      <c r="NK176" s="2" t="s">
        <v>132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167</v>
      </c>
      <c r="OT176" s="2" t="s">
        <v>168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217</v>
      </c>
      <c r="PF176" s="2" t="s">
        <v>129</v>
      </c>
      <c r="PG176" s="2" t="s">
        <v>132</v>
      </c>
      <c r="PH176" s="2" t="s">
        <v>132</v>
      </c>
      <c r="PI176" s="2" t="s">
        <v>144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168</v>
      </c>
      <c r="PS176" s="2" t="s">
        <v>995</v>
      </c>
      <c r="PT176" s="2" t="s">
        <v>536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162</v>
      </c>
      <c r="QP176" s="2" t="s">
        <v>168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174</v>
      </c>
      <c r="RB176" s="2" t="s">
        <v>129</v>
      </c>
      <c r="RC176" s="2" t="s">
        <v>132</v>
      </c>
      <c r="RD176" s="2" t="s">
        <v>132</v>
      </c>
      <c r="RE176" s="2" t="s">
        <v>144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174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2441</v>
      </c>
      <c r="B177" s="2" t="s">
        <v>121</v>
      </c>
      <c r="C177" s="2" t="s">
        <v>2323</v>
      </c>
      <c r="D177" s="2" t="s">
        <v>2423</v>
      </c>
      <c r="E177" s="2" t="s">
        <v>2424</v>
      </c>
      <c r="F177" s="2" t="s">
        <v>2425</v>
      </c>
      <c r="G177" s="2" t="s">
        <v>2425</v>
      </c>
      <c r="H177" s="2" t="s">
        <v>2425</v>
      </c>
      <c r="I177" s="2" t="s">
        <v>2426</v>
      </c>
      <c r="J177" s="2" t="s">
        <v>2419</v>
      </c>
      <c r="K177" s="2" t="s">
        <v>993</v>
      </c>
      <c r="L177" s="3">
        <v>27.51</v>
      </c>
      <c r="M177" s="3">
        <v>28.89</v>
      </c>
      <c r="N177" s="3">
        <v>52.69</v>
      </c>
      <c r="O177" s="2" t="s">
        <v>129</v>
      </c>
      <c r="P177" s="2" t="s">
        <v>130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285</v>
      </c>
      <c r="V177" s="2" t="s">
        <v>2175</v>
      </c>
      <c r="W177" s="2" t="s">
        <v>187</v>
      </c>
      <c r="X177" s="2" t="s">
        <v>937</v>
      </c>
      <c r="Y177" s="2" t="s">
        <v>2442</v>
      </c>
      <c r="Z177" s="4">
        <v>397</v>
      </c>
      <c r="AA177" s="4">
        <f>=ROUNDDOWN(14.1785714285714,0)</f>
      </c>
      <c r="AB177" s="5">
        <v>28</v>
      </c>
      <c r="AC177" s="2" t="s">
        <v>2140</v>
      </c>
      <c r="AD177" s="4">
        <v>300</v>
      </c>
      <c r="AE177" s="4">
        <v>300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345</v>
      </c>
      <c r="AQ177" s="8">
        <v>10370.12</v>
      </c>
      <c r="AR177" s="4"/>
      <c r="AS177" s="8"/>
      <c r="AT177" s="7"/>
      <c r="AU177" s="7"/>
      <c r="AV177" s="4">
        <v>345</v>
      </c>
      <c r="AW177" s="8">
        <v>10370.12</v>
      </c>
      <c r="AX177" s="4"/>
      <c r="AY177" s="8"/>
      <c r="AZ177" s="7"/>
      <c r="BA177" s="7"/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0.3995</v>
      </c>
      <c r="BJ177" s="4">
        <v>345</v>
      </c>
      <c r="BK177" s="8">
        <v>10370.12</v>
      </c>
      <c r="BL177" s="2" t="s">
        <v>2443</v>
      </c>
      <c r="BM177" s="7">
        <v>1</v>
      </c>
      <c r="BN177" s="7">
        <v>1</v>
      </c>
      <c r="BO177" s="4">
        <v>175</v>
      </c>
      <c r="BP177" s="8">
        <v>4466.03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917</v>
      </c>
      <c r="BX177" s="2" t="s">
        <v>2444</v>
      </c>
      <c r="BY177" s="2" t="s">
        <v>144</v>
      </c>
      <c r="BZ177" s="2" t="s">
        <v>132</v>
      </c>
      <c r="CA177" s="4">
        <v>61</v>
      </c>
      <c r="CB177" s="8">
        <v>2271.03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132</v>
      </c>
      <c r="CJ177" s="2" t="s">
        <v>204</v>
      </c>
      <c r="CK177" s="2" t="s">
        <v>144</v>
      </c>
      <c r="CL177" s="2" t="s">
        <v>132</v>
      </c>
      <c r="CM177" s="4">
        <v>7</v>
      </c>
      <c r="CN177" s="8">
        <v>241.58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1107</v>
      </c>
      <c r="CV177" s="2" t="s">
        <v>2445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168</v>
      </c>
      <c r="DG177" s="2" t="s">
        <v>1373</v>
      </c>
      <c r="DH177" s="2" t="s">
        <v>471</v>
      </c>
      <c r="DI177" s="2" t="s">
        <v>144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212</v>
      </c>
      <c r="DR177" s="2" t="s">
        <v>129</v>
      </c>
      <c r="DS177" s="2" t="s">
        <v>132</v>
      </c>
      <c r="DT177" s="2" t="s">
        <v>132</v>
      </c>
      <c r="DU177" s="2" t="s">
        <v>144</v>
      </c>
      <c r="DV177" s="2" t="s">
        <v>132</v>
      </c>
      <c r="DW177" s="4">
        <v>40</v>
      </c>
      <c r="DX177" s="8">
        <v>1516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2446</v>
      </c>
      <c r="EF177" s="2" t="s">
        <v>2447</v>
      </c>
      <c r="EG177" s="2" t="s">
        <v>144</v>
      </c>
      <c r="EH177" s="2" t="s">
        <v>132</v>
      </c>
      <c r="EI177" s="4">
        <v>20</v>
      </c>
      <c r="EJ177" s="8">
        <v>650.4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2448</v>
      </c>
      <c r="ER177" s="2" t="s">
        <v>2449</v>
      </c>
      <c r="ES177" s="2" t="s">
        <v>144</v>
      </c>
      <c r="ET177" s="2" t="s">
        <v>132</v>
      </c>
      <c r="EU177" s="4">
        <v>17</v>
      </c>
      <c r="EV177" s="8">
        <v>530.4</v>
      </c>
      <c r="EW177" s="4"/>
      <c r="EX177" s="8"/>
      <c r="EY177" s="7"/>
      <c r="EZ177" s="7"/>
      <c r="FA177" s="2" t="s">
        <v>141</v>
      </c>
      <c r="FB177" s="2" t="s">
        <v>129</v>
      </c>
      <c r="FC177" s="2" t="s">
        <v>202</v>
      </c>
      <c r="FD177" s="2" t="s">
        <v>633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545</v>
      </c>
      <c r="FN177" s="2" t="s">
        <v>168</v>
      </c>
      <c r="FO177" s="2" t="s">
        <v>132</v>
      </c>
      <c r="FP177" s="2" t="s">
        <v>132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217</v>
      </c>
      <c r="FZ177" s="2" t="s">
        <v>129</v>
      </c>
      <c r="GA177" s="2" t="s">
        <v>132</v>
      </c>
      <c r="GB177" s="2" t="s">
        <v>132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2442</v>
      </c>
      <c r="GN177" s="2" t="s">
        <v>2450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478</v>
      </c>
      <c r="GZ177" s="2" t="s">
        <v>132</v>
      </c>
      <c r="HA177" s="2" t="s">
        <v>144</v>
      </c>
      <c r="HB177" s="2" t="s">
        <v>132</v>
      </c>
      <c r="HC177" s="4">
        <v>2</v>
      </c>
      <c r="HD177" s="8">
        <v>74.78</v>
      </c>
      <c r="HE177" s="4"/>
      <c r="HF177" s="8"/>
      <c r="HG177" s="7"/>
      <c r="HH177" s="7"/>
      <c r="HI177" s="2" t="s">
        <v>141</v>
      </c>
      <c r="HJ177" s="2" t="s">
        <v>129</v>
      </c>
      <c r="HK177" s="2" t="s">
        <v>1754</v>
      </c>
      <c r="HL177" s="2" t="s">
        <v>944</v>
      </c>
      <c r="HM177" s="2" t="s">
        <v>144</v>
      </c>
      <c r="HN177" s="2" t="s">
        <v>132</v>
      </c>
      <c r="HO177" s="4">
        <v>2</v>
      </c>
      <c r="HP177" s="8">
        <v>71.38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1313</v>
      </c>
      <c r="HX177" s="2" t="s">
        <v>789</v>
      </c>
      <c r="HY177" s="2" t="s">
        <v>144</v>
      </c>
      <c r="HZ177" s="2" t="s">
        <v>132</v>
      </c>
      <c r="IA177" s="4">
        <v>1</v>
      </c>
      <c r="IB177" s="8">
        <v>31.2</v>
      </c>
      <c r="IC177" s="4"/>
      <c r="ID177" s="8"/>
      <c r="IE177" s="7"/>
      <c r="IF177" s="7"/>
      <c r="IG177" s="2" t="s">
        <v>141</v>
      </c>
      <c r="IH177" s="2" t="s">
        <v>129</v>
      </c>
      <c r="II177" s="2" t="s">
        <v>2451</v>
      </c>
      <c r="IJ177" s="2" t="s">
        <v>627</v>
      </c>
      <c r="IK177" s="2" t="s">
        <v>144</v>
      </c>
      <c r="IL177" s="2" t="s">
        <v>132</v>
      </c>
      <c r="IM177" s="4">
        <v>1</v>
      </c>
      <c r="IN177" s="8">
        <v>31.2</v>
      </c>
      <c r="IO177" s="4"/>
      <c r="IP177" s="8"/>
      <c r="IQ177" s="7"/>
      <c r="IR177" s="7"/>
      <c r="IS177" s="2" t="s">
        <v>141</v>
      </c>
      <c r="IT177" s="2" t="s">
        <v>129</v>
      </c>
      <c r="IU177" s="2" t="s">
        <v>2452</v>
      </c>
      <c r="IV177" s="2" t="s">
        <v>1329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213</v>
      </c>
      <c r="JH177" s="2" t="s">
        <v>436</v>
      </c>
      <c r="JI177" s="2" t="s">
        <v>144</v>
      </c>
      <c r="JJ177" s="2" t="s">
        <v>132</v>
      </c>
      <c r="JK177" s="4">
        <v>5</v>
      </c>
      <c r="JL177" s="8">
        <v>156</v>
      </c>
      <c r="JM177" s="4"/>
      <c r="JN177" s="8"/>
      <c r="JO177" s="7"/>
      <c r="JP177" s="7"/>
      <c r="JQ177" s="2" t="s">
        <v>141</v>
      </c>
      <c r="JR177" s="2" t="s">
        <v>129</v>
      </c>
      <c r="JS177" s="2" t="s">
        <v>384</v>
      </c>
      <c r="JT177" s="2" t="s">
        <v>2059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174</v>
      </c>
      <c r="KD177" s="2" t="s">
        <v>129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132</v>
      </c>
      <c r="KP177" s="2" t="s">
        <v>132</v>
      </c>
      <c r="KQ177" s="2" t="s">
        <v>132</v>
      </c>
      <c r="KR177" s="2" t="s">
        <v>132</v>
      </c>
      <c r="KS177" s="2" t="s">
        <v>132</v>
      </c>
      <c r="KT177" s="2" t="s">
        <v>132</v>
      </c>
      <c r="KU177" s="4">
        <v>14</v>
      </c>
      <c r="KV177" s="8">
        <v>330.12</v>
      </c>
      <c r="KW177" s="4"/>
      <c r="KX177" s="8"/>
      <c r="KY177" s="7"/>
      <c r="KZ177" s="7"/>
      <c r="LA177" s="2" t="s">
        <v>141</v>
      </c>
      <c r="LB177" s="2" t="s">
        <v>129</v>
      </c>
      <c r="LC177" s="2" t="s">
        <v>169</v>
      </c>
      <c r="LD177" s="2" t="s">
        <v>644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141</v>
      </c>
      <c r="ML177" s="2" t="s">
        <v>171</v>
      </c>
      <c r="MM177" s="2" t="s">
        <v>2453</v>
      </c>
      <c r="MN177" s="2" t="s">
        <v>421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167</v>
      </c>
      <c r="NJ177" s="2" t="s">
        <v>129</v>
      </c>
      <c r="NK177" s="2" t="s">
        <v>132</v>
      </c>
      <c r="NL177" s="2" t="s">
        <v>132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174</v>
      </c>
      <c r="NV177" s="2" t="s">
        <v>129</v>
      </c>
      <c r="NW177" s="2" t="s">
        <v>132</v>
      </c>
      <c r="NX177" s="2" t="s">
        <v>132</v>
      </c>
      <c r="NY177" s="2" t="s">
        <v>144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167</v>
      </c>
      <c r="OT177" s="2" t="s">
        <v>168</v>
      </c>
      <c r="OU177" s="2" t="s">
        <v>132</v>
      </c>
      <c r="OV177" s="2" t="s">
        <v>132</v>
      </c>
      <c r="OW177" s="2" t="s">
        <v>144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217</v>
      </c>
      <c r="PF177" s="2" t="s">
        <v>129</v>
      </c>
      <c r="PG177" s="2" t="s">
        <v>132</v>
      </c>
      <c r="PH177" s="2" t="s">
        <v>132</v>
      </c>
      <c r="PI177" s="2" t="s">
        <v>144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168</v>
      </c>
      <c r="PS177" s="2" t="s">
        <v>572</v>
      </c>
      <c r="PT177" s="2" t="s">
        <v>627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162</v>
      </c>
      <c r="QP177" s="2" t="s">
        <v>168</v>
      </c>
      <c r="QQ177" s="2" t="s">
        <v>132</v>
      </c>
      <c r="QR177" s="2" t="s">
        <v>132</v>
      </c>
      <c r="QS177" s="2" t="s">
        <v>144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174</v>
      </c>
      <c r="RB177" s="2" t="s">
        <v>129</v>
      </c>
      <c r="RC177" s="2" t="s">
        <v>132</v>
      </c>
      <c r="RD177" s="2" t="s">
        <v>132</v>
      </c>
      <c r="RE177" s="2" t="s">
        <v>144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174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2454</v>
      </c>
      <c r="B178" s="2" t="s">
        <v>121</v>
      </c>
      <c r="C178" s="2" t="s">
        <v>2323</v>
      </c>
      <c r="D178" s="2" t="s">
        <v>2423</v>
      </c>
      <c r="E178" s="2" t="s">
        <v>2424</v>
      </c>
      <c r="F178" s="2" t="s">
        <v>2455</v>
      </c>
      <c r="G178" s="2" t="s">
        <v>2455</v>
      </c>
      <c r="H178" s="2" t="s">
        <v>2455</v>
      </c>
      <c r="I178" s="2" t="s">
        <v>2456</v>
      </c>
      <c r="J178" s="2" t="s">
        <v>2419</v>
      </c>
      <c r="K178" s="2" t="s">
        <v>2457</v>
      </c>
      <c r="L178" s="3">
        <v>100.98</v>
      </c>
      <c r="M178" s="3">
        <v>106.03</v>
      </c>
      <c r="N178" s="3">
        <v>169.99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2458</v>
      </c>
      <c r="T178" s="2" t="s">
        <v>132</v>
      </c>
      <c r="U178" s="2" t="s">
        <v>285</v>
      </c>
      <c r="V178" s="2" t="s">
        <v>2175</v>
      </c>
      <c r="W178" s="2" t="s">
        <v>187</v>
      </c>
      <c r="X178" s="2" t="s">
        <v>132</v>
      </c>
      <c r="Y178" s="2" t="s">
        <v>2459</v>
      </c>
      <c r="Z178" s="4">
        <v>491</v>
      </c>
      <c r="AA178" s="4">
        <f>=ROUNDDOWN(44.6363636363636,0)</f>
      </c>
      <c r="AB178" s="5">
        <v>11</v>
      </c>
      <c r="AC178" s="2" t="s">
        <v>132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182</v>
      </c>
      <c r="AQ178" s="8">
        <v>19385.17</v>
      </c>
      <c r="AR178" s="4"/>
      <c r="AS178" s="8"/>
      <c r="AT178" s="7"/>
      <c r="AU178" s="7"/>
      <c r="AV178" s="4">
        <v>182</v>
      </c>
      <c r="AW178" s="8">
        <v>19385.17</v>
      </c>
      <c r="AX178" s="4"/>
      <c r="AY178" s="8"/>
      <c r="AZ178" s="7"/>
      <c r="BA178" s="7"/>
      <c r="BB178" s="7">
        <v>1</v>
      </c>
      <c r="BC178" s="4">
        <v>182</v>
      </c>
      <c r="BD178" s="8">
        <v>19385.17</v>
      </c>
      <c r="BE178" s="4"/>
      <c r="BF178" s="8"/>
      <c r="BG178" s="7"/>
      <c r="BH178" s="7"/>
      <c r="BI178" s="7">
        <v>1</v>
      </c>
      <c r="BJ178" s="4">
        <v>182</v>
      </c>
      <c r="BK178" s="8">
        <v>19385.17</v>
      </c>
      <c r="BL178" s="2" t="s">
        <v>2460</v>
      </c>
      <c r="BM178" s="7">
        <v>1</v>
      </c>
      <c r="BN178" s="7">
        <v>1</v>
      </c>
      <c r="BO178" s="4">
        <v>81</v>
      </c>
      <c r="BP178" s="8">
        <v>8067.11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288</v>
      </c>
      <c r="BX178" s="2" t="s">
        <v>1130</v>
      </c>
      <c r="BY178" s="2" t="s">
        <v>144</v>
      </c>
      <c r="BZ178" s="2" t="s">
        <v>132</v>
      </c>
      <c r="CA178" s="4">
        <v>39</v>
      </c>
      <c r="CB178" s="8">
        <v>3490.89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132</v>
      </c>
      <c r="CJ178" s="2" t="s">
        <v>859</v>
      </c>
      <c r="CK178" s="2" t="s">
        <v>179</v>
      </c>
      <c r="CL178" s="2" t="s">
        <v>132</v>
      </c>
      <c r="CM178" s="4">
        <v>5</v>
      </c>
      <c r="CN178" s="8">
        <v>565.65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2461</v>
      </c>
      <c r="CV178" s="2" t="s">
        <v>2462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168</v>
      </c>
      <c r="DG178" s="2" t="s">
        <v>1373</v>
      </c>
      <c r="DH178" s="2" t="s">
        <v>489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212</v>
      </c>
      <c r="DR178" s="2" t="s">
        <v>129</v>
      </c>
      <c r="DS178" s="2" t="s">
        <v>132</v>
      </c>
      <c r="DT178" s="2" t="s">
        <v>132</v>
      </c>
      <c r="DU178" s="2" t="s">
        <v>144</v>
      </c>
      <c r="DV178" s="2" t="s">
        <v>132</v>
      </c>
      <c r="DW178" s="4">
        <v>30</v>
      </c>
      <c r="DX178" s="8">
        <v>4222.8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2463</v>
      </c>
      <c r="EF178" s="2" t="s">
        <v>527</v>
      </c>
      <c r="EG178" s="2" t="s">
        <v>144</v>
      </c>
      <c r="EH178" s="2" t="s">
        <v>132</v>
      </c>
      <c r="EI178" s="4">
        <v>13</v>
      </c>
      <c r="EJ178" s="8">
        <v>1345.24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288</v>
      </c>
      <c r="ER178" s="2" t="s">
        <v>1335</v>
      </c>
      <c r="ES178" s="2" t="s">
        <v>144</v>
      </c>
      <c r="ET178" s="2" t="s">
        <v>132</v>
      </c>
      <c r="EU178" s="4">
        <v>5</v>
      </c>
      <c r="EV178" s="8">
        <v>572.55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202</v>
      </c>
      <c r="FD178" s="2" t="s">
        <v>483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141</v>
      </c>
      <c r="FN178" s="2" t="s">
        <v>168</v>
      </c>
      <c r="FO178" s="2" t="s">
        <v>1797</v>
      </c>
      <c r="FP178" s="2" t="s">
        <v>1798</v>
      </c>
      <c r="FQ178" s="2" t="s">
        <v>144</v>
      </c>
      <c r="FR178" s="2" t="s">
        <v>132</v>
      </c>
      <c r="FS178" s="4">
        <v>1</v>
      </c>
      <c r="FT178" s="8">
        <v>106.03</v>
      </c>
      <c r="FU178" s="4"/>
      <c r="FV178" s="8"/>
      <c r="FW178" s="7"/>
      <c r="FX178" s="7"/>
      <c r="FY178" s="2" t="s">
        <v>141</v>
      </c>
      <c r="FZ178" s="2" t="s">
        <v>129</v>
      </c>
      <c r="GA178" s="2" t="s">
        <v>300</v>
      </c>
      <c r="GB178" s="2" t="s">
        <v>353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1998</v>
      </c>
      <c r="GN178" s="2" t="s">
        <v>2310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141</v>
      </c>
      <c r="GX178" s="2" t="s">
        <v>129</v>
      </c>
      <c r="GY178" s="2" t="s">
        <v>478</v>
      </c>
      <c r="GZ178" s="2" t="s">
        <v>132</v>
      </c>
      <c r="HA178" s="2" t="s">
        <v>144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129</v>
      </c>
      <c r="HK178" s="2" t="s">
        <v>1754</v>
      </c>
      <c r="HL178" s="2" t="s">
        <v>533</v>
      </c>
      <c r="HM178" s="2" t="s">
        <v>144</v>
      </c>
      <c r="HN178" s="2" t="s">
        <v>132</v>
      </c>
      <c r="HO178" s="4">
        <v>6</v>
      </c>
      <c r="HP178" s="8">
        <v>785.88</v>
      </c>
      <c r="HQ178" s="4"/>
      <c r="HR178" s="8"/>
      <c r="HS178" s="7"/>
      <c r="HT178" s="7"/>
      <c r="HU178" s="2" t="s">
        <v>141</v>
      </c>
      <c r="HV178" s="2" t="s">
        <v>129</v>
      </c>
      <c r="HW178" s="2" t="s">
        <v>1159</v>
      </c>
      <c r="HX178" s="2" t="s">
        <v>1128</v>
      </c>
      <c r="HY178" s="2" t="s">
        <v>144</v>
      </c>
      <c r="HZ178" s="2" t="s">
        <v>132</v>
      </c>
      <c r="IA178" s="4">
        <v>1</v>
      </c>
      <c r="IB178" s="8">
        <v>114.51</v>
      </c>
      <c r="IC178" s="4"/>
      <c r="ID178" s="8"/>
      <c r="IE178" s="7"/>
      <c r="IF178" s="7"/>
      <c r="IG178" s="2" t="s">
        <v>141</v>
      </c>
      <c r="IH178" s="2" t="s">
        <v>129</v>
      </c>
      <c r="II178" s="2" t="s">
        <v>210</v>
      </c>
      <c r="IJ178" s="2" t="s">
        <v>1003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141</v>
      </c>
      <c r="IT178" s="2" t="s">
        <v>129</v>
      </c>
      <c r="IU178" s="2" t="s">
        <v>308</v>
      </c>
      <c r="IV178" s="2" t="s">
        <v>768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213</v>
      </c>
      <c r="JH178" s="2" t="s">
        <v>307</v>
      </c>
      <c r="JI178" s="2" t="s">
        <v>144</v>
      </c>
      <c r="JJ178" s="2" t="s">
        <v>132</v>
      </c>
      <c r="JK178" s="4">
        <v>1</v>
      </c>
      <c r="JL178" s="8">
        <v>114.51</v>
      </c>
      <c r="JM178" s="4"/>
      <c r="JN178" s="8"/>
      <c r="JO178" s="7"/>
      <c r="JP178" s="7"/>
      <c r="JQ178" s="2" t="s">
        <v>141</v>
      </c>
      <c r="JR178" s="2" t="s">
        <v>129</v>
      </c>
      <c r="JS178" s="2" t="s">
        <v>311</v>
      </c>
      <c r="JT178" s="2" t="s">
        <v>2464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174</v>
      </c>
      <c r="KD178" s="2" t="s">
        <v>129</v>
      </c>
      <c r="KE178" s="2" t="s">
        <v>132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132</v>
      </c>
      <c r="KP178" s="2" t="s">
        <v>132</v>
      </c>
      <c r="KQ178" s="2" t="s">
        <v>132</v>
      </c>
      <c r="KR178" s="2" t="s">
        <v>132</v>
      </c>
      <c r="KS178" s="2" t="s">
        <v>132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141</v>
      </c>
      <c r="LB178" s="2" t="s">
        <v>129</v>
      </c>
      <c r="LC178" s="2" t="s">
        <v>899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141</v>
      </c>
      <c r="ML178" s="2" t="s">
        <v>171</v>
      </c>
      <c r="MM178" s="2" t="s">
        <v>1130</v>
      </c>
      <c r="MN178" s="2" t="s">
        <v>1749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129</v>
      </c>
      <c r="MY178" s="2" t="s">
        <v>132</v>
      </c>
      <c r="MZ178" s="2" t="s">
        <v>132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167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167</v>
      </c>
      <c r="OT178" s="2" t="s">
        <v>168</v>
      </c>
      <c r="OU178" s="2" t="s">
        <v>132</v>
      </c>
      <c r="OV178" s="2" t="s">
        <v>132</v>
      </c>
      <c r="OW178" s="2" t="s">
        <v>144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217</v>
      </c>
      <c r="PF178" s="2" t="s">
        <v>129</v>
      </c>
      <c r="PG178" s="2" t="s">
        <v>132</v>
      </c>
      <c r="PH178" s="2" t="s">
        <v>132</v>
      </c>
      <c r="PI178" s="2" t="s">
        <v>144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168</v>
      </c>
      <c r="PS178" s="2" t="s">
        <v>208</v>
      </c>
      <c r="PT178" s="2" t="s">
        <v>490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162</v>
      </c>
      <c r="QP178" s="2" t="s">
        <v>168</v>
      </c>
      <c r="QQ178" s="2" t="s">
        <v>132</v>
      </c>
      <c r="QR178" s="2" t="s">
        <v>132</v>
      </c>
      <c r="QS178" s="2" t="s">
        <v>144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174</v>
      </c>
      <c r="RB178" s="2" t="s">
        <v>129</v>
      </c>
      <c r="RC178" s="2" t="s">
        <v>132</v>
      </c>
      <c r="RD178" s="2" t="s">
        <v>132</v>
      </c>
      <c r="RE178" s="2" t="s">
        <v>144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174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2465</v>
      </c>
      <c r="B179" s="2" t="s">
        <v>121</v>
      </c>
      <c r="C179" s="2" t="s">
        <v>2323</v>
      </c>
      <c r="D179" s="2" t="s">
        <v>123</v>
      </c>
      <c r="E179" s="2" t="s">
        <v>2257</v>
      </c>
      <c r="F179" s="2" t="s">
        <v>2466</v>
      </c>
      <c r="G179" s="2" t="s">
        <v>2466</v>
      </c>
      <c r="H179" s="2" t="s">
        <v>2466</v>
      </c>
      <c r="I179" s="2" t="s">
        <v>2467</v>
      </c>
      <c r="J179" s="2" t="s">
        <v>2468</v>
      </c>
      <c r="K179" s="2" t="s">
        <v>185</v>
      </c>
      <c r="L179" s="3">
        <v>47.09</v>
      </c>
      <c r="M179" s="3">
        <v>49.44</v>
      </c>
      <c r="N179" s="3">
        <v>98.99</v>
      </c>
      <c r="O179" s="2" t="s">
        <v>129</v>
      </c>
      <c r="P179" s="2" t="s">
        <v>255</v>
      </c>
      <c r="Q179" s="2" t="s">
        <v>131</v>
      </c>
      <c r="R179" s="2" t="s">
        <v>132</v>
      </c>
      <c r="S179" s="2" t="s">
        <v>2469</v>
      </c>
      <c r="T179" s="2" t="s">
        <v>132</v>
      </c>
      <c r="U179" s="2" t="s">
        <v>429</v>
      </c>
      <c r="V179" s="2" t="s">
        <v>866</v>
      </c>
      <c r="W179" s="2" t="s">
        <v>937</v>
      </c>
      <c r="X179" s="2" t="s">
        <v>136</v>
      </c>
      <c r="Y179" s="2" t="s">
        <v>1032</v>
      </c>
      <c r="Z179" s="4">
        <v>97</v>
      </c>
      <c r="AA179" s="4">
        <f>=ROUNDDOWN(7.46153846153846,0)</f>
      </c>
      <c r="AB179" s="5">
        <v>13</v>
      </c>
      <c r="AC179" s="2" t="s">
        <v>256</v>
      </c>
      <c r="AD179" s="4">
        <v>160</v>
      </c>
      <c r="AE179" s="4">
        <v>280</v>
      </c>
      <c r="AF179" s="6">
        <v>63</v>
      </c>
      <c r="AG179" s="6">
        <v>46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164</v>
      </c>
      <c r="AQ179" s="8">
        <v>8226.47</v>
      </c>
      <c r="AR179" s="4"/>
      <c r="AS179" s="8"/>
      <c r="AT179" s="7"/>
      <c r="AU179" s="7"/>
      <c r="AV179" s="4">
        <v>164</v>
      </c>
      <c r="AW179" s="8">
        <v>8226.47</v>
      </c>
      <c r="AX179" s="4"/>
      <c r="AY179" s="8"/>
      <c r="AZ179" s="7"/>
      <c r="BA179" s="7"/>
      <c r="BB179" s="7">
        <v>1</v>
      </c>
      <c r="BC179" s="4">
        <v>373</v>
      </c>
      <c r="BD179" s="8">
        <v>19648.79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0.4187</v>
      </c>
      <c r="BJ179" s="4">
        <v>164</v>
      </c>
      <c r="BK179" s="8">
        <v>8226.47</v>
      </c>
      <c r="BL179" s="2" t="s">
        <v>2470</v>
      </c>
      <c r="BM179" s="7">
        <v>1</v>
      </c>
      <c r="BN179" s="7">
        <v>1</v>
      </c>
      <c r="BO179" s="4">
        <v>59</v>
      </c>
      <c r="BP179" s="8">
        <v>2287.68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769</v>
      </c>
      <c r="BX179" s="2" t="s">
        <v>252</v>
      </c>
      <c r="BY179" s="2" t="s">
        <v>144</v>
      </c>
      <c r="BZ179" s="2" t="s">
        <v>132</v>
      </c>
      <c r="CA179" s="4">
        <v>46</v>
      </c>
      <c r="CB179" s="8">
        <v>2767.82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132</v>
      </c>
      <c r="CJ179" s="2" t="s">
        <v>660</v>
      </c>
      <c r="CK179" s="2" t="s">
        <v>144</v>
      </c>
      <c r="CL179" s="2" t="s">
        <v>132</v>
      </c>
      <c r="CM179" s="4">
        <v>14</v>
      </c>
      <c r="CN179" s="8">
        <v>742.98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1032</v>
      </c>
      <c r="CV179" s="2" t="s">
        <v>231</v>
      </c>
      <c r="CW179" s="2" t="s">
        <v>144</v>
      </c>
      <c r="CX179" s="2" t="s">
        <v>132</v>
      </c>
      <c r="CY179" s="4">
        <v>25</v>
      </c>
      <c r="CZ179" s="8">
        <v>1351.25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237</v>
      </c>
      <c r="DH179" s="2" t="s">
        <v>2045</v>
      </c>
      <c r="DI179" s="2" t="s">
        <v>144</v>
      </c>
      <c r="DJ179" s="2" t="s">
        <v>132</v>
      </c>
      <c r="DK179" s="4">
        <v>5</v>
      </c>
      <c r="DL179" s="8">
        <v>292.4</v>
      </c>
      <c r="DM179" s="4"/>
      <c r="DN179" s="8"/>
      <c r="DO179" s="7"/>
      <c r="DP179" s="7"/>
      <c r="DQ179" s="2" t="s">
        <v>141</v>
      </c>
      <c r="DR179" s="2" t="s">
        <v>129</v>
      </c>
      <c r="DS179" s="2" t="s">
        <v>149</v>
      </c>
      <c r="DT179" s="2" t="s">
        <v>790</v>
      </c>
      <c r="DU179" s="2" t="s">
        <v>144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141</v>
      </c>
      <c r="ED179" s="2" t="s">
        <v>129</v>
      </c>
      <c r="EE179" s="2" t="s">
        <v>2167</v>
      </c>
      <c r="EF179" s="2" t="s">
        <v>229</v>
      </c>
      <c r="EG179" s="2" t="s">
        <v>144</v>
      </c>
      <c r="EH179" s="2" t="s">
        <v>132</v>
      </c>
      <c r="EI179" s="4">
        <v>6</v>
      </c>
      <c r="EJ179" s="8">
        <v>331.14</v>
      </c>
      <c r="EK179" s="4"/>
      <c r="EL179" s="8"/>
      <c r="EM179" s="7"/>
      <c r="EN179" s="7"/>
      <c r="EO179" s="2" t="s">
        <v>141</v>
      </c>
      <c r="EP179" s="2" t="s">
        <v>129</v>
      </c>
      <c r="EQ179" s="2" t="s">
        <v>500</v>
      </c>
      <c r="ER179" s="2" t="s">
        <v>453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202</v>
      </c>
      <c r="FD179" s="2" t="s">
        <v>2471</v>
      </c>
      <c r="FE179" s="2" t="s">
        <v>144</v>
      </c>
      <c r="FF179" s="2" t="s">
        <v>132</v>
      </c>
      <c r="FG179" s="4">
        <v>1</v>
      </c>
      <c r="FH179" s="8">
        <v>57.68</v>
      </c>
      <c r="FI179" s="4"/>
      <c r="FJ179" s="8"/>
      <c r="FK179" s="7"/>
      <c r="FL179" s="7"/>
      <c r="FM179" s="2" t="s">
        <v>141</v>
      </c>
      <c r="FN179" s="2" t="s">
        <v>129</v>
      </c>
      <c r="FO179" s="2" t="s">
        <v>271</v>
      </c>
      <c r="FP179" s="2" t="s">
        <v>2472</v>
      </c>
      <c r="FQ179" s="2" t="s">
        <v>144</v>
      </c>
      <c r="FR179" s="2" t="s">
        <v>132</v>
      </c>
      <c r="FS179" s="4">
        <v>8</v>
      </c>
      <c r="FT179" s="8">
        <v>395.52</v>
      </c>
      <c r="FU179" s="4"/>
      <c r="FV179" s="8"/>
      <c r="FW179" s="7"/>
      <c r="FX179" s="7"/>
      <c r="FY179" s="2" t="s">
        <v>141</v>
      </c>
      <c r="FZ179" s="2" t="s">
        <v>129</v>
      </c>
      <c r="GA179" s="2" t="s">
        <v>300</v>
      </c>
      <c r="GB179" s="2" t="s">
        <v>2473</v>
      </c>
      <c r="GC179" s="2" t="s">
        <v>144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141</v>
      </c>
      <c r="GL179" s="2" t="s">
        <v>129</v>
      </c>
      <c r="GM179" s="2" t="s">
        <v>1234</v>
      </c>
      <c r="GN179" s="2" t="s">
        <v>132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161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162</v>
      </c>
      <c r="HJ179" s="2" t="s">
        <v>129</v>
      </c>
      <c r="HK179" s="2" t="s">
        <v>132</v>
      </c>
      <c r="HL179" s="2" t="s">
        <v>132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129</v>
      </c>
      <c r="HW179" s="2" t="s">
        <v>244</v>
      </c>
      <c r="HX179" s="2" t="s">
        <v>2474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129</v>
      </c>
      <c r="II179" s="2" t="s">
        <v>458</v>
      </c>
      <c r="IJ179" s="2" t="s">
        <v>2249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212</v>
      </c>
      <c r="IT179" s="2" t="s">
        <v>129</v>
      </c>
      <c r="IU179" s="2" t="s">
        <v>132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272</v>
      </c>
      <c r="JH179" s="2" t="s">
        <v>2403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214</v>
      </c>
      <c r="JR179" s="2" t="s">
        <v>129</v>
      </c>
      <c r="JS179" s="2" t="s">
        <v>799</v>
      </c>
      <c r="JT179" s="2" t="s">
        <v>2474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167</v>
      </c>
      <c r="KD179" s="2" t="s">
        <v>129</v>
      </c>
      <c r="KE179" s="2" t="s">
        <v>132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167</v>
      </c>
      <c r="KP179" s="2" t="s">
        <v>168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141</v>
      </c>
      <c r="LB179" s="2" t="s">
        <v>129</v>
      </c>
      <c r="LC179" s="2" t="s">
        <v>443</v>
      </c>
      <c r="LD179" s="2" t="s">
        <v>132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141</v>
      </c>
      <c r="ML179" s="2" t="s">
        <v>171</v>
      </c>
      <c r="MM179" s="2" t="s">
        <v>172</v>
      </c>
      <c r="MN179" s="2" t="s">
        <v>627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167</v>
      </c>
      <c r="NJ179" s="2" t="s">
        <v>129</v>
      </c>
      <c r="NK179" s="2" t="s">
        <v>132</v>
      </c>
      <c r="NL179" s="2" t="s">
        <v>132</v>
      </c>
      <c r="NM179" s="2" t="s">
        <v>144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174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167</v>
      </c>
      <c r="OT179" s="2" t="s">
        <v>168</v>
      </c>
      <c r="OU179" s="2" t="s">
        <v>132</v>
      </c>
      <c r="OV179" s="2" t="s">
        <v>132</v>
      </c>
      <c r="OW179" s="2" t="s">
        <v>144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217</v>
      </c>
      <c r="PF179" s="2" t="s">
        <v>129</v>
      </c>
      <c r="PG179" s="2" t="s">
        <v>132</v>
      </c>
      <c r="PH179" s="2" t="s">
        <v>132</v>
      </c>
      <c r="PI179" s="2" t="s">
        <v>144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168</v>
      </c>
      <c r="PS179" s="2" t="s">
        <v>572</v>
      </c>
      <c r="PT179" s="2" t="s">
        <v>1320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162</v>
      </c>
      <c r="QP179" s="2" t="s">
        <v>168</v>
      </c>
      <c r="QQ179" s="2" t="s">
        <v>132</v>
      </c>
      <c r="QR179" s="2" t="s">
        <v>132</v>
      </c>
      <c r="QS179" s="2" t="s">
        <v>144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174</v>
      </c>
      <c r="RB179" s="2" t="s">
        <v>129</v>
      </c>
      <c r="RC179" s="2" t="s">
        <v>132</v>
      </c>
      <c r="RD179" s="2" t="s">
        <v>132</v>
      </c>
      <c r="RE179" s="2" t="s">
        <v>144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174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2475</v>
      </c>
      <c r="B180" s="2" t="s">
        <v>121</v>
      </c>
      <c r="C180" s="2" t="s">
        <v>2323</v>
      </c>
      <c r="D180" s="2" t="s">
        <v>123</v>
      </c>
      <c r="E180" s="2" t="s">
        <v>2257</v>
      </c>
      <c r="F180" s="2" t="s">
        <v>2466</v>
      </c>
      <c r="G180" s="2" t="s">
        <v>2466</v>
      </c>
      <c r="H180" s="2" t="s">
        <v>2466</v>
      </c>
      <c r="I180" s="2" t="s">
        <v>2467</v>
      </c>
      <c r="J180" s="2" t="s">
        <v>2468</v>
      </c>
      <c r="K180" s="2" t="s">
        <v>993</v>
      </c>
      <c r="L180" s="3">
        <v>47.09</v>
      </c>
      <c r="M180" s="3">
        <v>49.44</v>
      </c>
      <c r="N180" s="3">
        <v>98.99</v>
      </c>
      <c r="O180" s="2" t="s">
        <v>129</v>
      </c>
      <c r="P180" s="2" t="s">
        <v>255</v>
      </c>
      <c r="Q180" s="2" t="s">
        <v>131</v>
      </c>
      <c r="R180" s="2" t="s">
        <v>132</v>
      </c>
      <c r="S180" s="2" t="s">
        <v>2476</v>
      </c>
      <c r="T180" s="2" t="s">
        <v>132</v>
      </c>
      <c r="U180" s="2" t="s">
        <v>429</v>
      </c>
      <c r="V180" s="2" t="s">
        <v>866</v>
      </c>
      <c r="W180" s="2" t="s">
        <v>937</v>
      </c>
      <c r="X180" s="2" t="s">
        <v>132</v>
      </c>
      <c r="Y180" s="2" t="s">
        <v>2477</v>
      </c>
      <c r="Z180" s="4">
        <v>209</v>
      </c>
      <c r="AA180" s="4">
        <f>=ROUNDDOWN(29.8571428571429,0)</f>
      </c>
      <c r="AB180" s="5">
        <v>7</v>
      </c>
      <c r="AC180" s="2" t="s">
        <v>132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119</v>
      </c>
      <c r="AQ180" s="8">
        <v>6137.26</v>
      </c>
      <c r="AR180" s="4"/>
      <c r="AS180" s="8"/>
      <c r="AT180" s="7"/>
      <c r="AU180" s="7"/>
      <c r="AV180" s="4">
        <v>119</v>
      </c>
      <c r="AW180" s="8">
        <v>6137.26</v>
      </c>
      <c r="AX180" s="4"/>
      <c r="AY180" s="8"/>
      <c r="AZ180" s="7"/>
      <c r="BA180" s="7"/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0.3123</v>
      </c>
      <c r="BJ180" s="4">
        <v>119</v>
      </c>
      <c r="BK180" s="8">
        <v>6137.26</v>
      </c>
      <c r="BL180" s="2" t="s">
        <v>2478</v>
      </c>
      <c r="BM180" s="7">
        <v>1</v>
      </c>
      <c r="BN180" s="7">
        <v>1</v>
      </c>
      <c r="BO180" s="4">
        <v>24</v>
      </c>
      <c r="BP180" s="8">
        <v>943.5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1745</v>
      </c>
      <c r="BX180" s="2" t="s">
        <v>857</v>
      </c>
      <c r="BY180" s="2" t="s">
        <v>144</v>
      </c>
      <c r="BZ180" s="2" t="s">
        <v>132</v>
      </c>
      <c r="CA180" s="4">
        <v>25</v>
      </c>
      <c r="CB180" s="8">
        <v>1497.25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132</v>
      </c>
      <c r="CJ180" s="2" t="s">
        <v>1049</v>
      </c>
      <c r="CK180" s="2" t="s">
        <v>144</v>
      </c>
      <c r="CL180" s="2" t="s">
        <v>132</v>
      </c>
      <c r="CM180" s="4">
        <v>7</v>
      </c>
      <c r="CN180" s="8">
        <v>455.23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1531</v>
      </c>
      <c r="CV180" s="2" t="s">
        <v>1807</v>
      </c>
      <c r="CW180" s="2" t="s">
        <v>144</v>
      </c>
      <c r="CX180" s="2" t="s">
        <v>132</v>
      </c>
      <c r="CY180" s="4">
        <v>13</v>
      </c>
      <c r="CZ180" s="8">
        <v>702.65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661</v>
      </c>
      <c r="DH180" s="2" t="s">
        <v>802</v>
      </c>
      <c r="DI180" s="2" t="s">
        <v>144</v>
      </c>
      <c r="DJ180" s="2" t="s">
        <v>132</v>
      </c>
      <c r="DK180" s="4">
        <v>2</v>
      </c>
      <c r="DL180" s="8">
        <v>116.96</v>
      </c>
      <c r="DM180" s="4"/>
      <c r="DN180" s="8"/>
      <c r="DO180" s="7"/>
      <c r="DP180" s="7"/>
      <c r="DQ180" s="2" t="s">
        <v>141</v>
      </c>
      <c r="DR180" s="2" t="s">
        <v>129</v>
      </c>
      <c r="DS180" s="2" t="s">
        <v>1053</v>
      </c>
      <c r="DT180" s="2" t="s">
        <v>1062</v>
      </c>
      <c r="DU180" s="2" t="s">
        <v>144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141</v>
      </c>
      <c r="ED180" s="2" t="s">
        <v>129</v>
      </c>
      <c r="EE180" s="2" t="s">
        <v>1749</v>
      </c>
      <c r="EF180" s="2" t="s">
        <v>2479</v>
      </c>
      <c r="EG180" s="2" t="s">
        <v>144</v>
      </c>
      <c r="EH180" s="2" t="s">
        <v>132</v>
      </c>
      <c r="EI180" s="4">
        <v>5</v>
      </c>
      <c r="EJ180" s="8">
        <v>275.95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1194</v>
      </c>
      <c r="ER180" s="2" t="s">
        <v>2480</v>
      </c>
      <c r="ES180" s="2" t="s">
        <v>144</v>
      </c>
      <c r="ET180" s="2" t="s">
        <v>132</v>
      </c>
      <c r="EU180" s="4">
        <v>3</v>
      </c>
      <c r="EV180" s="8">
        <v>160.2</v>
      </c>
      <c r="EW180" s="4"/>
      <c r="EX180" s="8"/>
      <c r="EY180" s="7"/>
      <c r="EZ180" s="7"/>
      <c r="FA180" s="2" t="s">
        <v>141</v>
      </c>
      <c r="FB180" s="2" t="s">
        <v>129</v>
      </c>
      <c r="FC180" s="2" t="s">
        <v>202</v>
      </c>
      <c r="FD180" s="2" t="s">
        <v>2481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168</v>
      </c>
      <c r="FO180" s="2" t="s">
        <v>2482</v>
      </c>
      <c r="FP180" s="2" t="s">
        <v>2483</v>
      </c>
      <c r="FQ180" s="2" t="s">
        <v>144</v>
      </c>
      <c r="FR180" s="2" t="s">
        <v>132</v>
      </c>
      <c r="FS180" s="4">
        <v>4</v>
      </c>
      <c r="FT180" s="8">
        <v>197.76</v>
      </c>
      <c r="FU180" s="4"/>
      <c r="FV180" s="8"/>
      <c r="FW180" s="7"/>
      <c r="FX180" s="7"/>
      <c r="FY180" s="2" t="s">
        <v>141</v>
      </c>
      <c r="FZ180" s="2" t="s">
        <v>129</v>
      </c>
      <c r="GA180" s="2" t="s">
        <v>300</v>
      </c>
      <c r="GB180" s="2" t="s">
        <v>842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141</v>
      </c>
      <c r="GL180" s="2" t="s">
        <v>129</v>
      </c>
      <c r="GM180" s="2" t="s">
        <v>1531</v>
      </c>
      <c r="GN180" s="2" t="s">
        <v>1198</v>
      </c>
      <c r="GO180" s="2" t="s">
        <v>144</v>
      </c>
      <c r="GP180" s="2" t="s">
        <v>132</v>
      </c>
      <c r="GQ180" s="4">
        <v>31</v>
      </c>
      <c r="GR180" s="8">
        <v>1532.64</v>
      </c>
      <c r="GS180" s="4"/>
      <c r="GT180" s="8"/>
      <c r="GU180" s="7"/>
      <c r="GV180" s="7"/>
      <c r="GW180" s="2" t="s">
        <v>141</v>
      </c>
      <c r="GX180" s="2" t="s">
        <v>129</v>
      </c>
      <c r="GY180" s="2" t="s">
        <v>303</v>
      </c>
      <c r="GZ180" s="2" t="s">
        <v>327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141</v>
      </c>
      <c r="HJ180" s="2" t="s">
        <v>129</v>
      </c>
      <c r="HK180" s="2" t="s">
        <v>2282</v>
      </c>
      <c r="HL180" s="2" t="s">
        <v>2484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1517</v>
      </c>
      <c r="HX180" s="2" t="s">
        <v>2485</v>
      </c>
      <c r="HY180" s="2" t="s">
        <v>144</v>
      </c>
      <c r="HZ180" s="2" t="s">
        <v>132</v>
      </c>
      <c r="IA180" s="4">
        <v>2</v>
      </c>
      <c r="IB180" s="8">
        <v>106.8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1063</v>
      </c>
      <c r="IJ180" s="2" t="s">
        <v>215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212</v>
      </c>
      <c r="IT180" s="2" t="s">
        <v>129</v>
      </c>
      <c r="IU180" s="2" t="s">
        <v>132</v>
      </c>
      <c r="IV180" s="2" t="s">
        <v>132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1326</v>
      </c>
      <c r="JH180" s="2" t="s">
        <v>2157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214</v>
      </c>
      <c r="JR180" s="2" t="s">
        <v>129</v>
      </c>
      <c r="JS180" s="2" t="s">
        <v>311</v>
      </c>
      <c r="JT180" s="2" t="s">
        <v>613</v>
      </c>
      <c r="JU180" s="2" t="s">
        <v>144</v>
      </c>
      <c r="JV180" s="2" t="s">
        <v>132</v>
      </c>
      <c r="JW180" s="4">
        <v>3</v>
      </c>
      <c r="JX180" s="8">
        <v>148.32</v>
      </c>
      <c r="JY180" s="4"/>
      <c r="JZ180" s="8"/>
      <c r="KA180" s="7"/>
      <c r="KB180" s="7"/>
      <c r="KC180" s="2" t="s">
        <v>141</v>
      </c>
      <c r="KD180" s="2" t="s">
        <v>129</v>
      </c>
      <c r="KE180" s="2" t="s">
        <v>1077</v>
      </c>
      <c r="KF180" s="2" t="s">
        <v>1005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141</v>
      </c>
      <c r="LB180" s="2" t="s">
        <v>129</v>
      </c>
      <c r="LC180" s="2" t="s">
        <v>169</v>
      </c>
      <c r="LD180" s="2" t="s">
        <v>132</v>
      </c>
      <c r="LE180" s="2" t="s">
        <v>144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129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141</v>
      </c>
      <c r="ML180" s="2" t="s">
        <v>171</v>
      </c>
      <c r="MM180" s="2" t="s">
        <v>1757</v>
      </c>
      <c r="MN180" s="2" t="s">
        <v>2486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129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167</v>
      </c>
      <c r="NJ180" s="2" t="s">
        <v>129</v>
      </c>
      <c r="NK180" s="2" t="s">
        <v>132</v>
      </c>
      <c r="NL180" s="2" t="s">
        <v>132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167</v>
      </c>
      <c r="OH180" s="2" t="s">
        <v>129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167</v>
      </c>
      <c r="OT180" s="2" t="s">
        <v>168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217</v>
      </c>
      <c r="PF180" s="2" t="s">
        <v>129</v>
      </c>
      <c r="PG180" s="2" t="s">
        <v>132</v>
      </c>
      <c r="PH180" s="2" t="s">
        <v>132</v>
      </c>
      <c r="PI180" s="2" t="s">
        <v>144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168</v>
      </c>
      <c r="PS180" s="2" t="s">
        <v>218</v>
      </c>
      <c r="PT180" s="2" t="s">
        <v>457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141</v>
      </c>
      <c r="QP180" s="2" t="s">
        <v>168</v>
      </c>
      <c r="QQ180" s="2" t="s">
        <v>1038</v>
      </c>
      <c r="QR180" s="2" t="s">
        <v>2444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174</v>
      </c>
      <c r="RB180" s="2" t="s">
        <v>168</v>
      </c>
      <c r="RC180" s="2" t="s">
        <v>132</v>
      </c>
      <c r="RD180" s="2" t="s">
        <v>132</v>
      </c>
      <c r="RE180" s="2" t="s">
        <v>144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174</v>
      </c>
      <c r="RN180" s="2" t="s">
        <v>129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2487</v>
      </c>
      <c r="B181" s="2" t="s">
        <v>121</v>
      </c>
      <c r="C181" s="2" t="s">
        <v>2323</v>
      </c>
      <c r="D181" s="2" t="s">
        <v>123</v>
      </c>
      <c r="E181" s="2" t="s">
        <v>2257</v>
      </c>
      <c r="F181" s="2" t="s">
        <v>2466</v>
      </c>
      <c r="G181" s="2" t="s">
        <v>2466</v>
      </c>
      <c r="H181" s="2" t="s">
        <v>2466</v>
      </c>
      <c r="I181" s="2" t="s">
        <v>2467</v>
      </c>
      <c r="J181" s="2" t="s">
        <v>2468</v>
      </c>
      <c r="K181" s="2" t="s">
        <v>935</v>
      </c>
      <c r="L181" s="3">
        <v>47.09</v>
      </c>
      <c r="M181" s="3">
        <v>49.44</v>
      </c>
      <c r="N181" s="3">
        <v>98.99</v>
      </c>
      <c r="O181" s="2" t="s">
        <v>129</v>
      </c>
      <c r="P181" s="2" t="s">
        <v>255</v>
      </c>
      <c r="Q181" s="2" t="s">
        <v>131</v>
      </c>
      <c r="R181" s="2" t="s">
        <v>132</v>
      </c>
      <c r="S181" s="2" t="s">
        <v>2488</v>
      </c>
      <c r="T181" s="2" t="s">
        <v>132</v>
      </c>
      <c r="U181" s="2" t="s">
        <v>429</v>
      </c>
      <c r="V181" s="2" t="s">
        <v>866</v>
      </c>
      <c r="W181" s="2" t="s">
        <v>937</v>
      </c>
      <c r="X181" s="2" t="s">
        <v>132</v>
      </c>
      <c r="Y181" s="2" t="s">
        <v>2477</v>
      </c>
      <c r="Z181" s="4">
        <v>266</v>
      </c>
      <c r="AA181" s="4">
        <f>=ROUNDDOWN(29.5555555555556,0)</f>
      </c>
      <c r="AB181" s="5">
        <v>9</v>
      </c>
      <c r="AC181" s="2" t="s">
        <v>132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90</v>
      </c>
      <c r="AQ181" s="8">
        <v>5285.06</v>
      </c>
      <c r="AR181" s="4"/>
      <c r="AS181" s="8"/>
      <c r="AT181" s="7"/>
      <c r="AU181" s="7"/>
      <c r="AV181" s="4">
        <v>90</v>
      </c>
      <c r="AW181" s="8">
        <v>5285.06</v>
      </c>
      <c r="AX181" s="4"/>
      <c r="AY181" s="8"/>
      <c r="AZ181" s="7"/>
      <c r="BA181" s="7"/>
      <c r="BB181" s="7">
        <v>1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0.269</v>
      </c>
      <c r="BJ181" s="4">
        <v>90</v>
      </c>
      <c r="BK181" s="8">
        <v>5285.06</v>
      </c>
      <c r="BL181" s="2" t="s">
        <v>2489</v>
      </c>
      <c r="BM181" s="7">
        <v>1</v>
      </c>
      <c r="BN181" s="7">
        <v>1</v>
      </c>
      <c r="BO181" s="4">
        <v>4</v>
      </c>
      <c r="BP181" s="8">
        <v>150.54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1745</v>
      </c>
      <c r="BX181" s="2" t="s">
        <v>1059</v>
      </c>
      <c r="BY181" s="2" t="s">
        <v>144</v>
      </c>
      <c r="BZ181" s="2" t="s">
        <v>132</v>
      </c>
      <c r="CA181" s="4">
        <v>58</v>
      </c>
      <c r="CB181" s="8">
        <v>3521.76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132</v>
      </c>
      <c r="CJ181" s="2" t="s">
        <v>2490</v>
      </c>
      <c r="CK181" s="2" t="s">
        <v>144</v>
      </c>
      <c r="CL181" s="2" t="s">
        <v>132</v>
      </c>
      <c r="CM181" s="4">
        <v>11</v>
      </c>
      <c r="CN181" s="8">
        <v>665.88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1531</v>
      </c>
      <c r="CV181" s="2" t="s">
        <v>1807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141</v>
      </c>
      <c r="DF181" s="2" t="s">
        <v>168</v>
      </c>
      <c r="DG181" s="2" t="s">
        <v>661</v>
      </c>
      <c r="DH181" s="2" t="s">
        <v>2450</v>
      </c>
      <c r="DI181" s="2" t="s">
        <v>144</v>
      </c>
      <c r="DJ181" s="2" t="s">
        <v>132</v>
      </c>
      <c r="DK181" s="4">
        <v>3</v>
      </c>
      <c r="DL181" s="8">
        <v>175.44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1053</v>
      </c>
      <c r="DT181" s="2" t="s">
        <v>531</v>
      </c>
      <c r="DU181" s="2" t="s">
        <v>144</v>
      </c>
      <c r="DV181" s="2" t="s">
        <v>132</v>
      </c>
      <c r="DW181" s="4">
        <v>1</v>
      </c>
      <c r="DX181" s="8">
        <v>58.48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1749</v>
      </c>
      <c r="EF181" s="2" t="s">
        <v>2491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1194</v>
      </c>
      <c r="ER181" s="2" t="s">
        <v>1400</v>
      </c>
      <c r="ES181" s="2" t="s">
        <v>144</v>
      </c>
      <c r="ET181" s="2" t="s">
        <v>132</v>
      </c>
      <c r="EU181" s="4">
        <v>2</v>
      </c>
      <c r="EV181" s="8">
        <v>106.8</v>
      </c>
      <c r="EW181" s="4"/>
      <c r="EX181" s="8"/>
      <c r="EY181" s="7"/>
      <c r="EZ181" s="7"/>
      <c r="FA181" s="2" t="s">
        <v>141</v>
      </c>
      <c r="FB181" s="2" t="s">
        <v>129</v>
      </c>
      <c r="FC181" s="2" t="s">
        <v>202</v>
      </c>
      <c r="FD181" s="2" t="s">
        <v>412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168</v>
      </c>
      <c r="FO181" s="2" t="s">
        <v>2482</v>
      </c>
      <c r="FP181" s="2" t="s">
        <v>2492</v>
      </c>
      <c r="FQ181" s="2" t="s">
        <v>144</v>
      </c>
      <c r="FR181" s="2" t="s">
        <v>132</v>
      </c>
      <c r="FS181" s="4">
        <v>1</v>
      </c>
      <c r="FT181" s="8">
        <v>49.44</v>
      </c>
      <c r="FU181" s="4"/>
      <c r="FV181" s="8"/>
      <c r="FW181" s="7"/>
      <c r="FX181" s="7"/>
      <c r="FY181" s="2" t="s">
        <v>141</v>
      </c>
      <c r="FZ181" s="2" t="s">
        <v>129</v>
      </c>
      <c r="GA181" s="2" t="s">
        <v>378</v>
      </c>
      <c r="GB181" s="2" t="s">
        <v>842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1531</v>
      </c>
      <c r="GN181" s="2" t="s">
        <v>1812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161</v>
      </c>
      <c r="GZ181" s="2" t="s">
        <v>132</v>
      </c>
      <c r="HA181" s="2" t="s">
        <v>144</v>
      </c>
      <c r="HB181" s="2" t="s">
        <v>132</v>
      </c>
      <c r="HC181" s="4">
        <v>6</v>
      </c>
      <c r="HD181" s="8">
        <v>346.08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2282</v>
      </c>
      <c r="HL181" s="2" t="s">
        <v>237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1517</v>
      </c>
      <c r="HX181" s="2" t="s">
        <v>2003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129</v>
      </c>
      <c r="II181" s="2" t="s">
        <v>210</v>
      </c>
      <c r="IJ181" s="2" t="s">
        <v>356</v>
      </c>
      <c r="IK181" s="2" t="s">
        <v>144</v>
      </c>
      <c r="IL181" s="2" t="s">
        <v>132</v>
      </c>
      <c r="IM181" s="4">
        <v>2</v>
      </c>
      <c r="IN181" s="8">
        <v>106.8</v>
      </c>
      <c r="IO181" s="4"/>
      <c r="IP181" s="8"/>
      <c r="IQ181" s="7"/>
      <c r="IR181" s="7"/>
      <c r="IS181" s="2" t="s">
        <v>141</v>
      </c>
      <c r="IT181" s="2" t="s">
        <v>129</v>
      </c>
      <c r="IU181" s="2" t="s">
        <v>2493</v>
      </c>
      <c r="IV181" s="2" t="s">
        <v>2494</v>
      </c>
      <c r="IW181" s="2" t="s">
        <v>144</v>
      </c>
      <c r="IX181" s="2" t="s">
        <v>132</v>
      </c>
      <c r="IY181" s="4">
        <v>2</v>
      </c>
      <c r="IZ181" s="8">
        <v>103.84</v>
      </c>
      <c r="JA181" s="4"/>
      <c r="JB181" s="8"/>
      <c r="JC181" s="7"/>
      <c r="JD181" s="7"/>
      <c r="JE181" s="2" t="s">
        <v>141</v>
      </c>
      <c r="JF181" s="2" t="s">
        <v>129</v>
      </c>
      <c r="JG181" s="2" t="s">
        <v>850</v>
      </c>
      <c r="JH181" s="2" t="s">
        <v>190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214</v>
      </c>
      <c r="JR181" s="2" t="s">
        <v>129</v>
      </c>
      <c r="JS181" s="2" t="s">
        <v>311</v>
      </c>
      <c r="JT181" s="2" t="s">
        <v>2495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167</v>
      </c>
      <c r="KD181" s="2" t="s">
        <v>129</v>
      </c>
      <c r="KE181" s="2" t="s">
        <v>132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141</v>
      </c>
      <c r="LB181" s="2" t="s">
        <v>129</v>
      </c>
      <c r="LC181" s="2" t="s">
        <v>169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141</v>
      </c>
      <c r="ML181" s="2" t="s">
        <v>171</v>
      </c>
      <c r="MM181" s="2" t="s">
        <v>1757</v>
      </c>
      <c r="MN181" s="2" t="s">
        <v>2496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129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167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129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167</v>
      </c>
      <c r="OT181" s="2" t="s">
        <v>168</v>
      </c>
      <c r="OU181" s="2" t="s">
        <v>132</v>
      </c>
      <c r="OV181" s="2" t="s">
        <v>132</v>
      </c>
      <c r="OW181" s="2" t="s">
        <v>144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217</v>
      </c>
      <c r="PF181" s="2" t="s">
        <v>129</v>
      </c>
      <c r="PG181" s="2" t="s">
        <v>132</v>
      </c>
      <c r="PH181" s="2" t="s">
        <v>132</v>
      </c>
      <c r="PI181" s="2" t="s">
        <v>144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168</v>
      </c>
      <c r="PS181" s="2" t="s">
        <v>218</v>
      </c>
      <c r="PT181" s="2" t="s">
        <v>927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141</v>
      </c>
      <c r="QP181" s="2" t="s">
        <v>168</v>
      </c>
      <c r="QQ181" s="2" t="s">
        <v>1038</v>
      </c>
      <c r="QR181" s="2" t="s">
        <v>199</v>
      </c>
      <c r="QS181" s="2" t="s">
        <v>144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174</v>
      </c>
      <c r="RB181" s="2" t="s">
        <v>129</v>
      </c>
      <c r="RC181" s="2" t="s">
        <v>132</v>
      </c>
      <c r="RD181" s="2" t="s">
        <v>132</v>
      </c>
      <c r="RE181" s="2" t="s">
        <v>144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174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2497</v>
      </c>
      <c r="B182" s="2" t="s">
        <v>121</v>
      </c>
      <c r="C182" s="2" t="s">
        <v>2323</v>
      </c>
      <c r="D182" s="2" t="s">
        <v>123</v>
      </c>
      <c r="E182" s="2" t="s">
        <v>903</v>
      </c>
      <c r="F182" s="2" t="s">
        <v>2466</v>
      </c>
      <c r="G182" s="2" t="s">
        <v>2466</v>
      </c>
      <c r="H182" s="2" t="s">
        <v>2466</v>
      </c>
      <c r="I182" s="2" t="s">
        <v>2498</v>
      </c>
      <c r="J182" s="2" t="s">
        <v>2419</v>
      </c>
      <c r="K182" s="2" t="s">
        <v>935</v>
      </c>
      <c r="L182" s="3">
        <v>93.25</v>
      </c>
      <c r="M182" s="3">
        <v>97.91</v>
      </c>
      <c r="N182" s="3">
        <v>206.99</v>
      </c>
      <c r="O182" s="2" t="s">
        <v>129</v>
      </c>
      <c r="P182" s="2" t="s">
        <v>255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285</v>
      </c>
      <c r="V182" s="2" t="s">
        <v>866</v>
      </c>
      <c r="W182" s="2" t="s">
        <v>937</v>
      </c>
      <c r="X182" s="2" t="s">
        <v>136</v>
      </c>
      <c r="Y182" s="2" t="s">
        <v>154</v>
      </c>
      <c r="Z182" s="4">
        <v>127</v>
      </c>
      <c r="AA182" s="4">
        <f>=ROUNDDOWN(21.1666666666667,0)</f>
      </c>
      <c r="AB182" s="5">
        <v>6</v>
      </c>
      <c r="AC182" s="2" t="s">
        <v>910</v>
      </c>
      <c r="AD182" s="4">
        <v>100</v>
      </c>
      <c r="AE182" s="4">
        <v>100</v>
      </c>
      <c r="AF182" s="6">
        <v>63</v>
      </c>
      <c r="AG182" s="6">
        <v>46</v>
      </c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69</v>
      </c>
      <c r="AQ182" s="8">
        <v>7877.31</v>
      </c>
      <c r="AR182" s="4"/>
      <c r="AS182" s="8"/>
      <c r="AT182" s="7"/>
      <c r="AU182" s="7"/>
      <c r="AV182" s="4">
        <v>69</v>
      </c>
      <c r="AW182" s="8">
        <v>7877.31</v>
      </c>
      <c r="AX182" s="4"/>
      <c r="AY182" s="8"/>
      <c r="AZ182" s="7"/>
      <c r="BA182" s="7"/>
      <c r="BB182" s="7">
        <v>1</v>
      </c>
      <c r="BC182" s="4">
        <v>102</v>
      </c>
      <c r="BD182" s="8">
        <v>11228.7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0.7015</v>
      </c>
      <c r="BJ182" s="4">
        <v>69</v>
      </c>
      <c r="BK182" s="8">
        <v>7877.31</v>
      </c>
      <c r="BL182" s="2" t="s">
        <v>2499</v>
      </c>
      <c r="BM182" s="7">
        <v>1</v>
      </c>
      <c r="BN182" s="7">
        <v>1</v>
      </c>
      <c r="BO182" s="4">
        <v>12</v>
      </c>
      <c r="BP182" s="8">
        <v>1027.4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1320</v>
      </c>
      <c r="BX182" s="2" t="s">
        <v>273</v>
      </c>
      <c r="BY182" s="2" t="s">
        <v>144</v>
      </c>
      <c r="BZ182" s="2" t="s">
        <v>132</v>
      </c>
      <c r="CA182" s="4">
        <v>23</v>
      </c>
      <c r="CB182" s="8">
        <v>2901.91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132</v>
      </c>
      <c r="CJ182" s="2" t="s">
        <v>132</v>
      </c>
      <c r="CK182" s="2" t="s">
        <v>144</v>
      </c>
      <c r="CL182" s="2" t="s">
        <v>132</v>
      </c>
      <c r="CM182" s="4">
        <v>1</v>
      </c>
      <c r="CN182" s="8">
        <v>110.64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154</v>
      </c>
      <c r="CV182" s="2" t="s">
        <v>327</v>
      </c>
      <c r="CW182" s="2" t="s">
        <v>144</v>
      </c>
      <c r="CX182" s="2" t="s">
        <v>132</v>
      </c>
      <c r="CY182" s="4">
        <v>20</v>
      </c>
      <c r="CZ182" s="8">
        <v>2298.2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325</v>
      </c>
      <c r="DH182" s="2" t="s">
        <v>436</v>
      </c>
      <c r="DI182" s="2" t="s">
        <v>144</v>
      </c>
      <c r="DJ182" s="2" t="s">
        <v>132</v>
      </c>
      <c r="DK182" s="4">
        <v>2</v>
      </c>
      <c r="DL182" s="8">
        <v>258.04</v>
      </c>
      <c r="DM182" s="4"/>
      <c r="DN182" s="8"/>
      <c r="DO182" s="7"/>
      <c r="DP182" s="7"/>
      <c r="DQ182" s="2" t="s">
        <v>141</v>
      </c>
      <c r="DR182" s="2" t="s">
        <v>129</v>
      </c>
      <c r="DS182" s="2" t="s">
        <v>344</v>
      </c>
      <c r="DT182" s="2" t="s">
        <v>2194</v>
      </c>
      <c r="DU182" s="2" t="s">
        <v>144</v>
      </c>
      <c r="DV182" s="2" t="s">
        <v>132</v>
      </c>
      <c r="DW182" s="4">
        <v>3</v>
      </c>
      <c r="DX182" s="8">
        <v>380.16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339</v>
      </c>
      <c r="EF182" s="2" t="s">
        <v>453</v>
      </c>
      <c r="EG182" s="2" t="s">
        <v>144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141</v>
      </c>
      <c r="EP182" s="2" t="s">
        <v>129</v>
      </c>
      <c r="EQ182" s="2" t="s">
        <v>327</v>
      </c>
      <c r="ER182" s="2" t="s">
        <v>1668</v>
      </c>
      <c r="ES182" s="2" t="s">
        <v>144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141</v>
      </c>
      <c r="FB182" s="2" t="s">
        <v>129</v>
      </c>
      <c r="FC182" s="2" t="s">
        <v>202</v>
      </c>
      <c r="FD182" s="2" t="s">
        <v>1001</v>
      </c>
      <c r="FE182" s="2" t="s">
        <v>144</v>
      </c>
      <c r="FF182" s="2" t="s">
        <v>132</v>
      </c>
      <c r="FG182" s="4">
        <v>3</v>
      </c>
      <c r="FH182" s="8">
        <v>362.88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271</v>
      </c>
      <c r="FP182" s="2" t="s">
        <v>1714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141</v>
      </c>
      <c r="FZ182" s="2" t="s">
        <v>129</v>
      </c>
      <c r="GA182" s="2" t="s">
        <v>158</v>
      </c>
      <c r="GB182" s="2" t="s">
        <v>132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339</v>
      </c>
      <c r="GN182" s="2" t="s">
        <v>1604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2500</v>
      </c>
      <c r="GZ182" s="2" t="s">
        <v>132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162</v>
      </c>
      <c r="HJ182" s="2" t="s">
        <v>129</v>
      </c>
      <c r="HK182" s="2" t="s">
        <v>132</v>
      </c>
      <c r="HL182" s="2" t="s">
        <v>132</v>
      </c>
      <c r="HM182" s="2" t="s">
        <v>144</v>
      </c>
      <c r="HN182" s="2" t="s">
        <v>132</v>
      </c>
      <c r="HO182" s="4">
        <v>3</v>
      </c>
      <c r="HP182" s="8">
        <v>326.58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352</v>
      </c>
      <c r="HX182" s="2" t="s">
        <v>432</v>
      </c>
      <c r="HY182" s="2" t="s">
        <v>144</v>
      </c>
      <c r="HZ182" s="2" t="s">
        <v>132</v>
      </c>
      <c r="IA182" s="4">
        <v>1</v>
      </c>
      <c r="IB182" s="8">
        <v>105.75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247</v>
      </c>
      <c r="IJ182" s="2" t="s">
        <v>1290</v>
      </c>
      <c r="IK182" s="2" t="s">
        <v>144</v>
      </c>
      <c r="IL182" s="2" t="s">
        <v>132</v>
      </c>
      <c r="IM182" s="4">
        <v>1</v>
      </c>
      <c r="IN182" s="8">
        <v>105.75</v>
      </c>
      <c r="IO182" s="4"/>
      <c r="IP182" s="8"/>
      <c r="IQ182" s="7"/>
      <c r="IR182" s="7"/>
      <c r="IS182" s="2" t="s">
        <v>141</v>
      </c>
      <c r="IT182" s="2" t="s">
        <v>129</v>
      </c>
      <c r="IU182" s="2" t="s">
        <v>354</v>
      </c>
      <c r="IV182" s="2" t="s">
        <v>485</v>
      </c>
      <c r="IW182" s="2" t="s">
        <v>144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356</v>
      </c>
      <c r="JH182" s="2" t="s">
        <v>2501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724</v>
      </c>
      <c r="JT182" s="2" t="s">
        <v>2502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167</v>
      </c>
      <c r="KD182" s="2" t="s">
        <v>129</v>
      </c>
      <c r="KE182" s="2" t="s">
        <v>132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167</v>
      </c>
      <c r="KP182" s="2" t="s">
        <v>168</v>
      </c>
      <c r="KQ182" s="2" t="s">
        <v>132</v>
      </c>
      <c r="KR182" s="2" t="s">
        <v>132</v>
      </c>
      <c r="KS182" s="2" t="s">
        <v>144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141</v>
      </c>
      <c r="LB182" s="2" t="s">
        <v>129</v>
      </c>
      <c r="LC182" s="2" t="s">
        <v>169</v>
      </c>
      <c r="LD182" s="2" t="s">
        <v>132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171</v>
      </c>
      <c r="MM182" s="2" t="s">
        <v>359</v>
      </c>
      <c r="MN182" s="2" t="s">
        <v>666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129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174</v>
      </c>
      <c r="NV182" s="2" t="s">
        <v>129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132</v>
      </c>
      <c r="OT182" s="2" t="s">
        <v>132</v>
      </c>
      <c r="OU182" s="2" t="s">
        <v>132</v>
      </c>
      <c r="OV182" s="2" t="s">
        <v>132</v>
      </c>
      <c r="OW182" s="2" t="s">
        <v>132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217</v>
      </c>
      <c r="PF182" s="2" t="s">
        <v>129</v>
      </c>
      <c r="PG182" s="2" t="s">
        <v>132</v>
      </c>
      <c r="PH182" s="2" t="s">
        <v>132</v>
      </c>
      <c r="PI182" s="2" t="s">
        <v>144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168</v>
      </c>
      <c r="PS182" s="2" t="s">
        <v>389</v>
      </c>
      <c r="PT182" s="2" t="s">
        <v>738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167</v>
      </c>
      <c r="QD182" s="2" t="s">
        <v>129</v>
      </c>
      <c r="QE182" s="2" t="s">
        <v>132</v>
      </c>
      <c r="QF182" s="2" t="s">
        <v>132</v>
      </c>
      <c r="QG182" s="2" t="s">
        <v>144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174</v>
      </c>
      <c r="RB182" s="2" t="s">
        <v>129</v>
      </c>
      <c r="RC182" s="2" t="s">
        <v>132</v>
      </c>
      <c r="RD182" s="2" t="s">
        <v>132</v>
      </c>
      <c r="RE182" s="2" t="s">
        <v>144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174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2503</v>
      </c>
      <c r="B183" s="2" t="s">
        <v>121</v>
      </c>
      <c r="C183" s="2" t="s">
        <v>2323</v>
      </c>
      <c r="D183" s="2" t="s">
        <v>123</v>
      </c>
      <c r="E183" s="2" t="s">
        <v>903</v>
      </c>
      <c r="F183" s="2" t="s">
        <v>2466</v>
      </c>
      <c r="G183" s="2" t="s">
        <v>2466</v>
      </c>
      <c r="H183" s="2" t="s">
        <v>2466</v>
      </c>
      <c r="I183" s="2" t="s">
        <v>2498</v>
      </c>
      <c r="J183" s="2" t="s">
        <v>2419</v>
      </c>
      <c r="K183" s="2" t="s">
        <v>993</v>
      </c>
      <c r="L183" s="3">
        <v>93.25</v>
      </c>
      <c r="M183" s="3">
        <v>97.91</v>
      </c>
      <c r="N183" s="3">
        <v>206.99</v>
      </c>
      <c r="O183" s="2" t="s">
        <v>129</v>
      </c>
      <c r="P183" s="2" t="s">
        <v>319</v>
      </c>
      <c r="Q183" s="2" t="s">
        <v>131</v>
      </c>
      <c r="R183" s="2" t="s">
        <v>132</v>
      </c>
      <c r="S183" s="2" t="s">
        <v>132</v>
      </c>
      <c r="T183" s="2" t="s">
        <v>132</v>
      </c>
      <c r="U183" s="2" t="s">
        <v>285</v>
      </c>
      <c r="V183" s="2" t="s">
        <v>936</v>
      </c>
      <c r="W183" s="2" t="s">
        <v>937</v>
      </c>
      <c r="X183" s="2" t="s">
        <v>136</v>
      </c>
      <c r="Y183" s="2" t="s">
        <v>1926</v>
      </c>
      <c r="Z183" s="4">
        <v>67</v>
      </c>
      <c r="AA183" s="4">
        <f>=ROUNDDOWN(33.5,0)</f>
      </c>
      <c r="AB183" s="5">
        <v>2</v>
      </c>
      <c r="AC183" s="2" t="s">
        <v>132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28</v>
      </c>
      <c r="AQ183" s="8">
        <v>2874.46</v>
      </c>
      <c r="AR183" s="4"/>
      <c r="AS183" s="8"/>
      <c r="AT183" s="7"/>
      <c r="AU183" s="7"/>
      <c r="AV183" s="4">
        <v>28</v>
      </c>
      <c r="AW183" s="8">
        <v>2874.46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0.256</v>
      </c>
      <c r="BJ183" s="4">
        <v>28</v>
      </c>
      <c r="BK183" s="8">
        <v>2874.46</v>
      </c>
      <c r="BL183" s="2" t="s">
        <v>2504</v>
      </c>
      <c r="BM183" s="7">
        <v>1</v>
      </c>
      <c r="BN183" s="7">
        <v>1</v>
      </c>
      <c r="BO183" s="4">
        <v>13</v>
      </c>
      <c r="BP183" s="8">
        <v>1096.71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1594</v>
      </c>
      <c r="BX183" s="2" t="s">
        <v>938</v>
      </c>
      <c r="BY183" s="2" t="s">
        <v>144</v>
      </c>
      <c r="BZ183" s="2" t="s">
        <v>132</v>
      </c>
      <c r="CA183" s="4">
        <v>9</v>
      </c>
      <c r="CB183" s="8">
        <v>965.16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1654</v>
      </c>
      <c r="CK183" s="2" t="s">
        <v>144</v>
      </c>
      <c r="CL183" s="2" t="s">
        <v>132</v>
      </c>
      <c r="CM183" s="4">
        <v>3</v>
      </c>
      <c r="CN183" s="8">
        <v>359.16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1426</v>
      </c>
      <c r="CV183" s="2" t="s">
        <v>1595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545</v>
      </c>
      <c r="DF183" s="2" t="s">
        <v>129</v>
      </c>
      <c r="DG183" s="2" t="s">
        <v>132</v>
      </c>
      <c r="DH183" s="2" t="s">
        <v>132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141</v>
      </c>
      <c r="DR183" s="2" t="s">
        <v>129</v>
      </c>
      <c r="DS183" s="2" t="s">
        <v>983</v>
      </c>
      <c r="DT183" s="2" t="s">
        <v>1903</v>
      </c>
      <c r="DU183" s="2" t="s">
        <v>144</v>
      </c>
      <c r="DV183" s="2" t="s">
        <v>132</v>
      </c>
      <c r="DW183" s="4">
        <v>2</v>
      </c>
      <c r="DX183" s="8">
        <v>253.44</v>
      </c>
      <c r="DY183" s="4"/>
      <c r="DZ183" s="8"/>
      <c r="EA183" s="7"/>
      <c r="EB183" s="7"/>
      <c r="EC183" s="2" t="s">
        <v>141</v>
      </c>
      <c r="ED183" s="2" t="s">
        <v>129</v>
      </c>
      <c r="EE183" s="2" t="s">
        <v>1594</v>
      </c>
      <c r="EF183" s="2" t="s">
        <v>814</v>
      </c>
      <c r="EG183" s="2" t="s">
        <v>144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141</v>
      </c>
      <c r="EP183" s="2" t="s">
        <v>129</v>
      </c>
      <c r="EQ183" s="2" t="s">
        <v>249</v>
      </c>
      <c r="ER183" s="2" t="s">
        <v>2199</v>
      </c>
      <c r="ES183" s="2" t="s">
        <v>144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167</v>
      </c>
      <c r="FB183" s="2" t="s">
        <v>129</v>
      </c>
      <c r="FC183" s="2" t="s">
        <v>132</v>
      </c>
      <c r="FD183" s="2" t="s">
        <v>132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217</v>
      </c>
      <c r="FN183" s="2" t="s">
        <v>129</v>
      </c>
      <c r="FO183" s="2" t="s">
        <v>132</v>
      </c>
      <c r="FP183" s="2" t="s">
        <v>132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129</v>
      </c>
      <c r="GA183" s="2" t="s">
        <v>158</v>
      </c>
      <c r="GB183" s="2" t="s">
        <v>132</v>
      </c>
      <c r="GC183" s="2" t="s">
        <v>144</v>
      </c>
      <c r="GD183" s="2" t="s">
        <v>132</v>
      </c>
      <c r="GE183" s="4">
        <v>1</v>
      </c>
      <c r="GF183" s="8">
        <v>199.99</v>
      </c>
      <c r="GG183" s="4"/>
      <c r="GH183" s="8"/>
      <c r="GI183" s="7"/>
      <c r="GJ183" s="7"/>
      <c r="GK183" s="2" t="s">
        <v>141</v>
      </c>
      <c r="GL183" s="2" t="s">
        <v>129</v>
      </c>
      <c r="GM183" s="2" t="s">
        <v>1931</v>
      </c>
      <c r="GN183" s="2" t="s">
        <v>175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167</v>
      </c>
      <c r="GX183" s="2" t="s">
        <v>129</v>
      </c>
      <c r="GY183" s="2" t="s">
        <v>132</v>
      </c>
      <c r="GZ183" s="2" t="s">
        <v>132</v>
      </c>
      <c r="HA183" s="2" t="s">
        <v>144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162</v>
      </c>
      <c r="HJ183" s="2" t="s">
        <v>129</v>
      </c>
      <c r="HK183" s="2" t="s">
        <v>132</v>
      </c>
      <c r="HL183" s="2" t="s">
        <v>132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129</v>
      </c>
      <c r="HW183" s="2" t="s">
        <v>947</v>
      </c>
      <c r="HX183" s="2" t="s">
        <v>440</v>
      </c>
      <c r="HY183" s="2" t="s">
        <v>144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129</v>
      </c>
      <c r="II183" s="2" t="s">
        <v>385</v>
      </c>
      <c r="IJ183" s="2" t="s">
        <v>132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212</v>
      </c>
      <c r="IT183" s="2" t="s">
        <v>129</v>
      </c>
      <c r="IU183" s="2" t="s">
        <v>132</v>
      </c>
      <c r="IV183" s="2" t="s">
        <v>132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162</v>
      </c>
      <c r="JF183" s="2" t="s">
        <v>129</v>
      </c>
      <c r="JG183" s="2" t="s">
        <v>132</v>
      </c>
      <c r="JH183" s="2" t="s">
        <v>132</v>
      </c>
      <c r="JI183" s="2" t="s">
        <v>144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949</v>
      </c>
      <c r="JT183" s="2" t="s">
        <v>132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174</v>
      </c>
      <c r="KD183" s="2" t="s">
        <v>129</v>
      </c>
      <c r="KE183" s="2" t="s">
        <v>132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167</v>
      </c>
      <c r="KP183" s="2" t="s">
        <v>168</v>
      </c>
      <c r="KQ183" s="2" t="s">
        <v>132</v>
      </c>
      <c r="KR183" s="2" t="s">
        <v>132</v>
      </c>
      <c r="KS183" s="2" t="s">
        <v>144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141</v>
      </c>
      <c r="LB183" s="2" t="s">
        <v>129</v>
      </c>
      <c r="LC183" s="2" t="s">
        <v>169</v>
      </c>
      <c r="LD183" s="2" t="s">
        <v>132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167</v>
      </c>
      <c r="MX183" s="2" t="s">
        <v>129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132</v>
      </c>
      <c r="OT183" s="2" t="s">
        <v>132</v>
      </c>
      <c r="OU183" s="2" t="s">
        <v>132</v>
      </c>
      <c r="OV183" s="2" t="s">
        <v>132</v>
      </c>
      <c r="OW183" s="2" t="s">
        <v>132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167</v>
      </c>
      <c r="PF183" s="2" t="s">
        <v>129</v>
      </c>
      <c r="PG183" s="2" t="s">
        <v>132</v>
      </c>
      <c r="PH183" s="2" t="s">
        <v>132</v>
      </c>
      <c r="PI183" s="2" t="s">
        <v>144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167</v>
      </c>
      <c r="PR183" s="2" t="s">
        <v>129</v>
      </c>
      <c r="PS183" s="2" t="s">
        <v>132</v>
      </c>
      <c r="PT183" s="2" t="s">
        <v>132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167</v>
      </c>
      <c r="QD183" s="2" t="s">
        <v>129</v>
      </c>
      <c r="QE183" s="2" t="s">
        <v>132</v>
      </c>
      <c r="QF183" s="2" t="s">
        <v>132</v>
      </c>
      <c r="QG183" s="2" t="s">
        <v>144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174</v>
      </c>
      <c r="RB183" s="2" t="s">
        <v>129</v>
      </c>
      <c r="RC183" s="2" t="s">
        <v>132</v>
      </c>
      <c r="RD183" s="2" t="s">
        <v>132</v>
      </c>
      <c r="RE183" s="2" t="s">
        <v>144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174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2505</v>
      </c>
      <c r="B184" s="2" t="s">
        <v>121</v>
      </c>
      <c r="C184" s="2" t="s">
        <v>2323</v>
      </c>
      <c r="D184" s="2" t="s">
        <v>123</v>
      </c>
      <c r="E184" s="2" t="s">
        <v>903</v>
      </c>
      <c r="F184" s="2" t="s">
        <v>2466</v>
      </c>
      <c r="G184" s="2" t="s">
        <v>2466</v>
      </c>
      <c r="H184" s="2" t="s">
        <v>2466</v>
      </c>
      <c r="I184" s="2" t="s">
        <v>2498</v>
      </c>
      <c r="J184" s="2" t="s">
        <v>2419</v>
      </c>
      <c r="K184" s="2" t="s">
        <v>185</v>
      </c>
      <c r="L184" s="3">
        <v>93.25</v>
      </c>
      <c r="M184" s="3">
        <v>97.91</v>
      </c>
      <c r="N184" s="3">
        <v>206.99</v>
      </c>
      <c r="O184" s="2" t="s">
        <v>129</v>
      </c>
      <c r="P184" s="2" t="s">
        <v>640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285</v>
      </c>
      <c r="V184" s="2" t="s">
        <v>936</v>
      </c>
      <c r="W184" s="2" t="s">
        <v>937</v>
      </c>
      <c r="X184" s="2" t="s">
        <v>136</v>
      </c>
      <c r="Y184" s="2" t="s">
        <v>1926</v>
      </c>
      <c r="Z184" s="4">
        <v>70</v>
      </c>
      <c r="AA184" s="4">
        <f>=ROUNDDOWN(70,0)</f>
      </c>
      <c r="AB184" s="5">
        <v>1</v>
      </c>
      <c r="AC184" s="2" t="s">
        <v>132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5</v>
      </c>
      <c r="AQ184" s="8">
        <v>476.93</v>
      </c>
      <c r="AR184" s="4"/>
      <c r="AS184" s="8"/>
      <c r="AT184" s="7"/>
      <c r="AU184" s="7"/>
      <c r="AV184" s="4">
        <v>5</v>
      </c>
      <c r="AW184" s="8">
        <v>476.93</v>
      </c>
      <c r="AX184" s="4"/>
      <c r="AY184" s="8"/>
      <c r="AZ184" s="7"/>
      <c r="BA184" s="7"/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0.0425</v>
      </c>
      <c r="BJ184" s="4">
        <v>5</v>
      </c>
      <c r="BK184" s="8">
        <v>476.93</v>
      </c>
      <c r="BL184" s="2" t="s">
        <v>2506</v>
      </c>
      <c r="BM184" s="7">
        <v>1</v>
      </c>
      <c r="BN184" s="7">
        <v>1</v>
      </c>
      <c r="BO184" s="4">
        <v>4</v>
      </c>
      <c r="BP184" s="8">
        <v>350.21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1594</v>
      </c>
      <c r="BX184" s="2" t="s">
        <v>1212</v>
      </c>
      <c r="BY184" s="2" t="s">
        <v>144</v>
      </c>
      <c r="BZ184" s="2" t="s">
        <v>132</v>
      </c>
      <c r="CA184" s="4"/>
      <c r="CB184" s="8"/>
      <c r="CC184" s="4"/>
      <c r="CD184" s="8"/>
      <c r="CE184" s="7"/>
      <c r="CF184" s="7"/>
      <c r="CG184" s="2" t="s">
        <v>141</v>
      </c>
      <c r="CH184" s="2" t="s">
        <v>129</v>
      </c>
      <c r="CI184" s="2" t="s">
        <v>132</v>
      </c>
      <c r="CJ184" s="2" t="s">
        <v>440</v>
      </c>
      <c r="CK184" s="2" t="s">
        <v>144</v>
      </c>
      <c r="CL184" s="2" t="s">
        <v>132</v>
      </c>
      <c r="CM184" s="4"/>
      <c r="CN184" s="8"/>
      <c r="CO184" s="4"/>
      <c r="CP184" s="8"/>
      <c r="CQ184" s="7"/>
      <c r="CR184" s="7"/>
      <c r="CS184" s="2" t="s">
        <v>141</v>
      </c>
      <c r="CT184" s="2" t="s">
        <v>129</v>
      </c>
      <c r="CU184" s="2" t="s">
        <v>1426</v>
      </c>
      <c r="CV184" s="2" t="s">
        <v>1644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141</v>
      </c>
      <c r="DF184" s="2" t="s">
        <v>129</v>
      </c>
      <c r="DG184" s="2" t="s">
        <v>1602</v>
      </c>
      <c r="DH184" s="2" t="s">
        <v>2502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141</v>
      </c>
      <c r="DR184" s="2" t="s">
        <v>129</v>
      </c>
      <c r="DS184" s="2" t="s">
        <v>983</v>
      </c>
      <c r="DT184" s="2" t="s">
        <v>924</v>
      </c>
      <c r="DU184" s="2" t="s">
        <v>144</v>
      </c>
      <c r="DV184" s="2" t="s">
        <v>132</v>
      </c>
      <c r="DW184" s="4">
        <v>1</v>
      </c>
      <c r="DX184" s="8">
        <v>126.72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1594</v>
      </c>
      <c r="EF184" s="2" t="s">
        <v>2507</v>
      </c>
      <c r="EG184" s="2" t="s">
        <v>144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249</v>
      </c>
      <c r="ER184" s="2" t="s">
        <v>132</v>
      </c>
      <c r="ES184" s="2" t="s">
        <v>144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167</v>
      </c>
      <c r="FB184" s="2" t="s">
        <v>129</v>
      </c>
      <c r="FC184" s="2" t="s">
        <v>132</v>
      </c>
      <c r="FD184" s="2" t="s">
        <v>132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217</v>
      </c>
      <c r="FN184" s="2" t="s">
        <v>129</v>
      </c>
      <c r="FO184" s="2" t="s">
        <v>132</v>
      </c>
      <c r="FP184" s="2" t="s">
        <v>132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141</v>
      </c>
      <c r="FZ184" s="2" t="s">
        <v>129</v>
      </c>
      <c r="GA184" s="2" t="s">
        <v>158</v>
      </c>
      <c r="GB184" s="2" t="s">
        <v>132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1931</v>
      </c>
      <c r="GN184" s="2" t="s">
        <v>132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167</v>
      </c>
      <c r="GX184" s="2" t="s">
        <v>129</v>
      </c>
      <c r="GY184" s="2" t="s">
        <v>132</v>
      </c>
      <c r="GZ184" s="2" t="s">
        <v>132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162</v>
      </c>
      <c r="HJ184" s="2" t="s">
        <v>129</v>
      </c>
      <c r="HK184" s="2" t="s">
        <v>132</v>
      </c>
      <c r="HL184" s="2" t="s">
        <v>132</v>
      </c>
      <c r="HM184" s="2" t="s">
        <v>144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947</v>
      </c>
      <c r="HX184" s="2" t="s">
        <v>132</v>
      </c>
      <c r="HY184" s="2" t="s">
        <v>144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141</v>
      </c>
      <c r="IH184" s="2" t="s">
        <v>129</v>
      </c>
      <c r="II184" s="2" t="s">
        <v>385</v>
      </c>
      <c r="IJ184" s="2" t="s">
        <v>132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212</v>
      </c>
      <c r="IT184" s="2" t="s">
        <v>129</v>
      </c>
      <c r="IU184" s="2" t="s">
        <v>132</v>
      </c>
      <c r="IV184" s="2" t="s">
        <v>132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167</v>
      </c>
      <c r="JF184" s="2" t="s">
        <v>129</v>
      </c>
      <c r="JG184" s="2" t="s">
        <v>132</v>
      </c>
      <c r="JH184" s="2" t="s">
        <v>132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949</v>
      </c>
      <c r="JT184" s="2" t="s">
        <v>132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167</v>
      </c>
      <c r="KD184" s="2" t="s">
        <v>129</v>
      </c>
      <c r="KE184" s="2" t="s">
        <v>132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167</v>
      </c>
      <c r="KP184" s="2" t="s">
        <v>168</v>
      </c>
      <c r="KQ184" s="2" t="s">
        <v>132</v>
      </c>
      <c r="KR184" s="2" t="s">
        <v>132</v>
      </c>
      <c r="KS184" s="2" t="s">
        <v>144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141</v>
      </c>
      <c r="LB184" s="2" t="s">
        <v>129</v>
      </c>
      <c r="LC184" s="2" t="s">
        <v>169</v>
      </c>
      <c r="LD184" s="2" t="s">
        <v>132</v>
      </c>
      <c r="LE184" s="2" t="s">
        <v>144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167</v>
      </c>
      <c r="MX184" s="2" t="s">
        <v>129</v>
      </c>
      <c r="MY184" s="2" t="s">
        <v>132</v>
      </c>
      <c r="MZ184" s="2" t="s">
        <v>132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167</v>
      </c>
      <c r="NJ184" s="2" t="s">
        <v>129</v>
      </c>
      <c r="NK184" s="2" t="s">
        <v>132</v>
      </c>
      <c r="NL184" s="2" t="s">
        <v>132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129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167</v>
      </c>
      <c r="PF184" s="2" t="s">
        <v>129</v>
      </c>
      <c r="PG184" s="2" t="s">
        <v>132</v>
      </c>
      <c r="PH184" s="2" t="s">
        <v>132</v>
      </c>
      <c r="PI184" s="2" t="s">
        <v>144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167</v>
      </c>
      <c r="PR184" s="2" t="s">
        <v>129</v>
      </c>
      <c r="PS184" s="2" t="s">
        <v>132</v>
      </c>
      <c r="PT184" s="2" t="s">
        <v>132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167</v>
      </c>
      <c r="QD184" s="2" t="s">
        <v>129</v>
      </c>
      <c r="QE184" s="2" t="s">
        <v>132</v>
      </c>
      <c r="QF184" s="2" t="s">
        <v>132</v>
      </c>
      <c r="QG184" s="2" t="s">
        <v>144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167</v>
      </c>
      <c r="RB184" s="2" t="s">
        <v>129</v>
      </c>
      <c r="RC184" s="2" t="s">
        <v>132</v>
      </c>
      <c r="RD184" s="2" t="s">
        <v>132</v>
      </c>
      <c r="RE184" s="2" t="s">
        <v>144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174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2508</v>
      </c>
      <c r="B185" s="2" t="s">
        <v>121</v>
      </c>
      <c r="C185" s="2" t="s">
        <v>2323</v>
      </c>
      <c r="D185" s="2" t="s">
        <v>988</v>
      </c>
      <c r="E185" s="2" t="s">
        <v>727</v>
      </c>
      <c r="F185" s="2" t="s">
        <v>2509</v>
      </c>
      <c r="G185" s="2" t="s">
        <v>2509</v>
      </c>
      <c r="H185" s="2" t="s">
        <v>2509</v>
      </c>
      <c r="I185" s="2" t="s">
        <v>2510</v>
      </c>
      <c r="J185" s="2" t="s">
        <v>127</v>
      </c>
      <c r="K185" s="2" t="s">
        <v>283</v>
      </c>
      <c r="L185" s="3">
        <v>41.7</v>
      </c>
      <c r="M185" s="3">
        <v>43.78</v>
      </c>
      <c r="N185" s="3">
        <v>84.99</v>
      </c>
      <c r="O185" s="2" t="s">
        <v>129</v>
      </c>
      <c r="P185" s="2" t="s">
        <v>540</v>
      </c>
      <c r="Q185" s="2" t="s">
        <v>131</v>
      </c>
      <c r="R185" s="2" t="s">
        <v>132</v>
      </c>
      <c r="S185" s="2" t="s">
        <v>2511</v>
      </c>
      <c r="T185" s="2" t="s">
        <v>132</v>
      </c>
      <c r="U185" s="2" t="s">
        <v>429</v>
      </c>
      <c r="V185" s="2" t="s">
        <v>866</v>
      </c>
      <c r="W185" s="2" t="s">
        <v>136</v>
      </c>
      <c r="X185" s="2" t="s">
        <v>132</v>
      </c>
      <c r="Y185" s="2" t="s">
        <v>1867</v>
      </c>
      <c r="Z185" s="4"/>
      <c r="AA185" s="4">
        <f>=ROUNDDOWN({0},0)</f>
      </c>
      <c r="AB185" s="5">
        <v>2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21</v>
      </c>
      <c r="AQ185" s="8">
        <v>1018.45</v>
      </c>
      <c r="AR185" s="4"/>
      <c r="AS185" s="8"/>
      <c r="AT185" s="7"/>
      <c r="AU185" s="7"/>
      <c r="AV185" s="4">
        <v>21</v>
      </c>
      <c r="AW185" s="8">
        <v>1018.45</v>
      </c>
      <c r="AX185" s="4"/>
      <c r="AY185" s="8"/>
      <c r="AZ185" s="7"/>
      <c r="BA185" s="7"/>
      <c r="BB185" s="7">
        <v>1</v>
      </c>
      <c r="BC185" s="4">
        <v>21</v>
      </c>
      <c r="BD185" s="8">
        <v>1018.45</v>
      </c>
      <c r="BE185" s="4"/>
      <c r="BF185" s="8"/>
      <c r="BG185" s="7"/>
      <c r="BH185" s="7"/>
      <c r="BI185" s="7">
        <v>1</v>
      </c>
      <c r="BJ185" s="4">
        <v>21</v>
      </c>
      <c r="BK185" s="8">
        <v>1018.45</v>
      </c>
      <c r="BL185" s="2" t="s">
        <v>2512</v>
      </c>
      <c r="BM185" s="7">
        <v>1</v>
      </c>
      <c r="BN185" s="7">
        <v>1</v>
      </c>
      <c r="BO185" s="4">
        <v>1</v>
      </c>
      <c r="BP185" s="8">
        <v>42.23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288</v>
      </c>
      <c r="BX185" s="2" t="s">
        <v>1198</v>
      </c>
      <c r="BY185" s="2" t="s">
        <v>144</v>
      </c>
      <c r="BZ185" s="2" t="s">
        <v>132</v>
      </c>
      <c r="CA185" s="4"/>
      <c r="CB185" s="8"/>
      <c r="CC185" s="4"/>
      <c r="CD185" s="8"/>
      <c r="CE185" s="7"/>
      <c r="CF185" s="7"/>
      <c r="CG185" s="2" t="s">
        <v>581</v>
      </c>
      <c r="CH185" s="2" t="s">
        <v>168</v>
      </c>
      <c r="CI185" s="2" t="s">
        <v>132</v>
      </c>
      <c r="CJ185" s="2" t="s">
        <v>2513</v>
      </c>
      <c r="CK185" s="2" t="s">
        <v>144</v>
      </c>
      <c r="CL185" s="2" t="s">
        <v>132</v>
      </c>
      <c r="CM185" s="4">
        <v>6</v>
      </c>
      <c r="CN185" s="8">
        <v>311.07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291</v>
      </c>
      <c r="CV185" s="2" t="s">
        <v>2514</v>
      </c>
      <c r="CW185" s="2" t="s">
        <v>144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141</v>
      </c>
      <c r="DF185" s="2" t="s">
        <v>168</v>
      </c>
      <c r="DG185" s="2" t="s">
        <v>557</v>
      </c>
      <c r="DH185" s="2" t="s">
        <v>473</v>
      </c>
      <c r="DI185" s="2" t="s">
        <v>144</v>
      </c>
      <c r="DJ185" s="2" t="s">
        <v>132</v>
      </c>
      <c r="DK185" s="4">
        <v>6</v>
      </c>
      <c r="DL185" s="8">
        <v>306</v>
      </c>
      <c r="DM185" s="4"/>
      <c r="DN185" s="8"/>
      <c r="DO185" s="7"/>
      <c r="DP185" s="7"/>
      <c r="DQ185" s="2" t="s">
        <v>141</v>
      </c>
      <c r="DR185" s="2" t="s">
        <v>129</v>
      </c>
      <c r="DS185" s="2" t="s">
        <v>1053</v>
      </c>
      <c r="DT185" s="2" t="s">
        <v>1062</v>
      </c>
      <c r="DU185" s="2" t="s">
        <v>144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141</v>
      </c>
      <c r="ED185" s="2" t="s">
        <v>129</v>
      </c>
      <c r="EE185" s="2" t="s">
        <v>1729</v>
      </c>
      <c r="EF185" s="2" t="s">
        <v>1192</v>
      </c>
      <c r="EG185" s="2" t="s">
        <v>144</v>
      </c>
      <c r="EH185" s="2" t="s">
        <v>132</v>
      </c>
      <c r="EI185" s="4">
        <v>3</v>
      </c>
      <c r="EJ185" s="8">
        <v>138</v>
      </c>
      <c r="EK185" s="4"/>
      <c r="EL185" s="8"/>
      <c r="EM185" s="7"/>
      <c r="EN185" s="7"/>
      <c r="EO185" s="2" t="s">
        <v>141</v>
      </c>
      <c r="EP185" s="2" t="s">
        <v>129</v>
      </c>
      <c r="EQ185" s="2" t="s">
        <v>288</v>
      </c>
      <c r="ER185" s="2" t="s">
        <v>1198</v>
      </c>
      <c r="ES185" s="2" t="s">
        <v>144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167</v>
      </c>
      <c r="FB185" s="2" t="s">
        <v>129</v>
      </c>
      <c r="FC185" s="2" t="s">
        <v>132</v>
      </c>
      <c r="FD185" s="2" t="s">
        <v>132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168</v>
      </c>
      <c r="FO185" s="2" t="s">
        <v>1616</v>
      </c>
      <c r="FP185" s="2" t="s">
        <v>525</v>
      </c>
      <c r="FQ185" s="2" t="s">
        <v>144</v>
      </c>
      <c r="FR185" s="2" t="s">
        <v>132</v>
      </c>
      <c r="FS185" s="4">
        <v>3</v>
      </c>
      <c r="FT185" s="8">
        <v>131.37</v>
      </c>
      <c r="FU185" s="4"/>
      <c r="FV185" s="8"/>
      <c r="FW185" s="7"/>
      <c r="FX185" s="7"/>
      <c r="FY185" s="2" t="s">
        <v>141</v>
      </c>
      <c r="FZ185" s="2" t="s">
        <v>129</v>
      </c>
      <c r="GA185" s="2" t="s">
        <v>378</v>
      </c>
      <c r="GB185" s="2" t="s">
        <v>666</v>
      </c>
      <c r="GC185" s="2" t="s">
        <v>144</v>
      </c>
      <c r="GD185" s="2" t="s">
        <v>132</v>
      </c>
      <c r="GE185" s="4">
        <v>1</v>
      </c>
      <c r="GF185" s="8">
        <v>42.49</v>
      </c>
      <c r="GG185" s="4"/>
      <c r="GH185" s="8"/>
      <c r="GI185" s="7"/>
      <c r="GJ185" s="7"/>
      <c r="GK185" s="2" t="s">
        <v>141</v>
      </c>
      <c r="GL185" s="2" t="s">
        <v>129</v>
      </c>
      <c r="GM185" s="2" t="s">
        <v>291</v>
      </c>
      <c r="GN185" s="2" t="s">
        <v>845</v>
      </c>
      <c r="GO185" s="2" t="s">
        <v>144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168</v>
      </c>
      <c r="GY185" s="2" t="s">
        <v>303</v>
      </c>
      <c r="GZ185" s="2" t="s">
        <v>1404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167</v>
      </c>
      <c r="HJ185" s="2" t="s">
        <v>129</v>
      </c>
      <c r="HK185" s="2" t="s">
        <v>132</v>
      </c>
      <c r="HL185" s="2" t="s">
        <v>132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845</v>
      </c>
      <c r="HX185" s="2" t="s">
        <v>286</v>
      </c>
      <c r="HY185" s="2" t="s">
        <v>144</v>
      </c>
      <c r="HZ185" s="2" t="s">
        <v>132</v>
      </c>
      <c r="IA185" s="4">
        <v>1</v>
      </c>
      <c r="IB185" s="8">
        <v>47.29</v>
      </c>
      <c r="IC185" s="4"/>
      <c r="ID185" s="8"/>
      <c r="IE185" s="7"/>
      <c r="IF185" s="7"/>
      <c r="IG185" s="2" t="s">
        <v>141</v>
      </c>
      <c r="IH185" s="2" t="s">
        <v>129</v>
      </c>
      <c r="II185" s="2" t="s">
        <v>608</v>
      </c>
      <c r="IJ185" s="2" t="s">
        <v>2515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129</v>
      </c>
      <c r="IU185" s="2" t="s">
        <v>1551</v>
      </c>
      <c r="IV185" s="2" t="s">
        <v>303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850</v>
      </c>
      <c r="JH185" s="2" t="s">
        <v>1338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311</v>
      </c>
      <c r="JT185" s="2" t="s">
        <v>2516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174</v>
      </c>
      <c r="KD185" s="2" t="s">
        <v>129</v>
      </c>
      <c r="KE185" s="2" t="s">
        <v>132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171</v>
      </c>
      <c r="MM185" s="2" t="s">
        <v>1130</v>
      </c>
      <c r="MN185" s="2" t="s">
        <v>1059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167</v>
      </c>
      <c r="MX185" s="2" t="s">
        <v>129</v>
      </c>
      <c r="MY185" s="2" t="s">
        <v>132</v>
      </c>
      <c r="MZ185" s="2" t="s">
        <v>132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167</v>
      </c>
      <c r="NJ185" s="2" t="s">
        <v>129</v>
      </c>
      <c r="NK185" s="2" t="s">
        <v>132</v>
      </c>
      <c r="NL185" s="2" t="s">
        <v>132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174</v>
      </c>
      <c r="OH185" s="2" t="s">
        <v>129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167</v>
      </c>
      <c r="OT185" s="2" t="s">
        <v>168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168</v>
      </c>
      <c r="PS185" s="2" t="s">
        <v>572</v>
      </c>
      <c r="PT185" s="2" t="s">
        <v>132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141</v>
      </c>
      <c r="QP185" s="2" t="s">
        <v>168</v>
      </c>
      <c r="QQ185" s="2" t="s">
        <v>1038</v>
      </c>
      <c r="QR185" s="2" t="s">
        <v>132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174</v>
      </c>
      <c r="RB185" s="2" t="s">
        <v>129</v>
      </c>
      <c r="RC185" s="2" t="s">
        <v>132</v>
      </c>
      <c r="RD185" s="2" t="s">
        <v>132</v>
      </c>
      <c r="RE185" s="2" t="s">
        <v>144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162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2517</v>
      </c>
      <c r="B186" s="2" t="s">
        <v>121</v>
      </c>
      <c r="C186" s="2" t="s">
        <v>2518</v>
      </c>
      <c r="D186" s="2" t="s">
        <v>988</v>
      </c>
      <c r="E186" s="2" t="s">
        <v>727</v>
      </c>
      <c r="F186" s="2" t="s">
        <v>2519</v>
      </c>
      <c r="G186" s="2" t="s">
        <v>2519</v>
      </c>
      <c r="H186" s="2" t="s">
        <v>2519</v>
      </c>
      <c r="I186" s="2" t="s">
        <v>2520</v>
      </c>
      <c r="J186" s="2" t="s">
        <v>127</v>
      </c>
      <c r="K186" s="2" t="s">
        <v>2521</v>
      </c>
      <c r="L186" s="3">
        <v>63.6</v>
      </c>
      <c r="M186" s="3">
        <v>66.78</v>
      </c>
      <c r="N186" s="3">
        <v>124.94</v>
      </c>
      <c r="O186" s="2" t="s">
        <v>129</v>
      </c>
      <c r="P186" s="2" t="s">
        <v>130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658</v>
      </c>
      <c r="V186" s="2" t="s">
        <v>135</v>
      </c>
      <c r="W186" s="2" t="s">
        <v>187</v>
      </c>
      <c r="X186" s="2" t="s">
        <v>2522</v>
      </c>
      <c r="Y186" s="2" t="s">
        <v>2523</v>
      </c>
      <c r="Z186" s="4">
        <v>184</v>
      </c>
      <c r="AA186" s="4">
        <f>=ROUNDDOWN(8.36363636363636,0)</f>
      </c>
      <c r="AB186" s="5">
        <v>22</v>
      </c>
      <c r="AC186" s="2" t="s">
        <v>256</v>
      </c>
      <c r="AD186" s="4">
        <v>300</v>
      </c>
      <c r="AE186" s="4">
        <v>300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201</v>
      </c>
      <c r="AQ186" s="8">
        <v>15239.24</v>
      </c>
      <c r="AR186" s="4"/>
      <c r="AS186" s="8"/>
      <c r="AT186" s="7"/>
      <c r="AU186" s="7"/>
      <c r="AV186" s="4">
        <v>201</v>
      </c>
      <c r="AW186" s="8">
        <v>15239.24</v>
      </c>
      <c r="AX186" s="4"/>
      <c r="AY186" s="8"/>
      <c r="AZ186" s="7"/>
      <c r="BA186" s="7"/>
      <c r="BB186" s="7">
        <v>1</v>
      </c>
      <c r="BC186" s="4">
        <v>201</v>
      </c>
      <c r="BD186" s="8">
        <v>15239.24</v>
      </c>
      <c r="BE186" s="4"/>
      <c r="BF186" s="8"/>
      <c r="BG186" s="7"/>
      <c r="BH186" s="7"/>
      <c r="BI186" s="7">
        <v>1</v>
      </c>
      <c r="BJ186" s="4">
        <v>201</v>
      </c>
      <c r="BK186" s="8">
        <v>15239.24</v>
      </c>
      <c r="BL186" s="2" t="s">
        <v>2524</v>
      </c>
      <c r="BM186" s="7">
        <v>1</v>
      </c>
      <c r="BN186" s="7">
        <v>1</v>
      </c>
      <c r="BO186" s="4">
        <v>52</v>
      </c>
      <c r="BP186" s="8">
        <v>3120.95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2525</v>
      </c>
      <c r="BX186" s="2" t="s">
        <v>2526</v>
      </c>
      <c r="BY186" s="2" t="s">
        <v>144</v>
      </c>
      <c r="BZ186" s="2" t="s">
        <v>132</v>
      </c>
      <c r="CA186" s="4">
        <v>53</v>
      </c>
      <c r="CB186" s="8">
        <v>4183.82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132</v>
      </c>
      <c r="CJ186" s="2" t="s">
        <v>2527</v>
      </c>
      <c r="CK186" s="2" t="s">
        <v>144</v>
      </c>
      <c r="CL186" s="2" t="s">
        <v>132</v>
      </c>
      <c r="CM186" s="4">
        <v>16</v>
      </c>
      <c r="CN186" s="8">
        <v>1233.73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2523</v>
      </c>
      <c r="CV186" s="2" t="s">
        <v>1278</v>
      </c>
      <c r="CW186" s="2" t="s">
        <v>144</v>
      </c>
      <c r="CX186" s="2" t="s">
        <v>132</v>
      </c>
      <c r="CY186" s="4">
        <v>27</v>
      </c>
      <c r="CZ186" s="8">
        <v>2227.23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916</v>
      </c>
      <c r="DH186" s="2" t="s">
        <v>559</v>
      </c>
      <c r="DI186" s="2" t="s">
        <v>144</v>
      </c>
      <c r="DJ186" s="2" t="s">
        <v>132</v>
      </c>
      <c r="DK186" s="4">
        <v>18</v>
      </c>
      <c r="DL186" s="8">
        <v>1643.4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294</v>
      </c>
      <c r="DT186" s="2" t="s">
        <v>2528</v>
      </c>
      <c r="DU186" s="2" t="s">
        <v>144</v>
      </c>
      <c r="DV186" s="2" t="s">
        <v>132</v>
      </c>
      <c r="DW186" s="4">
        <v>7</v>
      </c>
      <c r="DX186" s="8">
        <v>616</v>
      </c>
      <c r="DY186" s="4"/>
      <c r="DZ186" s="8"/>
      <c r="EA186" s="7"/>
      <c r="EB186" s="7"/>
      <c r="EC186" s="2" t="s">
        <v>141</v>
      </c>
      <c r="ED186" s="2" t="s">
        <v>129</v>
      </c>
      <c r="EE186" s="2" t="s">
        <v>2529</v>
      </c>
      <c r="EF186" s="2" t="s">
        <v>1549</v>
      </c>
      <c r="EG186" s="2" t="s">
        <v>144</v>
      </c>
      <c r="EH186" s="2" t="s">
        <v>132</v>
      </c>
      <c r="EI186" s="4">
        <v>9</v>
      </c>
      <c r="EJ186" s="8">
        <v>774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1964</v>
      </c>
      <c r="ER186" s="2" t="s">
        <v>2530</v>
      </c>
      <c r="ES186" s="2" t="s">
        <v>144</v>
      </c>
      <c r="ET186" s="2" t="s">
        <v>132</v>
      </c>
      <c r="EU186" s="4">
        <v>3</v>
      </c>
      <c r="EV186" s="8">
        <v>216.36</v>
      </c>
      <c r="EW186" s="4"/>
      <c r="EX186" s="8"/>
      <c r="EY186" s="7"/>
      <c r="EZ186" s="7"/>
      <c r="FA186" s="2" t="s">
        <v>141</v>
      </c>
      <c r="FB186" s="2" t="s">
        <v>129</v>
      </c>
      <c r="FC186" s="2" t="s">
        <v>202</v>
      </c>
      <c r="FD186" s="2" t="s">
        <v>211</v>
      </c>
      <c r="FE186" s="2" t="s">
        <v>144</v>
      </c>
      <c r="FF186" s="2" t="s">
        <v>132</v>
      </c>
      <c r="FG186" s="4">
        <v>6</v>
      </c>
      <c r="FH186" s="8">
        <v>494.94</v>
      </c>
      <c r="FI186" s="4"/>
      <c r="FJ186" s="8"/>
      <c r="FK186" s="7"/>
      <c r="FL186" s="7"/>
      <c r="FM186" s="2" t="s">
        <v>141</v>
      </c>
      <c r="FN186" s="2" t="s">
        <v>129</v>
      </c>
      <c r="FO186" s="2" t="s">
        <v>1387</v>
      </c>
      <c r="FP186" s="2" t="s">
        <v>722</v>
      </c>
      <c r="FQ186" s="2" t="s">
        <v>144</v>
      </c>
      <c r="FR186" s="2" t="s">
        <v>132</v>
      </c>
      <c r="FS186" s="4">
        <v>1</v>
      </c>
      <c r="FT186" s="8">
        <v>66.78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300</v>
      </c>
      <c r="GB186" s="2" t="s">
        <v>588</v>
      </c>
      <c r="GC186" s="2" t="s">
        <v>144</v>
      </c>
      <c r="GD186" s="2" t="s">
        <v>132</v>
      </c>
      <c r="GE186" s="4">
        <v>1</v>
      </c>
      <c r="GF186" s="8">
        <v>62.47</v>
      </c>
      <c r="GG186" s="4"/>
      <c r="GH186" s="8"/>
      <c r="GI186" s="7"/>
      <c r="GJ186" s="7"/>
      <c r="GK186" s="2" t="s">
        <v>141</v>
      </c>
      <c r="GL186" s="2" t="s">
        <v>129</v>
      </c>
      <c r="GM186" s="2" t="s">
        <v>2483</v>
      </c>
      <c r="GN186" s="2" t="s">
        <v>2031</v>
      </c>
      <c r="GO186" s="2" t="s">
        <v>144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161</v>
      </c>
      <c r="GZ186" s="2" t="s">
        <v>132</v>
      </c>
      <c r="HA186" s="2" t="s">
        <v>144</v>
      </c>
      <c r="HB186" s="2" t="s">
        <v>132</v>
      </c>
      <c r="HC186" s="4">
        <v>2</v>
      </c>
      <c r="HD186" s="8">
        <v>172.84</v>
      </c>
      <c r="HE186" s="4"/>
      <c r="HF186" s="8"/>
      <c r="HG186" s="7"/>
      <c r="HH186" s="7"/>
      <c r="HI186" s="2" t="s">
        <v>141</v>
      </c>
      <c r="HJ186" s="2" t="s">
        <v>129</v>
      </c>
      <c r="HK186" s="2" t="s">
        <v>647</v>
      </c>
      <c r="HL186" s="2" t="s">
        <v>2531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925</v>
      </c>
      <c r="HX186" s="2" t="s">
        <v>1813</v>
      </c>
      <c r="HY186" s="2" t="s">
        <v>144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129</v>
      </c>
      <c r="II186" s="2" t="s">
        <v>962</v>
      </c>
      <c r="IJ186" s="2" t="s">
        <v>132</v>
      </c>
      <c r="IK186" s="2" t="s">
        <v>144</v>
      </c>
      <c r="IL186" s="2" t="s">
        <v>132</v>
      </c>
      <c r="IM186" s="4">
        <v>2</v>
      </c>
      <c r="IN186" s="8">
        <v>144.24</v>
      </c>
      <c r="IO186" s="4"/>
      <c r="IP186" s="8"/>
      <c r="IQ186" s="7"/>
      <c r="IR186" s="7"/>
      <c r="IS186" s="2" t="s">
        <v>141</v>
      </c>
      <c r="IT186" s="2" t="s">
        <v>129</v>
      </c>
      <c r="IU186" s="2" t="s">
        <v>401</v>
      </c>
      <c r="IV186" s="2" t="s">
        <v>2532</v>
      </c>
      <c r="IW186" s="2" t="s">
        <v>144</v>
      </c>
      <c r="IX186" s="2" t="s">
        <v>132</v>
      </c>
      <c r="IY186" s="4">
        <v>3</v>
      </c>
      <c r="IZ186" s="8">
        <v>210.36</v>
      </c>
      <c r="JA186" s="4"/>
      <c r="JB186" s="8"/>
      <c r="JC186" s="7"/>
      <c r="JD186" s="7"/>
      <c r="JE186" s="2" t="s">
        <v>141</v>
      </c>
      <c r="JF186" s="2" t="s">
        <v>129</v>
      </c>
      <c r="JG186" s="2" t="s">
        <v>213</v>
      </c>
      <c r="JH186" s="2" t="s">
        <v>2533</v>
      </c>
      <c r="JI186" s="2" t="s">
        <v>144</v>
      </c>
      <c r="JJ186" s="2" t="s">
        <v>132</v>
      </c>
      <c r="JK186" s="4">
        <v>1</v>
      </c>
      <c r="JL186" s="8">
        <v>72.12</v>
      </c>
      <c r="JM186" s="4"/>
      <c r="JN186" s="8"/>
      <c r="JO186" s="7"/>
      <c r="JP186" s="7"/>
      <c r="JQ186" s="2" t="s">
        <v>141</v>
      </c>
      <c r="JR186" s="2" t="s">
        <v>129</v>
      </c>
      <c r="JS186" s="2" t="s">
        <v>2534</v>
      </c>
      <c r="JT186" s="2" t="s">
        <v>1274</v>
      </c>
      <c r="JU186" s="2" t="s">
        <v>144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174</v>
      </c>
      <c r="KD186" s="2" t="s">
        <v>129</v>
      </c>
      <c r="KE186" s="2" t="s">
        <v>132</v>
      </c>
      <c r="KF186" s="2" t="s">
        <v>132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545</v>
      </c>
      <c r="KP186" s="2" t="s">
        <v>168</v>
      </c>
      <c r="KQ186" s="2" t="s">
        <v>132</v>
      </c>
      <c r="KR186" s="2" t="s">
        <v>132</v>
      </c>
      <c r="KS186" s="2" t="s">
        <v>144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174</v>
      </c>
      <c r="LN186" s="2" t="s">
        <v>129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171</v>
      </c>
      <c r="MM186" s="2" t="s">
        <v>2535</v>
      </c>
      <c r="MN186" s="2" t="s">
        <v>2536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174</v>
      </c>
      <c r="MX186" s="2" t="s">
        <v>129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174</v>
      </c>
      <c r="NV186" s="2" t="s">
        <v>129</v>
      </c>
      <c r="NW186" s="2" t="s">
        <v>132</v>
      </c>
      <c r="NX186" s="2" t="s">
        <v>132</v>
      </c>
      <c r="NY186" s="2" t="s">
        <v>144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167</v>
      </c>
      <c r="OH186" s="2" t="s">
        <v>129</v>
      </c>
      <c r="OI186" s="2" t="s">
        <v>132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174</v>
      </c>
      <c r="OT186" s="2" t="s">
        <v>168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217</v>
      </c>
      <c r="PF186" s="2" t="s">
        <v>129</v>
      </c>
      <c r="PG186" s="2" t="s">
        <v>132</v>
      </c>
      <c r="PH186" s="2" t="s">
        <v>132</v>
      </c>
      <c r="PI186" s="2" t="s">
        <v>144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168</v>
      </c>
      <c r="PS186" s="2" t="s">
        <v>177</v>
      </c>
      <c r="PT186" s="2" t="s">
        <v>178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167</v>
      </c>
      <c r="QP186" s="2" t="s">
        <v>168</v>
      </c>
      <c r="QQ186" s="2" t="s">
        <v>132</v>
      </c>
      <c r="QR186" s="2" t="s">
        <v>132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174</v>
      </c>
      <c r="RB186" s="2" t="s">
        <v>129</v>
      </c>
      <c r="RC186" s="2" t="s">
        <v>132</v>
      </c>
      <c r="RD186" s="2" t="s">
        <v>132</v>
      </c>
      <c r="RE186" s="2" t="s">
        <v>144</v>
      </c>
      <c r="RF186" s="2" t="s">
        <v>179</v>
      </c>
      <c r="RG186" s="4"/>
      <c r="RH186" s="8"/>
      <c r="RI186" s="4"/>
      <c r="RJ186" s="8"/>
      <c r="RK186" s="7"/>
      <c r="RL186" s="7"/>
      <c r="RM186" s="2" t="s">
        <v>141</v>
      </c>
      <c r="RN186" s="2" t="s">
        <v>168</v>
      </c>
      <c r="RO186" s="2" t="s">
        <v>200</v>
      </c>
      <c r="RP186" s="2" t="s">
        <v>2537</v>
      </c>
      <c r="RQ186" s="2" t="s">
        <v>144</v>
      </c>
      <c r="RR186" s="2" t="s">
        <v>132</v>
      </c>
    </row>
    <row r="187">
      <c r="A187" s="2" t="s">
        <v>2538</v>
      </c>
      <c r="B187" s="2" t="s">
        <v>121</v>
      </c>
      <c r="C187" s="2" t="s">
        <v>2518</v>
      </c>
      <c r="D187" s="2" t="s">
        <v>988</v>
      </c>
      <c r="E187" s="2" t="s">
        <v>727</v>
      </c>
      <c r="F187" s="2" t="s">
        <v>2539</v>
      </c>
      <c r="G187" s="2" t="s">
        <v>2539</v>
      </c>
      <c r="H187" s="2" t="s">
        <v>2539</v>
      </c>
      <c r="I187" s="2" t="s">
        <v>1721</v>
      </c>
      <c r="J187" s="2" t="s">
        <v>127</v>
      </c>
      <c r="K187" s="2" t="s">
        <v>366</v>
      </c>
      <c r="L187" s="3">
        <v>79.42</v>
      </c>
      <c r="M187" s="3">
        <v>83.39</v>
      </c>
      <c r="N187" s="3">
        <v>157.24</v>
      </c>
      <c r="O187" s="2" t="s">
        <v>129</v>
      </c>
      <c r="P187" s="2" t="s">
        <v>255</v>
      </c>
      <c r="Q187" s="2" t="s">
        <v>131</v>
      </c>
      <c r="R187" s="2" t="s">
        <v>132</v>
      </c>
      <c r="S187" s="2" t="s">
        <v>2540</v>
      </c>
      <c r="T187" s="2" t="s">
        <v>132</v>
      </c>
      <c r="U187" s="2" t="s">
        <v>1503</v>
      </c>
      <c r="V187" s="2" t="s">
        <v>866</v>
      </c>
      <c r="W187" s="2" t="s">
        <v>136</v>
      </c>
      <c r="X187" s="2" t="s">
        <v>2541</v>
      </c>
      <c r="Y187" s="2" t="s">
        <v>2542</v>
      </c>
      <c r="Z187" s="4">
        <v>190</v>
      </c>
      <c r="AA187" s="4">
        <f>=ROUNDDOWN(23.75,0)</f>
      </c>
      <c r="AB187" s="5">
        <v>8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98</v>
      </c>
      <c r="AQ187" s="8">
        <v>8784.31</v>
      </c>
      <c r="AR187" s="4"/>
      <c r="AS187" s="8"/>
      <c r="AT187" s="7"/>
      <c r="AU187" s="7"/>
      <c r="AV187" s="4">
        <v>98</v>
      </c>
      <c r="AW187" s="8">
        <v>8784.31</v>
      </c>
      <c r="AX187" s="4"/>
      <c r="AY187" s="8"/>
      <c r="AZ187" s="7"/>
      <c r="BA187" s="7"/>
      <c r="BB187" s="7">
        <v>1</v>
      </c>
      <c r="BC187" s="4">
        <v>98</v>
      </c>
      <c r="BD187" s="8">
        <v>8784.31</v>
      </c>
      <c r="BE187" s="4"/>
      <c r="BF187" s="8"/>
      <c r="BG187" s="7"/>
      <c r="BH187" s="7"/>
      <c r="BI187" s="7">
        <v>1</v>
      </c>
      <c r="BJ187" s="4">
        <v>98</v>
      </c>
      <c r="BK187" s="8">
        <v>8784.31</v>
      </c>
      <c r="BL187" s="2" t="s">
        <v>2543</v>
      </c>
      <c r="BM187" s="7">
        <v>1</v>
      </c>
      <c r="BN187" s="7">
        <v>1</v>
      </c>
      <c r="BO187" s="4">
        <v>21</v>
      </c>
      <c r="BP187" s="8">
        <v>1546.27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2544</v>
      </c>
      <c r="BX187" s="2" t="s">
        <v>569</v>
      </c>
      <c r="BY187" s="2" t="s">
        <v>144</v>
      </c>
      <c r="BZ187" s="2" t="s">
        <v>132</v>
      </c>
      <c r="CA187" s="4">
        <v>6</v>
      </c>
      <c r="CB187" s="8">
        <v>608.88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132</v>
      </c>
      <c r="CJ187" s="2" t="s">
        <v>204</v>
      </c>
      <c r="CK187" s="2" t="s">
        <v>144</v>
      </c>
      <c r="CL187" s="2" t="s">
        <v>132</v>
      </c>
      <c r="CM187" s="4">
        <v>6</v>
      </c>
      <c r="CN187" s="8">
        <v>568.51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706</v>
      </c>
      <c r="CV187" s="2" t="s">
        <v>568</v>
      </c>
      <c r="CW187" s="2" t="s">
        <v>144</v>
      </c>
      <c r="CX187" s="2" t="s">
        <v>132</v>
      </c>
      <c r="CY187" s="4">
        <v>20</v>
      </c>
      <c r="CZ187" s="8">
        <v>1918.8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661</v>
      </c>
      <c r="DH187" s="2" t="s">
        <v>2545</v>
      </c>
      <c r="DI187" s="2" t="s">
        <v>144</v>
      </c>
      <c r="DJ187" s="2" t="s">
        <v>132</v>
      </c>
      <c r="DK187" s="4">
        <v>10</v>
      </c>
      <c r="DL187" s="8">
        <v>1019.2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339</v>
      </c>
      <c r="DT187" s="2" t="s">
        <v>1667</v>
      </c>
      <c r="DU187" s="2" t="s">
        <v>144</v>
      </c>
      <c r="DV187" s="2" t="s">
        <v>132</v>
      </c>
      <c r="DW187" s="4">
        <v>4</v>
      </c>
      <c r="DX187" s="8">
        <v>413.28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706</v>
      </c>
      <c r="EF187" s="2" t="s">
        <v>671</v>
      </c>
      <c r="EG187" s="2" t="s">
        <v>144</v>
      </c>
      <c r="EH187" s="2" t="s">
        <v>132</v>
      </c>
      <c r="EI187" s="4">
        <v>1</v>
      </c>
      <c r="EJ187" s="8">
        <v>103.77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1964</v>
      </c>
      <c r="ER187" s="2" t="s">
        <v>246</v>
      </c>
      <c r="ES187" s="2" t="s">
        <v>144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174</v>
      </c>
      <c r="FB187" s="2" t="s">
        <v>129</v>
      </c>
      <c r="FC187" s="2" t="s">
        <v>132</v>
      </c>
      <c r="FD187" s="2" t="s">
        <v>132</v>
      </c>
      <c r="FE187" s="2" t="s">
        <v>144</v>
      </c>
      <c r="FF187" s="2" t="s">
        <v>132</v>
      </c>
      <c r="FG187" s="4">
        <v>5</v>
      </c>
      <c r="FH187" s="8">
        <v>486.4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1387</v>
      </c>
      <c r="FP187" s="2" t="s">
        <v>2546</v>
      </c>
      <c r="FQ187" s="2" t="s">
        <v>144</v>
      </c>
      <c r="FR187" s="2" t="s">
        <v>132</v>
      </c>
      <c r="FS187" s="4">
        <v>21</v>
      </c>
      <c r="FT187" s="8">
        <v>1751.19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378</v>
      </c>
      <c r="GB187" s="2" t="s">
        <v>588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706</v>
      </c>
      <c r="GN187" s="2" t="s">
        <v>2547</v>
      </c>
      <c r="GO187" s="2" t="s">
        <v>144</v>
      </c>
      <c r="GP187" s="2" t="s">
        <v>132</v>
      </c>
      <c r="GQ187" s="4">
        <v>1</v>
      </c>
      <c r="GR187" s="8">
        <v>83.39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487</v>
      </c>
      <c r="GZ187" s="2" t="s">
        <v>263</v>
      </c>
      <c r="HA187" s="2" t="s">
        <v>144</v>
      </c>
      <c r="HB187" s="2" t="s">
        <v>132</v>
      </c>
      <c r="HC187" s="4">
        <v>2</v>
      </c>
      <c r="HD187" s="8">
        <v>194.56</v>
      </c>
      <c r="HE187" s="4"/>
      <c r="HF187" s="8"/>
      <c r="HG187" s="7"/>
      <c r="HH187" s="7"/>
      <c r="HI187" s="2" t="s">
        <v>141</v>
      </c>
      <c r="HJ187" s="2" t="s">
        <v>129</v>
      </c>
      <c r="HK187" s="2" t="s">
        <v>2282</v>
      </c>
      <c r="HL187" s="2" t="s">
        <v>998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226</v>
      </c>
      <c r="HX187" s="2" t="s">
        <v>277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962</v>
      </c>
      <c r="IJ187" s="2" t="s">
        <v>132</v>
      </c>
      <c r="IK187" s="2" t="s">
        <v>144</v>
      </c>
      <c r="IL187" s="2" t="s">
        <v>132</v>
      </c>
      <c r="IM187" s="4">
        <v>1</v>
      </c>
      <c r="IN187" s="8">
        <v>90.06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669</v>
      </c>
      <c r="IV187" s="2" t="s">
        <v>231</v>
      </c>
      <c r="IW187" s="2" t="s">
        <v>144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213</v>
      </c>
      <c r="JH187" s="2" t="s">
        <v>2403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177</v>
      </c>
      <c r="JT187" s="2" t="s">
        <v>412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167</v>
      </c>
      <c r="KD187" s="2" t="s">
        <v>129</v>
      </c>
      <c r="KE187" s="2" t="s">
        <v>132</v>
      </c>
      <c r="KF187" s="2" t="s">
        <v>132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174</v>
      </c>
      <c r="KP187" s="2" t="s">
        <v>168</v>
      </c>
      <c r="KQ187" s="2" t="s">
        <v>132</v>
      </c>
      <c r="KR187" s="2" t="s">
        <v>132</v>
      </c>
      <c r="KS187" s="2" t="s">
        <v>144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174</v>
      </c>
      <c r="LN187" s="2" t="s">
        <v>129</v>
      </c>
      <c r="LO187" s="2" t="s">
        <v>132</v>
      </c>
      <c r="LP187" s="2" t="s">
        <v>132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171</v>
      </c>
      <c r="MM187" s="2" t="s">
        <v>706</v>
      </c>
      <c r="MN187" s="2" t="s">
        <v>132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167</v>
      </c>
      <c r="MX187" s="2" t="s">
        <v>129</v>
      </c>
      <c r="MY187" s="2" t="s">
        <v>132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167</v>
      </c>
      <c r="NJ187" s="2" t="s">
        <v>129</v>
      </c>
      <c r="NK187" s="2" t="s">
        <v>132</v>
      </c>
      <c r="NL187" s="2" t="s">
        <v>132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129</v>
      </c>
      <c r="NW187" s="2" t="s">
        <v>132</v>
      </c>
      <c r="NX187" s="2" t="s">
        <v>132</v>
      </c>
      <c r="NY187" s="2" t="s">
        <v>144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129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167</v>
      </c>
      <c r="OT187" s="2" t="s">
        <v>168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217</v>
      </c>
      <c r="PF187" s="2" t="s">
        <v>129</v>
      </c>
      <c r="PG187" s="2" t="s">
        <v>132</v>
      </c>
      <c r="PH187" s="2" t="s">
        <v>132</v>
      </c>
      <c r="PI187" s="2" t="s">
        <v>144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174</v>
      </c>
      <c r="PR187" s="2" t="s">
        <v>129</v>
      </c>
      <c r="PS187" s="2" t="s">
        <v>132</v>
      </c>
      <c r="PT187" s="2" t="s">
        <v>132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167</v>
      </c>
      <c r="QP187" s="2" t="s">
        <v>168</v>
      </c>
      <c r="QQ187" s="2" t="s">
        <v>132</v>
      </c>
      <c r="QR187" s="2" t="s">
        <v>132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174</v>
      </c>
      <c r="RB187" s="2" t="s">
        <v>129</v>
      </c>
      <c r="RC187" s="2" t="s">
        <v>132</v>
      </c>
      <c r="RD187" s="2" t="s">
        <v>132</v>
      </c>
      <c r="RE187" s="2" t="s">
        <v>144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174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2548</v>
      </c>
      <c r="B188" s="2" t="s">
        <v>121</v>
      </c>
      <c r="C188" s="2" t="s">
        <v>2518</v>
      </c>
      <c r="D188" s="2" t="s">
        <v>988</v>
      </c>
      <c r="E188" s="2" t="s">
        <v>727</v>
      </c>
      <c r="F188" s="2" t="s">
        <v>2549</v>
      </c>
      <c r="G188" s="2" t="s">
        <v>2549</v>
      </c>
      <c r="H188" s="2" t="s">
        <v>2549</v>
      </c>
      <c r="I188" s="2" t="s">
        <v>2550</v>
      </c>
      <c r="J188" s="2" t="s">
        <v>127</v>
      </c>
      <c r="K188" s="2" t="s">
        <v>366</v>
      </c>
      <c r="L188" s="3">
        <v>87.35</v>
      </c>
      <c r="M188" s="3">
        <v>91.72</v>
      </c>
      <c r="N188" s="3">
        <v>161.49</v>
      </c>
      <c r="O188" s="2" t="s">
        <v>129</v>
      </c>
      <c r="P188" s="2" t="s">
        <v>130</v>
      </c>
      <c r="Q188" s="2" t="s">
        <v>131</v>
      </c>
      <c r="R188" s="2" t="s">
        <v>132</v>
      </c>
      <c r="S188" s="2" t="s">
        <v>2551</v>
      </c>
      <c r="T188" s="2" t="s">
        <v>132</v>
      </c>
      <c r="U188" s="2" t="s">
        <v>1503</v>
      </c>
      <c r="V188" s="2" t="s">
        <v>1120</v>
      </c>
      <c r="W188" s="2" t="s">
        <v>187</v>
      </c>
      <c r="X188" s="2" t="s">
        <v>2522</v>
      </c>
      <c r="Y188" s="2" t="s">
        <v>2321</v>
      </c>
      <c r="Z188" s="4">
        <v>101</v>
      </c>
      <c r="AA188" s="4">
        <f>=ROUNDDOWN(12.625,0)</f>
      </c>
      <c r="AB188" s="5">
        <v>8</v>
      </c>
      <c r="AC188" s="2" t="s">
        <v>785</v>
      </c>
      <c r="AD188" s="4">
        <v>110</v>
      </c>
      <c r="AE188" s="4">
        <v>110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65</v>
      </c>
      <c r="AQ188" s="8">
        <v>6402.99</v>
      </c>
      <c r="AR188" s="4"/>
      <c r="AS188" s="8"/>
      <c r="AT188" s="7"/>
      <c r="AU188" s="7"/>
      <c r="AV188" s="4">
        <v>65</v>
      </c>
      <c r="AW188" s="8">
        <v>6402.99</v>
      </c>
      <c r="AX188" s="4"/>
      <c r="AY188" s="8"/>
      <c r="AZ188" s="7"/>
      <c r="BA188" s="7"/>
      <c r="BB188" s="7">
        <v>1</v>
      </c>
      <c r="BC188" s="4">
        <v>65</v>
      </c>
      <c r="BD188" s="8">
        <v>6402.99</v>
      </c>
      <c r="BE188" s="4"/>
      <c r="BF188" s="8"/>
      <c r="BG188" s="7"/>
      <c r="BH188" s="7"/>
      <c r="BI188" s="7">
        <v>1</v>
      </c>
      <c r="BJ188" s="4">
        <v>65</v>
      </c>
      <c r="BK188" s="8">
        <v>6402.99</v>
      </c>
      <c r="BL188" s="2" t="s">
        <v>2552</v>
      </c>
      <c r="BM188" s="7">
        <v>1</v>
      </c>
      <c r="BN188" s="7">
        <v>1</v>
      </c>
      <c r="BO188" s="4">
        <v>19</v>
      </c>
      <c r="BP188" s="8">
        <v>1553.89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2321</v>
      </c>
      <c r="BX188" s="2" t="s">
        <v>700</v>
      </c>
      <c r="BY188" s="2" t="s">
        <v>144</v>
      </c>
      <c r="BZ188" s="2" t="s">
        <v>132</v>
      </c>
      <c r="CA188" s="4">
        <v>9</v>
      </c>
      <c r="CB188" s="8">
        <v>913.32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132</v>
      </c>
      <c r="CJ188" s="2" t="s">
        <v>927</v>
      </c>
      <c r="CK188" s="2" t="s">
        <v>144</v>
      </c>
      <c r="CL188" s="2" t="s">
        <v>132</v>
      </c>
      <c r="CM188" s="4">
        <v>7</v>
      </c>
      <c r="CN188" s="8">
        <v>691.13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476</v>
      </c>
      <c r="CV188" s="2" t="s">
        <v>2553</v>
      </c>
      <c r="CW188" s="2" t="s">
        <v>144</v>
      </c>
      <c r="CX188" s="2" t="s">
        <v>132</v>
      </c>
      <c r="CY188" s="4">
        <v>1</v>
      </c>
      <c r="CZ188" s="8">
        <v>107.01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701</v>
      </c>
      <c r="DH188" s="2" t="s">
        <v>154</v>
      </c>
      <c r="DI188" s="2" t="s">
        <v>144</v>
      </c>
      <c r="DJ188" s="2" t="s">
        <v>132</v>
      </c>
      <c r="DK188" s="4">
        <v>10</v>
      </c>
      <c r="DL188" s="8">
        <v>1019.2</v>
      </c>
      <c r="DM188" s="4"/>
      <c r="DN188" s="8"/>
      <c r="DO188" s="7"/>
      <c r="DP188" s="7"/>
      <c r="DQ188" s="2" t="s">
        <v>141</v>
      </c>
      <c r="DR188" s="2" t="s">
        <v>129</v>
      </c>
      <c r="DS188" s="2" t="s">
        <v>149</v>
      </c>
      <c r="DT188" s="2" t="s">
        <v>1337</v>
      </c>
      <c r="DU188" s="2" t="s">
        <v>144</v>
      </c>
      <c r="DV188" s="2" t="s">
        <v>132</v>
      </c>
      <c r="DW188" s="4">
        <v>2</v>
      </c>
      <c r="DX188" s="8">
        <v>231</v>
      </c>
      <c r="DY188" s="4"/>
      <c r="DZ188" s="8"/>
      <c r="EA188" s="7"/>
      <c r="EB188" s="7"/>
      <c r="EC188" s="2" t="s">
        <v>141</v>
      </c>
      <c r="ED188" s="2" t="s">
        <v>129</v>
      </c>
      <c r="EE188" s="2" t="s">
        <v>2321</v>
      </c>
      <c r="EF188" s="2" t="s">
        <v>471</v>
      </c>
      <c r="EG188" s="2" t="s">
        <v>144</v>
      </c>
      <c r="EH188" s="2" t="s">
        <v>132</v>
      </c>
      <c r="EI188" s="4">
        <v>4</v>
      </c>
      <c r="EJ188" s="8">
        <v>456.56</v>
      </c>
      <c r="EK188" s="4"/>
      <c r="EL188" s="8"/>
      <c r="EM188" s="7"/>
      <c r="EN188" s="7"/>
      <c r="EO188" s="2" t="s">
        <v>141</v>
      </c>
      <c r="EP188" s="2" t="s">
        <v>129</v>
      </c>
      <c r="EQ188" s="2" t="s">
        <v>1964</v>
      </c>
      <c r="ER188" s="2" t="s">
        <v>718</v>
      </c>
      <c r="ES188" s="2" t="s">
        <v>144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174</v>
      </c>
      <c r="FB188" s="2" t="s">
        <v>129</v>
      </c>
      <c r="FC188" s="2" t="s">
        <v>132</v>
      </c>
      <c r="FD188" s="2" t="s">
        <v>132</v>
      </c>
      <c r="FE188" s="2" t="s">
        <v>144</v>
      </c>
      <c r="FF188" s="2" t="s">
        <v>132</v>
      </c>
      <c r="FG188" s="4">
        <v>3</v>
      </c>
      <c r="FH188" s="8">
        <v>321.03</v>
      </c>
      <c r="FI188" s="4"/>
      <c r="FJ188" s="8"/>
      <c r="FK188" s="7"/>
      <c r="FL188" s="7"/>
      <c r="FM188" s="2" t="s">
        <v>141</v>
      </c>
      <c r="FN188" s="2" t="s">
        <v>129</v>
      </c>
      <c r="FO188" s="2" t="s">
        <v>1387</v>
      </c>
      <c r="FP188" s="2" t="s">
        <v>2554</v>
      </c>
      <c r="FQ188" s="2" t="s">
        <v>144</v>
      </c>
      <c r="FR188" s="2" t="s">
        <v>132</v>
      </c>
      <c r="FS188" s="4">
        <v>1</v>
      </c>
      <c r="FT188" s="8">
        <v>91.73</v>
      </c>
      <c r="FU188" s="4"/>
      <c r="FV188" s="8"/>
      <c r="FW188" s="7"/>
      <c r="FX188" s="7"/>
      <c r="FY188" s="2" t="s">
        <v>141</v>
      </c>
      <c r="FZ188" s="2" t="s">
        <v>129</v>
      </c>
      <c r="GA188" s="2" t="s">
        <v>777</v>
      </c>
      <c r="GB188" s="2" t="s">
        <v>1961</v>
      </c>
      <c r="GC188" s="2" t="s">
        <v>144</v>
      </c>
      <c r="GD188" s="2" t="s">
        <v>132</v>
      </c>
      <c r="GE188" s="4">
        <v>1</v>
      </c>
      <c r="GF188" s="8">
        <v>169.99</v>
      </c>
      <c r="GG188" s="4"/>
      <c r="GH188" s="8"/>
      <c r="GI188" s="7"/>
      <c r="GJ188" s="7"/>
      <c r="GK188" s="2" t="s">
        <v>141</v>
      </c>
      <c r="GL188" s="2" t="s">
        <v>129</v>
      </c>
      <c r="GM188" s="2" t="s">
        <v>2321</v>
      </c>
      <c r="GN188" s="2" t="s">
        <v>2555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141</v>
      </c>
      <c r="GX188" s="2" t="s">
        <v>129</v>
      </c>
      <c r="GY188" s="2" t="s">
        <v>161</v>
      </c>
      <c r="GZ188" s="2" t="s">
        <v>132</v>
      </c>
      <c r="HA188" s="2" t="s">
        <v>144</v>
      </c>
      <c r="HB188" s="2" t="s">
        <v>132</v>
      </c>
      <c r="HC188" s="4">
        <v>6</v>
      </c>
      <c r="HD188" s="8">
        <v>642.06</v>
      </c>
      <c r="HE188" s="4"/>
      <c r="HF188" s="8"/>
      <c r="HG188" s="7"/>
      <c r="HH188" s="7"/>
      <c r="HI188" s="2" t="s">
        <v>141</v>
      </c>
      <c r="HJ188" s="2" t="s">
        <v>129</v>
      </c>
      <c r="HK188" s="2" t="s">
        <v>2321</v>
      </c>
      <c r="HL188" s="2" t="s">
        <v>2553</v>
      </c>
      <c r="HM188" s="2" t="s">
        <v>144</v>
      </c>
      <c r="HN188" s="2" t="s">
        <v>132</v>
      </c>
      <c r="HO188" s="4">
        <v>1</v>
      </c>
      <c r="HP188" s="8">
        <v>107.01</v>
      </c>
      <c r="HQ188" s="4"/>
      <c r="HR188" s="8"/>
      <c r="HS188" s="7"/>
      <c r="HT188" s="7"/>
      <c r="HU188" s="2" t="s">
        <v>141</v>
      </c>
      <c r="HV188" s="2" t="s">
        <v>129</v>
      </c>
      <c r="HW188" s="2" t="s">
        <v>2054</v>
      </c>
      <c r="HX188" s="2" t="s">
        <v>268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962</v>
      </c>
      <c r="IJ188" s="2" t="s">
        <v>132</v>
      </c>
      <c r="IK188" s="2" t="s">
        <v>144</v>
      </c>
      <c r="IL188" s="2" t="s">
        <v>132</v>
      </c>
      <c r="IM188" s="4">
        <v>1</v>
      </c>
      <c r="IN188" s="8">
        <v>99.06</v>
      </c>
      <c r="IO188" s="4"/>
      <c r="IP188" s="8"/>
      <c r="IQ188" s="7"/>
      <c r="IR188" s="7"/>
      <c r="IS188" s="2" t="s">
        <v>141</v>
      </c>
      <c r="IT188" s="2" t="s">
        <v>129</v>
      </c>
      <c r="IU188" s="2" t="s">
        <v>669</v>
      </c>
      <c r="IV188" s="2" t="s">
        <v>2556</v>
      </c>
      <c r="IW188" s="2" t="s">
        <v>144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272</v>
      </c>
      <c r="JH188" s="2" t="s">
        <v>693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1004</v>
      </c>
      <c r="JT188" s="2" t="s">
        <v>949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167</v>
      </c>
      <c r="KD188" s="2" t="s">
        <v>129</v>
      </c>
      <c r="KE188" s="2" t="s">
        <v>132</v>
      </c>
      <c r="KF188" s="2" t="s">
        <v>132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132</v>
      </c>
      <c r="KP188" s="2" t="s">
        <v>132</v>
      </c>
      <c r="KQ188" s="2" t="s">
        <v>132</v>
      </c>
      <c r="KR188" s="2" t="s">
        <v>132</v>
      </c>
      <c r="KS188" s="2" t="s">
        <v>132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174</v>
      </c>
      <c r="LN188" s="2" t="s">
        <v>129</v>
      </c>
      <c r="LO188" s="2" t="s">
        <v>132</v>
      </c>
      <c r="LP188" s="2" t="s">
        <v>132</v>
      </c>
      <c r="LQ188" s="2" t="s">
        <v>144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141</v>
      </c>
      <c r="ML188" s="2" t="s">
        <v>171</v>
      </c>
      <c r="MM188" s="2" t="s">
        <v>489</v>
      </c>
      <c r="MN188" s="2" t="s">
        <v>132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129</v>
      </c>
      <c r="MY188" s="2" t="s">
        <v>132</v>
      </c>
      <c r="MZ188" s="2" t="s">
        <v>132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167</v>
      </c>
      <c r="NJ188" s="2" t="s">
        <v>129</v>
      </c>
      <c r="NK188" s="2" t="s">
        <v>132</v>
      </c>
      <c r="NL188" s="2" t="s">
        <v>132</v>
      </c>
      <c r="NM188" s="2" t="s">
        <v>144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129</v>
      </c>
      <c r="NW188" s="2" t="s">
        <v>132</v>
      </c>
      <c r="NX188" s="2" t="s">
        <v>132</v>
      </c>
      <c r="NY188" s="2" t="s">
        <v>144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167</v>
      </c>
      <c r="OH188" s="2" t="s">
        <v>129</v>
      </c>
      <c r="OI188" s="2" t="s">
        <v>132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167</v>
      </c>
      <c r="OT188" s="2" t="s">
        <v>168</v>
      </c>
      <c r="OU188" s="2" t="s">
        <v>132</v>
      </c>
      <c r="OV188" s="2" t="s">
        <v>132</v>
      </c>
      <c r="OW188" s="2" t="s">
        <v>144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217</v>
      </c>
      <c r="PF188" s="2" t="s">
        <v>129</v>
      </c>
      <c r="PG188" s="2" t="s">
        <v>132</v>
      </c>
      <c r="PH188" s="2" t="s">
        <v>132</v>
      </c>
      <c r="PI188" s="2" t="s">
        <v>144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174</v>
      </c>
      <c r="PR188" s="2" t="s">
        <v>129</v>
      </c>
      <c r="PS188" s="2" t="s">
        <v>132</v>
      </c>
      <c r="PT188" s="2" t="s">
        <v>132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167</v>
      </c>
      <c r="QP188" s="2" t="s">
        <v>168</v>
      </c>
      <c r="QQ188" s="2" t="s">
        <v>132</v>
      </c>
      <c r="QR188" s="2" t="s">
        <v>132</v>
      </c>
      <c r="QS188" s="2" t="s">
        <v>144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174</v>
      </c>
      <c r="RB188" s="2" t="s">
        <v>129</v>
      </c>
      <c r="RC188" s="2" t="s">
        <v>132</v>
      </c>
      <c r="RD188" s="2" t="s">
        <v>132</v>
      </c>
      <c r="RE188" s="2" t="s">
        <v>144</v>
      </c>
      <c r="RF188" s="2" t="s">
        <v>179</v>
      </c>
      <c r="RG188" s="4"/>
      <c r="RH188" s="8"/>
      <c r="RI188" s="4"/>
      <c r="RJ188" s="8"/>
      <c r="RK188" s="7"/>
      <c r="RL188" s="7"/>
      <c r="RM188" s="2" t="s">
        <v>174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2557</v>
      </c>
      <c r="B189" s="2" t="s">
        <v>121</v>
      </c>
      <c r="C189" s="2" t="s">
        <v>2518</v>
      </c>
      <c r="D189" s="2" t="s">
        <v>988</v>
      </c>
      <c r="E189" s="2" t="s">
        <v>727</v>
      </c>
      <c r="F189" s="2" t="s">
        <v>2558</v>
      </c>
      <c r="G189" s="2" t="s">
        <v>2558</v>
      </c>
      <c r="H189" s="2" t="s">
        <v>2558</v>
      </c>
      <c r="I189" s="2" t="s">
        <v>2559</v>
      </c>
      <c r="J189" s="2" t="s">
        <v>127</v>
      </c>
      <c r="K189" s="2" t="s">
        <v>366</v>
      </c>
      <c r="L189" s="3">
        <v>26.03</v>
      </c>
      <c r="M189" s="3">
        <v>27.33</v>
      </c>
      <c r="N189" s="3">
        <v>59.49</v>
      </c>
      <c r="O189" s="2" t="s">
        <v>129</v>
      </c>
      <c r="P189" s="2" t="s">
        <v>255</v>
      </c>
      <c r="Q189" s="2" t="s">
        <v>131</v>
      </c>
      <c r="R189" s="2" t="s">
        <v>132</v>
      </c>
      <c r="S189" s="2" t="s">
        <v>2560</v>
      </c>
      <c r="T189" s="2" t="s">
        <v>132</v>
      </c>
      <c r="U189" s="2" t="s">
        <v>429</v>
      </c>
      <c r="V189" s="2" t="s">
        <v>1120</v>
      </c>
      <c r="W189" s="2" t="s">
        <v>908</v>
      </c>
      <c r="X189" s="2" t="s">
        <v>2522</v>
      </c>
      <c r="Y189" s="2" t="s">
        <v>850</v>
      </c>
      <c r="Z189" s="4">
        <v>431</v>
      </c>
      <c r="AA189" s="4">
        <f>=ROUNDDOWN(39.1818181818182,0)</f>
      </c>
      <c r="AB189" s="5">
        <v>11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177</v>
      </c>
      <c r="AQ189" s="8">
        <v>6203.85</v>
      </c>
      <c r="AR189" s="4"/>
      <c r="AS189" s="8"/>
      <c r="AT189" s="7"/>
      <c r="AU189" s="7"/>
      <c r="AV189" s="4">
        <v>177</v>
      </c>
      <c r="AW189" s="8">
        <v>6203.85</v>
      </c>
      <c r="AX189" s="4"/>
      <c r="AY189" s="8"/>
      <c r="AZ189" s="7"/>
      <c r="BA189" s="7"/>
      <c r="BB189" s="7">
        <v>1</v>
      </c>
      <c r="BC189" s="4">
        <v>177</v>
      </c>
      <c r="BD189" s="8">
        <v>6203.85</v>
      </c>
      <c r="BE189" s="4"/>
      <c r="BF189" s="8"/>
      <c r="BG189" s="7"/>
      <c r="BH189" s="7"/>
      <c r="BI189" s="7">
        <v>1</v>
      </c>
      <c r="BJ189" s="4">
        <v>177</v>
      </c>
      <c r="BK189" s="8">
        <v>6203.85</v>
      </c>
      <c r="BL189" s="2" t="s">
        <v>2561</v>
      </c>
      <c r="BM189" s="7">
        <v>1</v>
      </c>
      <c r="BN189" s="7">
        <v>1</v>
      </c>
      <c r="BO189" s="4">
        <v>15</v>
      </c>
      <c r="BP189" s="8">
        <v>353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190</v>
      </c>
      <c r="BX189" s="2" t="s">
        <v>2562</v>
      </c>
      <c r="BY189" s="2" t="s">
        <v>144</v>
      </c>
      <c r="BZ189" s="2" t="s">
        <v>132</v>
      </c>
      <c r="CA189" s="4">
        <v>35</v>
      </c>
      <c r="CB189" s="8">
        <v>1243.55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132</v>
      </c>
      <c r="CJ189" s="2" t="s">
        <v>1802</v>
      </c>
      <c r="CK189" s="2" t="s">
        <v>144</v>
      </c>
      <c r="CL189" s="2" t="s">
        <v>132</v>
      </c>
      <c r="CM189" s="4">
        <v>31</v>
      </c>
      <c r="CN189" s="8">
        <v>997.8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850</v>
      </c>
      <c r="CV189" s="2" t="s">
        <v>2145</v>
      </c>
      <c r="CW189" s="2" t="s">
        <v>144</v>
      </c>
      <c r="CX189" s="2" t="s">
        <v>132</v>
      </c>
      <c r="CY189" s="4">
        <v>27</v>
      </c>
      <c r="CZ189" s="8">
        <v>898.83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194</v>
      </c>
      <c r="DH189" s="2" t="s">
        <v>195</v>
      </c>
      <c r="DI189" s="2" t="s">
        <v>144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141</v>
      </c>
      <c r="DR189" s="2" t="s">
        <v>129</v>
      </c>
      <c r="DS189" s="2" t="s">
        <v>2494</v>
      </c>
      <c r="DT189" s="2" t="s">
        <v>481</v>
      </c>
      <c r="DU189" s="2" t="s">
        <v>144</v>
      </c>
      <c r="DV189" s="2" t="s">
        <v>132</v>
      </c>
      <c r="DW189" s="4">
        <v>8</v>
      </c>
      <c r="DX189" s="8">
        <v>280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2043</v>
      </c>
      <c r="EF189" s="2" t="s">
        <v>2563</v>
      </c>
      <c r="EG189" s="2" t="s">
        <v>144</v>
      </c>
      <c r="EH189" s="2" t="s">
        <v>132</v>
      </c>
      <c r="EI189" s="4">
        <v>21</v>
      </c>
      <c r="EJ189" s="8">
        <v>650.37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1964</v>
      </c>
      <c r="ER189" s="2" t="s">
        <v>2564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174</v>
      </c>
      <c r="FB189" s="2" t="s">
        <v>129</v>
      </c>
      <c r="FC189" s="2" t="s">
        <v>132</v>
      </c>
      <c r="FD189" s="2" t="s">
        <v>132</v>
      </c>
      <c r="FE189" s="2" t="s">
        <v>144</v>
      </c>
      <c r="FF189" s="2" t="s">
        <v>132</v>
      </c>
      <c r="FG189" s="4">
        <v>6</v>
      </c>
      <c r="FH189" s="8">
        <v>202.56</v>
      </c>
      <c r="FI189" s="4"/>
      <c r="FJ189" s="8"/>
      <c r="FK189" s="7"/>
      <c r="FL189" s="7"/>
      <c r="FM189" s="2" t="s">
        <v>141</v>
      </c>
      <c r="FN189" s="2" t="s">
        <v>129</v>
      </c>
      <c r="FO189" s="2" t="s">
        <v>1387</v>
      </c>
      <c r="FP189" s="2" t="s">
        <v>2404</v>
      </c>
      <c r="FQ189" s="2" t="s">
        <v>144</v>
      </c>
      <c r="FR189" s="2" t="s">
        <v>132</v>
      </c>
      <c r="FS189" s="4">
        <v>3</v>
      </c>
      <c r="FT189" s="8">
        <v>81.99</v>
      </c>
      <c r="FU189" s="4"/>
      <c r="FV189" s="8"/>
      <c r="FW189" s="7"/>
      <c r="FX189" s="7"/>
      <c r="FY189" s="2" t="s">
        <v>141</v>
      </c>
      <c r="FZ189" s="2" t="s">
        <v>129</v>
      </c>
      <c r="GA189" s="2" t="s">
        <v>300</v>
      </c>
      <c r="GB189" s="2" t="s">
        <v>1952</v>
      </c>
      <c r="GC189" s="2" t="s">
        <v>144</v>
      </c>
      <c r="GD189" s="2" t="s">
        <v>132</v>
      </c>
      <c r="GE189" s="4">
        <v>13</v>
      </c>
      <c r="GF189" s="8">
        <v>956.35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2565</v>
      </c>
      <c r="GN189" s="2" t="s">
        <v>1303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141</v>
      </c>
      <c r="GX189" s="2" t="s">
        <v>129</v>
      </c>
      <c r="GY189" s="2" t="s">
        <v>161</v>
      </c>
      <c r="GZ189" s="2" t="s">
        <v>132</v>
      </c>
      <c r="HA189" s="2" t="s">
        <v>144</v>
      </c>
      <c r="HB189" s="2" t="s">
        <v>132</v>
      </c>
      <c r="HC189" s="4">
        <v>2</v>
      </c>
      <c r="HD189" s="8">
        <v>70.74</v>
      </c>
      <c r="HE189" s="4"/>
      <c r="HF189" s="8"/>
      <c r="HG189" s="7"/>
      <c r="HH189" s="7"/>
      <c r="HI189" s="2" t="s">
        <v>141</v>
      </c>
      <c r="HJ189" s="2" t="s">
        <v>129</v>
      </c>
      <c r="HK189" s="2" t="s">
        <v>647</v>
      </c>
      <c r="HL189" s="2" t="s">
        <v>2566</v>
      </c>
      <c r="HM189" s="2" t="s">
        <v>144</v>
      </c>
      <c r="HN189" s="2" t="s">
        <v>132</v>
      </c>
      <c r="HO189" s="4">
        <v>1</v>
      </c>
      <c r="HP189" s="8">
        <v>29.96</v>
      </c>
      <c r="HQ189" s="4"/>
      <c r="HR189" s="8"/>
      <c r="HS189" s="7"/>
      <c r="HT189" s="7"/>
      <c r="HU189" s="2" t="s">
        <v>141</v>
      </c>
      <c r="HV189" s="2" t="s">
        <v>129</v>
      </c>
      <c r="HW189" s="2" t="s">
        <v>415</v>
      </c>
      <c r="HX189" s="2" t="s">
        <v>450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141</v>
      </c>
      <c r="IH189" s="2" t="s">
        <v>129</v>
      </c>
      <c r="II189" s="2" t="s">
        <v>1447</v>
      </c>
      <c r="IJ189" s="2" t="s">
        <v>132</v>
      </c>
      <c r="IK189" s="2" t="s">
        <v>144</v>
      </c>
      <c r="IL189" s="2" t="s">
        <v>132</v>
      </c>
      <c r="IM189" s="4">
        <v>10</v>
      </c>
      <c r="IN189" s="8">
        <v>295.2</v>
      </c>
      <c r="IO189" s="4"/>
      <c r="IP189" s="8"/>
      <c r="IQ189" s="7"/>
      <c r="IR189" s="7"/>
      <c r="IS189" s="2" t="s">
        <v>141</v>
      </c>
      <c r="IT189" s="2" t="s">
        <v>129</v>
      </c>
      <c r="IU189" s="2" t="s">
        <v>401</v>
      </c>
      <c r="IV189" s="2" t="s">
        <v>559</v>
      </c>
      <c r="IW189" s="2" t="s">
        <v>144</v>
      </c>
      <c r="IX189" s="2" t="s">
        <v>132</v>
      </c>
      <c r="IY189" s="4">
        <v>5</v>
      </c>
      <c r="IZ189" s="8">
        <v>143.5</v>
      </c>
      <c r="JA189" s="4"/>
      <c r="JB189" s="8"/>
      <c r="JC189" s="7"/>
      <c r="JD189" s="7"/>
      <c r="JE189" s="2" t="s">
        <v>141</v>
      </c>
      <c r="JF189" s="2" t="s">
        <v>129</v>
      </c>
      <c r="JG189" s="2" t="s">
        <v>348</v>
      </c>
      <c r="JH189" s="2" t="s">
        <v>2567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2534</v>
      </c>
      <c r="JT189" s="2" t="s">
        <v>1405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167</v>
      </c>
      <c r="KD189" s="2" t="s">
        <v>129</v>
      </c>
      <c r="KE189" s="2" t="s">
        <v>132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545</v>
      </c>
      <c r="KP189" s="2" t="s">
        <v>168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132</v>
      </c>
      <c r="LB189" s="2" t="s">
        <v>132</v>
      </c>
      <c r="LC189" s="2" t="s">
        <v>132</v>
      </c>
      <c r="LD189" s="2" t="s">
        <v>132</v>
      </c>
      <c r="LE189" s="2" t="s">
        <v>132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174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141</v>
      </c>
      <c r="ML189" s="2" t="s">
        <v>171</v>
      </c>
      <c r="MM189" s="2" t="s">
        <v>386</v>
      </c>
      <c r="MN189" s="2" t="s">
        <v>561</v>
      </c>
      <c r="MO189" s="2" t="s">
        <v>144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129</v>
      </c>
      <c r="MY189" s="2" t="s">
        <v>132</v>
      </c>
      <c r="MZ189" s="2" t="s">
        <v>132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167</v>
      </c>
      <c r="NJ189" s="2" t="s">
        <v>129</v>
      </c>
      <c r="NK189" s="2" t="s">
        <v>132</v>
      </c>
      <c r="NL189" s="2" t="s">
        <v>132</v>
      </c>
      <c r="NM189" s="2" t="s">
        <v>144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174</v>
      </c>
      <c r="NV189" s="2" t="s">
        <v>129</v>
      </c>
      <c r="NW189" s="2" t="s">
        <v>132</v>
      </c>
      <c r="NX189" s="2" t="s">
        <v>132</v>
      </c>
      <c r="NY189" s="2" t="s">
        <v>144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167</v>
      </c>
      <c r="OH189" s="2" t="s">
        <v>129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167</v>
      </c>
      <c r="OT189" s="2" t="s">
        <v>168</v>
      </c>
      <c r="OU189" s="2" t="s">
        <v>132</v>
      </c>
      <c r="OV189" s="2" t="s">
        <v>132</v>
      </c>
      <c r="OW189" s="2" t="s">
        <v>144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217</v>
      </c>
      <c r="PF189" s="2" t="s">
        <v>129</v>
      </c>
      <c r="PG189" s="2" t="s">
        <v>132</v>
      </c>
      <c r="PH189" s="2" t="s">
        <v>132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174</v>
      </c>
      <c r="PR189" s="2" t="s">
        <v>129</v>
      </c>
      <c r="PS189" s="2" t="s">
        <v>132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141</v>
      </c>
      <c r="QP189" s="2" t="s">
        <v>168</v>
      </c>
      <c r="QQ189" s="2" t="s">
        <v>194</v>
      </c>
      <c r="QR189" s="2" t="s">
        <v>1519</v>
      </c>
      <c r="QS189" s="2" t="s">
        <v>144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174</v>
      </c>
      <c r="RB189" s="2" t="s">
        <v>129</v>
      </c>
      <c r="RC189" s="2" t="s">
        <v>132</v>
      </c>
      <c r="RD189" s="2" t="s">
        <v>132</v>
      </c>
      <c r="RE189" s="2" t="s">
        <v>144</v>
      </c>
      <c r="RF189" s="2" t="s">
        <v>179</v>
      </c>
      <c r="RG189" s="4"/>
      <c r="RH189" s="8"/>
      <c r="RI189" s="4"/>
      <c r="RJ189" s="8"/>
      <c r="RK189" s="7"/>
      <c r="RL189" s="7"/>
      <c r="RM189" s="2" t="s">
        <v>141</v>
      </c>
      <c r="RN189" s="2" t="s">
        <v>168</v>
      </c>
      <c r="RO189" s="2" t="s">
        <v>2568</v>
      </c>
      <c r="RP189" s="2" t="s">
        <v>623</v>
      </c>
      <c r="RQ189" s="2" t="s">
        <v>144</v>
      </c>
      <c r="RR189" s="2" t="s">
        <v>132</v>
      </c>
    </row>
    <row r="190">
      <c r="A190" s="2" t="s">
        <v>2569</v>
      </c>
      <c r="B190" s="2" t="s">
        <v>121</v>
      </c>
      <c r="C190" s="2" t="s">
        <v>2518</v>
      </c>
      <c r="D190" s="2" t="s">
        <v>988</v>
      </c>
      <c r="E190" s="2" t="s">
        <v>727</v>
      </c>
      <c r="F190" s="2" t="s">
        <v>2570</v>
      </c>
      <c r="G190" s="2" t="s">
        <v>2570</v>
      </c>
      <c r="H190" s="2" t="s">
        <v>2570</v>
      </c>
      <c r="I190" s="2" t="s">
        <v>2571</v>
      </c>
      <c r="J190" s="2" t="s">
        <v>127</v>
      </c>
      <c r="K190" s="2" t="s">
        <v>366</v>
      </c>
      <c r="L190" s="3">
        <v>29.92</v>
      </c>
      <c r="M190" s="3">
        <v>31.42</v>
      </c>
      <c r="N190" s="3">
        <v>63.74</v>
      </c>
      <c r="O190" s="2" t="s">
        <v>129</v>
      </c>
      <c r="P190" s="2" t="s">
        <v>319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134</v>
      </c>
      <c r="V190" s="2" t="s">
        <v>135</v>
      </c>
      <c r="W190" s="2" t="s">
        <v>187</v>
      </c>
      <c r="X190" s="2" t="s">
        <v>2522</v>
      </c>
      <c r="Y190" s="2" t="s">
        <v>2268</v>
      </c>
      <c r="Z190" s="4">
        <v>64</v>
      </c>
      <c r="AA190" s="4">
        <f>=ROUNDDOWN(10.6666666666667,0)</f>
      </c>
      <c r="AB190" s="5">
        <v>6</v>
      </c>
      <c r="AC190" s="2" t="s">
        <v>256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62</v>
      </c>
      <c r="AQ190" s="8">
        <v>2255.02</v>
      </c>
      <c r="AR190" s="4"/>
      <c r="AS190" s="8"/>
      <c r="AT190" s="7"/>
      <c r="AU190" s="7"/>
      <c r="AV190" s="4">
        <v>62</v>
      </c>
      <c r="AW190" s="8">
        <v>2255.02</v>
      </c>
      <c r="AX190" s="4"/>
      <c r="AY190" s="8"/>
      <c r="AZ190" s="7"/>
      <c r="BA190" s="7"/>
      <c r="BB190" s="7">
        <v>1</v>
      </c>
      <c r="BC190" s="4">
        <v>62</v>
      </c>
      <c r="BD190" s="8">
        <v>2255.02</v>
      </c>
      <c r="BE190" s="4"/>
      <c r="BF190" s="8"/>
      <c r="BG190" s="7"/>
      <c r="BH190" s="7"/>
      <c r="BI190" s="7">
        <v>1</v>
      </c>
      <c r="BJ190" s="4">
        <v>62</v>
      </c>
      <c r="BK190" s="8">
        <v>2255.02</v>
      </c>
      <c r="BL190" s="2" t="s">
        <v>2572</v>
      </c>
      <c r="BM190" s="7">
        <v>1</v>
      </c>
      <c r="BN190" s="7">
        <v>1</v>
      </c>
      <c r="BO190" s="4">
        <v>8</v>
      </c>
      <c r="BP190" s="8">
        <v>208.95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2525</v>
      </c>
      <c r="BX190" s="2" t="s">
        <v>2526</v>
      </c>
      <c r="BY190" s="2" t="s">
        <v>144</v>
      </c>
      <c r="BZ190" s="2" t="s">
        <v>132</v>
      </c>
      <c r="CA190" s="4">
        <v>16</v>
      </c>
      <c r="CB190" s="8">
        <v>568.48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132</v>
      </c>
      <c r="CJ190" s="2" t="s">
        <v>2527</v>
      </c>
      <c r="CK190" s="2" t="s">
        <v>144</v>
      </c>
      <c r="CL190" s="2" t="s">
        <v>132</v>
      </c>
      <c r="CM190" s="4">
        <v>9</v>
      </c>
      <c r="CN190" s="8">
        <v>331.03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2268</v>
      </c>
      <c r="CV190" s="2" t="s">
        <v>909</v>
      </c>
      <c r="CW190" s="2" t="s">
        <v>144</v>
      </c>
      <c r="CX190" s="2" t="s">
        <v>132</v>
      </c>
      <c r="CY190" s="4">
        <v>11</v>
      </c>
      <c r="CZ190" s="8">
        <v>426.91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194</v>
      </c>
      <c r="DH190" s="2" t="s">
        <v>2573</v>
      </c>
      <c r="DI190" s="2" t="s">
        <v>144</v>
      </c>
      <c r="DJ190" s="2" t="s">
        <v>132</v>
      </c>
      <c r="DK190" s="4">
        <v>3</v>
      </c>
      <c r="DL190" s="8">
        <v>117</v>
      </c>
      <c r="DM190" s="4"/>
      <c r="DN190" s="8"/>
      <c r="DO190" s="7"/>
      <c r="DP190" s="7"/>
      <c r="DQ190" s="2" t="s">
        <v>141</v>
      </c>
      <c r="DR190" s="2" t="s">
        <v>129</v>
      </c>
      <c r="DS190" s="2" t="s">
        <v>294</v>
      </c>
      <c r="DT190" s="2" t="s">
        <v>2574</v>
      </c>
      <c r="DU190" s="2" t="s">
        <v>144</v>
      </c>
      <c r="DV190" s="2" t="s">
        <v>132</v>
      </c>
      <c r="DW190" s="4"/>
      <c r="DX190" s="8"/>
      <c r="DY190" s="4"/>
      <c r="DZ190" s="8"/>
      <c r="EA190" s="7"/>
      <c r="EB190" s="7"/>
      <c r="EC190" s="2" t="s">
        <v>141</v>
      </c>
      <c r="ED190" s="2" t="s">
        <v>129</v>
      </c>
      <c r="EE190" s="2" t="s">
        <v>2529</v>
      </c>
      <c r="EF190" s="2" t="s">
        <v>2005</v>
      </c>
      <c r="EG190" s="2" t="s">
        <v>144</v>
      </c>
      <c r="EH190" s="2" t="s">
        <v>132</v>
      </c>
      <c r="EI190" s="4">
        <v>1</v>
      </c>
      <c r="EJ190" s="8">
        <v>37.26</v>
      </c>
      <c r="EK190" s="4"/>
      <c r="EL190" s="8"/>
      <c r="EM190" s="7"/>
      <c r="EN190" s="7"/>
      <c r="EO190" s="2" t="s">
        <v>141</v>
      </c>
      <c r="EP190" s="2" t="s">
        <v>129</v>
      </c>
      <c r="EQ190" s="2" t="s">
        <v>1964</v>
      </c>
      <c r="ER190" s="2" t="s">
        <v>2554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174</v>
      </c>
      <c r="FB190" s="2" t="s">
        <v>129</v>
      </c>
      <c r="FC190" s="2" t="s">
        <v>132</v>
      </c>
      <c r="FD190" s="2" t="s">
        <v>132</v>
      </c>
      <c r="FE190" s="2" t="s">
        <v>144</v>
      </c>
      <c r="FF190" s="2" t="s">
        <v>132</v>
      </c>
      <c r="FG190" s="4">
        <v>1</v>
      </c>
      <c r="FH190" s="8">
        <v>38.81</v>
      </c>
      <c r="FI190" s="4"/>
      <c r="FJ190" s="8"/>
      <c r="FK190" s="7"/>
      <c r="FL190" s="7"/>
      <c r="FM190" s="2" t="s">
        <v>141</v>
      </c>
      <c r="FN190" s="2" t="s">
        <v>129</v>
      </c>
      <c r="FO190" s="2" t="s">
        <v>1387</v>
      </c>
      <c r="FP190" s="2" t="s">
        <v>2575</v>
      </c>
      <c r="FQ190" s="2" t="s">
        <v>144</v>
      </c>
      <c r="FR190" s="2" t="s">
        <v>132</v>
      </c>
      <c r="FS190" s="4">
        <v>2</v>
      </c>
      <c r="FT190" s="8">
        <v>62.84</v>
      </c>
      <c r="FU190" s="4"/>
      <c r="FV190" s="8"/>
      <c r="FW190" s="7"/>
      <c r="FX190" s="7"/>
      <c r="FY190" s="2" t="s">
        <v>141</v>
      </c>
      <c r="FZ190" s="2" t="s">
        <v>129</v>
      </c>
      <c r="GA190" s="2" t="s">
        <v>300</v>
      </c>
      <c r="GB190" s="2" t="s">
        <v>1952</v>
      </c>
      <c r="GC190" s="2" t="s">
        <v>144</v>
      </c>
      <c r="GD190" s="2" t="s">
        <v>132</v>
      </c>
      <c r="GE190" s="4">
        <v>3</v>
      </c>
      <c r="GF190" s="8">
        <v>200.77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2156</v>
      </c>
      <c r="GN190" s="2" t="s">
        <v>2005</v>
      </c>
      <c r="GO190" s="2" t="s">
        <v>144</v>
      </c>
      <c r="GP190" s="2" t="s">
        <v>132</v>
      </c>
      <c r="GQ190" s="4">
        <v>3</v>
      </c>
      <c r="GR190" s="8">
        <v>94.26</v>
      </c>
      <c r="GS190" s="4"/>
      <c r="GT190" s="8"/>
      <c r="GU190" s="7"/>
      <c r="GV190" s="7"/>
      <c r="GW190" s="2" t="s">
        <v>141</v>
      </c>
      <c r="GX190" s="2" t="s">
        <v>129</v>
      </c>
      <c r="GY190" s="2" t="s">
        <v>303</v>
      </c>
      <c r="GZ190" s="2" t="s">
        <v>247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162</v>
      </c>
      <c r="HJ190" s="2" t="s">
        <v>129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925</v>
      </c>
      <c r="HX190" s="2" t="s">
        <v>2576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2019</v>
      </c>
      <c r="IJ190" s="2" t="s">
        <v>132</v>
      </c>
      <c r="IK190" s="2" t="s">
        <v>144</v>
      </c>
      <c r="IL190" s="2" t="s">
        <v>132</v>
      </c>
      <c r="IM190" s="4">
        <v>4</v>
      </c>
      <c r="IN190" s="8">
        <v>135.72</v>
      </c>
      <c r="IO190" s="4"/>
      <c r="IP190" s="8"/>
      <c r="IQ190" s="7"/>
      <c r="IR190" s="7"/>
      <c r="IS190" s="2" t="s">
        <v>141</v>
      </c>
      <c r="IT190" s="2" t="s">
        <v>129</v>
      </c>
      <c r="IU190" s="2" t="s">
        <v>401</v>
      </c>
      <c r="IV190" s="2" t="s">
        <v>1519</v>
      </c>
      <c r="IW190" s="2" t="s">
        <v>144</v>
      </c>
      <c r="IX190" s="2" t="s">
        <v>132</v>
      </c>
      <c r="IY190" s="4">
        <v>1</v>
      </c>
      <c r="IZ190" s="8">
        <v>32.99</v>
      </c>
      <c r="JA190" s="4"/>
      <c r="JB190" s="8"/>
      <c r="JC190" s="7"/>
      <c r="JD190" s="7"/>
      <c r="JE190" s="2" t="s">
        <v>141</v>
      </c>
      <c r="JF190" s="2" t="s">
        <v>129</v>
      </c>
      <c r="JG190" s="2" t="s">
        <v>213</v>
      </c>
      <c r="JH190" s="2" t="s">
        <v>1337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214</v>
      </c>
      <c r="JR190" s="2" t="s">
        <v>129</v>
      </c>
      <c r="JS190" s="2" t="s">
        <v>2534</v>
      </c>
      <c r="JT190" s="2" t="s">
        <v>566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174</v>
      </c>
      <c r="KD190" s="2" t="s">
        <v>129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132</v>
      </c>
      <c r="KP190" s="2" t="s">
        <v>132</v>
      </c>
      <c r="KQ190" s="2" t="s">
        <v>132</v>
      </c>
      <c r="KR190" s="2" t="s">
        <v>132</v>
      </c>
      <c r="KS190" s="2" t="s">
        <v>132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174</v>
      </c>
      <c r="LN190" s="2" t="s">
        <v>129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141</v>
      </c>
      <c r="ML190" s="2" t="s">
        <v>171</v>
      </c>
      <c r="MM190" s="2" t="s">
        <v>1771</v>
      </c>
      <c r="MN190" s="2" t="s">
        <v>884</v>
      </c>
      <c r="MO190" s="2" t="s">
        <v>144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174</v>
      </c>
      <c r="MX190" s="2" t="s">
        <v>129</v>
      </c>
      <c r="MY190" s="2" t="s">
        <v>132</v>
      </c>
      <c r="MZ190" s="2" t="s">
        <v>132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167</v>
      </c>
      <c r="NJ190" s="2" t="s">
        <v>129</v>
      </c>
      <c r="NK190" s="2" t="s">
        <v>132</v>
      </c>
      <c r="NL190" s="2" t="s">
        <v>132</v>
      </c>
      <c r="NM190" s="2" t="s">
        <v>144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174</v>
      </c>
      <c r="NV190" s="2" t="s">
        <v>129</v>
      </c>
      <c r="NW190" s="2" t="s">
        <v>132</v>
      </c>
      <c r="NX190" s="2" t="s">
        <v>132</v>
      </c>
      <c r="NY190" s="2" t="s">
        <v>144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167</v>
      </c>
      <c r="OH190" s="2" t="s">
        <v>129</v>
      </c>
      <c r="OI190" s="2" t="s">
        <v>132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174</v>
      </c>
      <c r="OT190" s="2" t="s">
        <v>168</v>
      </c>
      <c r="OU190" s="2" t="s">
        <v>132</v>
      </c>
      <c r="OV190" s="2" t="s">
        <v>132</v>
      </c>
      <c r="OW190" s="2" t="s">
        <v>144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132</v>
      </c>
      <c r="PF190" s="2" t="s">
        <v>132</v>
      </c>
      <c r="PG190" s="2" t="s">
        <v>132</v>
      </c>
      <c r="PH190" s="2" t="s">
        <v>132</v>
      </c>
      <c r="PI190" s="2" t="s">
        <v>132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174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141</v>
      </c>
      <c r="QP190" s="2" t="s">
        <v>168</v>
      </c>
      <c r="QQ190" s="2" t="s">
        <v>194</v>
      </c>
      <c r="QR190" s="2" t="s">
        <v>1217</v>
      </c>
      <c r="QS190" s="2" t="s">
        <v>144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174</v>
      </c>
      <c r="RB190" s="2" t="s">
        <v>129</v>
      </c>
      <c r="RC190" s="2" t="s">
        <v>132</v>
      </c>
      <c r="RD190" s="2" t="s">
        <v>132</v>
      </c>
      <c r="RE190" s="2" t="s">
        <v>144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141</v>
      </c>
      <c r="RN190" s="2" t="s">
        <v>168</v>
      </c>
      <c r="RO190" s="2" t="s">
        <v>2568</v>
      </c>
      <c r="RP190" s="2" t="s">
        <v>2537</v>
      </c>
      <c r="RQ190" s="2" t="s">
        <v>144</v>
      </c>
      <c r="RR190" s="2" t="s">
        <v>132</v>
      </c>
    </row>
    <row r="191">
      <c r="A191" s="2" t="s">
        <v>2577</v>
      </c>
      <c r="B191" s="2" t="s">
        <v>121</v>
      </c>
      <c r="C191" s="2" t="s">
        <v>2518</v>
      </c>
      <c r="D191" s="2" t="s">
        <v>988</v>
      </c>
      <c r="E191" s="2" t="s">
        <v>727</v>
      </c>
      <c r="F191" s="2" t="s">
        <v>2578</v>
      </c>
      <c r="G191" s="2" t="s">
        <v>2578</v>
      </c>
      <c r="H191" s="2" t="s">
        <v>2578</v>
      </c>
      <c r="I191" s="2" t="s">
        <v>2559</v>
      </c>
      <c r="J191" s="2" t="s">
        <v>127</v>
      </c>
      <c r="K191" s="2" t="s">
        <v>366</v>
      </c>
      <c r="L191" s="3">
        <v>27.4</v>
      </c>
      <c r="M191" s="3">
        <v>28.77</v>
      </c>
      <c r="N191" s="3">
        <v>59.49</v>
      </c>
      <c r="O191" s="2" t="s">
        <v>129</v>
      </c>
      <c r="P191" s="2" t="s">
        <v>540</v>
      </c>
      <c r="Q191" s="2" t="s">
        <v>131</v>
      </c>
      <c r="R191" s="2" t="s">
        <v>132</v>
      </c>
      <c r="S191" s="2" t="s">
        <v>2579</v>
      </c>
      <c r="T191" s="2" t="s">
        <v>132</v>
      </c>
      <c r="U191" s="2" t="s">
        <v>429</v>
      </c>
      <c r="V191" s="2" t="s">
        <v>1120</v>
      </c>
      <c r="W191" s="2" t="s">
        <v>908</v>
      </c>
      <c r="X191" s="2" t="s">
        <v>2522</v>
      </c>
      <c r="Y191" s="2" t="s">
        <v>850</v>
      </c>
      <c r="Z191" s="4">
        <v>45</v>
      </c>
      <c r="AA191" s="4">
        <f>=ROUNDDOWN(21.4285714285714,0)</f>
      </c>
      <c r="AB191" s="5">
        <v>2.1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25</v>
      </c>
      <c r="AQ191" s="8">
        <v>928.48</v>
      </c>
      <c r="AR191" s="4"/>
      <c r="AS191" s="8"/>
      <c r="AT191" s="7"/>
      <c r="AU191" s="7"/>
      <c r="AV191" s="4">
        <v>25</v>
      </c>
      <c r="AW191" s="8">
        <v>928.48</v>
      </c>
      <c r="AX191" s="4"/>
      <c r="AY191" s="8"/>
      <c r="AZ191" s="7"/>
      <c r="BA191" s="7"/>
      <c r="BB191" s="7">
        <v>1</v>
      </c>
      <c r="BC191" s="4">
        <v>25</v>
      </c>
      <c r="BD191" s="8">
        <v>928.48</v>
      </c>
      <c r="BE191" s="4"/>
      <c r="BF191" s="8"/>
      <c r="BG191" s="7"/>
      <c r="BH191" s="7"/>
      <c r="BI191" s="7">
        <v>1</v>
      </c>
      <c r="BJ191" s="4">
        <v>25</v>
      </c>
      <c r="BK191" s="8">
        <v>928.48</v>
      </c>
      <c r="BL191" s="2" t="s">
        <v>2580</v>
      </c>
      <c r="BM191" s="7">
        <v>1</v>
      </c>
      <c r="BN191" s="7">
        <v>1</v>
      </c>
      <c r="BO191" s="4">
        <v>2</v>
      </c>
      <c r="BP191" s="8">
        <v>47.44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850</v>
      </c>
      <c r="BX191" s="2" t="s">
        <v>197</v>
      </c>
      <c r="BY191" s="2" t="s">
        <v>144</v>
      </c>
      <c r="BZ191" s="2" t="s">
        <v>132</v>
      </c>
      <c r="CA191" s="4">
        <v>1</v>
      </c>
      <c r="CB191" s="8">
        <v>37.78</v>
      </c>
      <c r="CC191" s="4"/>
      <c r="CD191" s="8"/>
      <c r="CE191" s="7"/>
      <c r="CF191" s="7"/>
      <c r="CG191" s="2" t="s">
        <v>141</v>
      </c>
      <c r="CH191" s="2" t="s">
        <v>129</v>
      </c>
      <c r="CI191" s="2" t="s">
        <v>2581</v>
      </c>
      <c r="CJ191" s="2" t="s">
        <v>220</v>
      </c>
      <c r="CK191" s="2" t="s">
        <v>144</v>
      </c>
      <c r="CL191" s="2" t="s">
        <v>132</v>
      </c>
      <c r="CM191" s="4">
        <v>13</v>
      </c>
      <c r="CN191" s="8">
        <v>445.59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850</v>
      </c>
      <c r="CV191" s="2" t="s">
        <v>199</v>
      </c>
      <c r="CW191" s="2" t="s">
        <v>144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168</v>
      </c>
      <c r="DG191" s="2" t="s">
        <v>194</v>
      </c>
      <c r="DH191" s="2" t="s">
        <v>195</v>
      </c>
      <c r="DI191" s="2" t="s">
        <v>144</v>
      </c>
      <c r="DJ191" s="2" t="s">
        <v>132</v>
      </c>
      <c r="DK191" s="4">
        <v>2</v>
      </c>
      <c r="DL191" s="8">
        <v>83.84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294</v>
      </c>
      <c r="DT191" s="2" t="s">
        <v>406</v>
      </c>
      <c r="DU191" s="2" t="s">
        <v>144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141</v>
      </c>
      <c r="ED191" s="2" t="s">
        <v>129</v>
      </c>
      <c r="EE191" s="2" t="s">
        <v>2043</v>
      </c>
      <c r="EF191" s="2" t="s">
        <v>2005</v>
      </c>
      <c r="EG191" s="2" t="s">
        <v>144</v>
      </c>
      <c r="EH191" s="2" t="s">
        <v>132</v>
      </c>
      <c r="EI191" s="4">
        <v>1</v>
      </c>
      <c r="EJ191" s="8">
        <v>33.54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1964</v>
      </c>
      <c r="ER191" s="2" t="s">
        <v>1617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167</v>
      </c>
      <c r="FB191" s="2" t="s">
        <v>129</v>
      </c>
      <c r="FC191" s="2" t="s">
        <v>132</v>
      </c>
      <c r="FD191" s="2" t="s">
        <v>132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129</v>
      </c>
      <c r="FO191" s="2" t="s">
        <v>1387</v>
      </c>
      <c r="FP191" s="2" t="s">
        <v>2582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129</v>
      </c>
      <c r="GA191" s="2" t="s">
        <v>300</v>
      </c>
      <c r="GB191" s="2" t="s">
        <v>205</v>
      </c>
      <c r="GC191" s="2" t="s">
        <v>144</v>
      </c>
      <c r="GD191" s="2" t="s">
        <v>132</v>
      </c>
      <c r="GE191" s="4">
        <v>2</v>
      </c>
      <c r="GF191" s="8">
        <v>155.06</v>
      </c>
      <c r="GG191" s="4"/>
      <c r="GH191" s="8"/>
      <c r="GI191" s="7"/>
      <c r="GJ191" s="7"/>
      <c r="GK191" s="2" t="s">
        <v>141</v>
      </c>
      <c r="GL191" s="2" t="s">
        <v>129</v>
      </c>
      <c r="GM191" s="2" t="s">
        <v>850</v>
      </c>
      <c r="GN191" s="2" t="s">
        <v>1403</v>
      </c>
      <c r="GO191" s="2" t="s">
        <v>144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141</v>
      </c>
      <c r="GX191" s="2" t="s">
        <v>129</v>
      </c>
      <c r="GY191" s="2" t="s">
        <v>161</v>
      </c>
      <c r="GZ191" s="2" t="s">
        <v>132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162</v>
      </c>
      <c r="HJ191" s="2" t="s">
        <v>129</v>
      </c>
      <c r="HK191" s="2" t="s">
        <v>132</v>
      </c>
      <c r="HL191" s="2" t="s">
        <v>132</v>
      </c>
      <c r="HM191" s="2" t="s">
        <v>144</v>
      </c>
      <c r="HN191" s="2" t="s">
        <v>132</v>
      </c>
      <c r="HO191" s="4">
        <v>1</v>
      </c>
      <c r="HP191" s="8">
        <v>32.05</v>
      </c>
      <c r="HQ191" s="4"/>
      <c r="HR191" s="8"/>
      <c r="HS191" s="7"/>
      <c r="HT191" s="7"/>
      <c r="HU191" s="2" t="s">
        <v>141</v>
      </c>
      <c r="HV191" s="2" t="s">
        <v>129</v>
      </c>
      <c r="HW191" s="2" t="s">
        <v>415</v>
      </c>
      <c r="HX191" s="2" t="s">
        <v>2583</v>
      </c>
      <c r="HY191" s="2" t="s">
        <v>144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141</v>
      </c>
      <c r="IH191" s="2" t="s">
        <v>129</v>
      </c>
      <c r="II191" s="2" t="s">
        <v>2019</v>
      </c>
      <c r="IJ191" s="2" t="s">
        <v>132</v>
      </c>
      <c r="IK191" s="2" t="s">
        <v>144</v>
      </c>
      <c r="IL191" s="2" t="s">
        <v>132</v>
      </c>
      <c r="IM191" s="4">
        <v>3</v>
      </c>
      <c r="IN191" s="8">
        <v>93.18</v>
      </c>
      <c r="IO191" s="4"/>
      <c r="IP191" s="8"/>
      <c r="IQ191" s="7"/>
      <c r="IR191" s="7"/>
      <c r="IS191" s="2" t="s">
        <v>141</v>
      </c>
      <c r="IT191" s="2" t="s">
        <v>129</v>
      </c>
      <c r="IU191" s="2" t="s">
        <v>401</v>
      </c>
      <c r="IV191" s="2" t="s">
        <v>634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272</v>
      </c>
      <c r="JH191" s="2" t="s">
        <v>2034</v>
      </c>
      <c r="JI191" s="2" t="s">
        <v>144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2534</v>
      </c>
      <c r="JT191" s="2" t="s">
        <v>1284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167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174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171</v>
      </c>
      <c r="MM191" s="2" t="s">
        <v>386</v>
      </c>
      <c r="MN191" s="2" t="s">
        <v>220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129</v>
      </c>
      <c r="MY191" s="2" t="s">
        <v>132</v>
      </c>
      <c r="MZ191" s="2" t="s">
        <v>132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167</v>
      </c>
      <c r="NJ191" s="2" t="s">
        <v>129</v>
      </c>
      <c r="NK191" s="2" t="s">
        <v>132</v>
      </c>
      <c r="NL191" s="2" t="s">
        <v>132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174</v>
      </c>
      <c r="NV191" s="2" t="s">
        <v>129</v>
      </c>
      <c r="NW191" s="2" t="s">
        <v>132</v>
      </c>
      <c r="NX191" s="2" t="s">
        <v>132</v>
      </c>
      <c r="NY191" s="2" t="s">
        <v>144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167</v>
      </c>
      <c r="OH191" s="2" t="s">
        <v>129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167</v>
      </c>
      <c r="OT191" s="2" t="s">
        <v>168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174</v>
      </c>
      <c r="PR191" s="2" t="s">
        <v>129</v>
      </c>
      <c r="PS191" s="2" t="s">
        <v>132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141</v>
      </c>
      <c r="QP191" s="2" t="s">
        <v>168</v>
      </c>
      <c r="QQ191" s="2" t="s">
        <v>194</v>
      </c>
      <c r="QR191" s="2" t="s">
        <v>1519</v>
      </c>
      <c r="QS191" s="2" t="s">
        <v>144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174</v>
      </c>
      <c r="RB191" s="2" t="s">
        <v>129</v>
      </c>
      <c r="RC191" s="2" t="s">
        <v>132</v>
      </c>
      <c r="RD191" s="2" t="s">
        <v>132</v>
      </c>
      <c r="RE191" s="2" t="s">
        <v>144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141</v>
      </c>
      <c r="RN191" s="2" t="s">
        <v>168</v>
      </c>
      <c r="RO191" s="2" t="s">
        <v>2568</v>
      </c>
      <c r="RP191" s="2" t="s">
        <v>623</v>
      </c>
      <c r="RQ191" s="2" t="s">
        <v>144</v>
      </c>
      <c r="RR191" s="2" t="s">
        <v>132</v>
      </c>
    </row>
    <row r="192">
      <c r="A192" s="2" t="s">
        <v>2584</v>
      </c>
      <c r="B192" s="2" t="s">
        <v>121</v>
      </c>
      <c r="C192" s="2" t="s">
        <v>2518</v>
      </c>
      <c r="D192" s="2" t="s">
        <v>988</v>
      </c>
      <c r="E192" s="2" t="s">
        <v>727</v>
      </c>
      <c r="F192" s="2" t="s">
        <v>2585</v>
      </c>
      <c r="G192" s="2" t="s">
        <v>2585</v>
      </c>
      <c r="H192" s="2" t="s">
        <v>2585</v>
      </c>
      <c r="I192" s="2" t="s">
        <v>2559</v>
      </c>
      <c r="J192" s="2" t="s">
        <v>127</v>
      </c>
      <c r="K192" s="2" t="s">
        <v>366</v>
      </c>
      <c r="L192" s="3">
        <v>15.92</v>
      </c>
      <c r="M192" s="3">
        <v>16.72</v>
      </c>
      <c r="N192" s="3">
        <v>38.24</v>
      </c>
      <c r="O192" s="2" t="s">
        <v>129</v>
      </c>
      <c r="P192" s="2" t="s">
        <v>540</v>
      </c>
      <c r="Q192" s="2" t="s">
        <v>131</v>
      </c>
      <c r="R192" s="2" t="s">
        <v>132</v>
      </c>
      <c r="S192" s="2" t="s">
        <v>2586</v>
      </c>
      <c r="T192" s="2" t="s">
        <v>132</v>
      </c>
      <c r="U192" s="2" t="s">
        <v>429</v>
      </c>
      <c r="V192" s="2" t="s">
        <v>1120</v>
      </c>
      <c r="W192" s="2" t="s">
        <v>908</v>
      </c>
      <c r="X192" s="2" t="s">
        <v>2522</v>
      </c>
      <c r="Y192" s="2" t="s">
        <v>850</v>
      </c>
      <c r="Z192" s="4">
        <v>25</v>
      </c>
      <c r="AA192" s="4">
        <f>=ROUNDDOWN(8.92857142857143,0)</f>
      </c>
      <c r="AB192" s="5">
        <v>2.8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24</v>
      </c>
      <c r="AQ192" s="8">
        <v>577.95</v>
      </c>
      <c r="AR192" s="4"/>
      <c r="AS192" s="8"/>
      <c r="AT192" s="7"/>
      <c r="AU192" s="7"/>
      <c r="AV192" s="4">
        <v>24</v>
      </c>
      <c r="AW192" s="8">
        <v>577.95</v>
      </c>
      <c r="AX192" s="4"/>
      <c r="AY192" s="8"/>
      <c r="AZ192" s="7"/>
      <c r="BA192" s="7"/>
      <c r="BB192" s="7">
        <v>1</v>
      </c>
      <c r="BC192" s="4">
        <v>24</v>
      </c>
      <c r="BD192" s="8">
        <v>577.95</v>
      </c>
      <c r="BE192" s="4"/>
      <c r="BF192" s="8"/>
      <c r="BG192" s="7"/>
      <c r="BH192" s="7"/>
      <c r="BI192" s="7">
        <v>1</v>
      </c>
      <c r="BJ192" s="4">
        <v>24</v>
      </c>
      <c r="BK192" s="8">
        <v>577.95</v>
      </c>
      <c r="BL192" s="2" t="s">
        <v>2587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141</v>
      </c>
      <c r="BV192" s="2" t="s">
        <v>129</v>
      </c>
      <c r="BW192" s="2" t="s">
        <v>190</v>
      </c>
      <c r="BX192" s="2" t="s">
        <v>586</v>
      </c>
      <c r="BY192" s="2" t="s">
        <v>144</v>
      </c>
      <c r="BZ192" s="2" t="s">
        <v>132</v>
      </c>
      <c r="CA192" s="4">
        <v>5</v>
      </c>
      <c r="CB192" s="8">
        <v>114.7</v>
      </c>
      <c r="CC192" s="4"/>
      <c r="CD192" s="8"/>
      <c r="CE192" s="7"/>
      <c r="CF192" s="7"/>
      <c r="CG192" s="2" t="s">
        <v>141</v>
      </c>
      <c r="CH192" s="2" t="s">
        <v>129</v>
      </c>
      <c r="CI192" s="2" t="s">
        <v>132</v>
      </c>
      <c r="CJ192" s="2" t="s">
        <v>1802</v>
      </c>
      <c r="CK192" s="2" t="s">
        <v>144</v>
      </c>
      <c r="CL192" s="2" t="s">
        <v>132</v>
      </c>
      <c r="CM192" s="4">
        <v>2</v>
      </c>
      <c r="CN192" s="8">
        <v>30.92</v>
      </c>
      <c r="CO192" s="4"/>
      <c r="CP192" s="8"/>
      <c r="CQ192" s="7"/>
      <c r="CR192" s="7"/>
      <c r="CS192" s="2" t="s">
        <v>141</v>
      </c>
      <c r="CT192" s="2" t="s">
        <v>129</v>
      </c>
      <c r="CU192" s="2" t="s">
        <v>850</v>
      </c>
      <c r="CV192" s="2" t="s">
        <v>293</v>
      </c>
      <c r="CW192" s="2" t="s">
        <v>144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141</v>
      </c>
      <c r="DF192" s="2" t="s">
        <v>168</v>
      </c>
      <c r="DG192" s="2" t="s">
        <v>194</v>
      </c>
      <c r="DH192" s="2" t="s">
        <v>1280</v>
      </c>
      <c r="DI192" s="2" t="s">
        <v>144</v>
      </c>
      <c r="DJ192" s="2" t="s">
        <v>132</v>
      </c>
      <c r="DK192" s="4">
        <v>6</v>
      </c>
      <c r="DL192" s="8">
        <v>140.76</v>
      </c>
      <c r="DM192" s="4"/>
      <c r="DN192" s="8"/>
      <c r="DO192" s="7"/>
      <c r="DP192" s="7"/>
      <c r="DQ192" s="2" t="s">
        <v>141</v>
      </c>
      <c r="DR192" s="2" t="s">
        <v>129</v>
      </c>
      <c r="DS192" s="2" t="s">
        <v>474</v>
      </c>
      <c r="DT192" s="2" t="s">
        <v>477</v>
      </c>
      <c r="DU192" s="2" t="s">
        <v>144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129</v>
      </c>
      <c r="EE192" s="2" t="s">
        <v>2043</v>
      </c>
      <c r="EF192" s="2" t="s">
        <v>2588</v>
      </c>
      <c r="EG192" s="2" t="s">
        <v>144</v>
      </c>
      <c r="EH192" s="2" t="s">
        <v>132</v>
      </c>
      <c r="EI192" s="4">
        <v>2</v>
      </c>
      <c r="EJ192" s="8">
        <v>37.8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1964</v>
      </c>
      <c r="ER192" s="2" t="s">
        <v>959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167</v>
      </c>
      <c r="FB192" s="2" t="s">
        <v>129</v>
      </c>
      <c r="FC192" s="2" t="s">
        <v>132</v>
      </c>
      <c r="FD192" s="2" t="s">
        <v>132</v>
      </c>
      <c r="FE192" s="2" t="s">
        <v>144</v>
      </c>
      <c r="FF192" s="2" t="s">
        <v>132</v>
      </c>
      <c r="FG192" s="4">
        <v>3</v>
      </c>
      <c r="FH192" s="8">
        <v>61.95</v>
      </c>
      <c r="FI192" s="4"/>
      <c r="FJ192" s="8"/>
      <c r="FK192" s="7"/>
      <c r="FL192" s="7"/>
      <c r="FM192" s="2" t="s">
        <v>141</v>
      </c>
      <c r="FN192" s="2" t="s">
        <v>129</v>
      </c>
      <c r="FO192" s="2" t="s">
        <v>1387</v>
      </c>
      <c r="FP192" s="2" t="s">
        <v>2589</v>
      </c>
      <c r="FQ192" s="2" t="s">
        <v>144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141</v>
      </c>
      <c r="FZ192" s="2" t="s">
        <v>129</v>
      </c>
      <c r="GA192" s="2" t="s">
        <v>300</v>
      </c>
      <c r="GB192" s="2" t="s">
        <v>132</v>
      </c>
      <c r="GC192" s="2" t="s">
        <v>144</v>
      </c>
      <c r="GD192" s="2" t="s">
        <v>132</v>
      </c>
      <c r="GE192" s="4">
        <v>3</v>
      </c>
      <c r="GF192" s="8">
        <v>137.67</v>
      </c>
      <c r="GG192" s="4"/>
      <c r="GH192" s="8"/>
      <c r="GI192" s="7"/>
      <c r="GJ192" s="7"/>
      <c r="GK192" s="2" t="s">
        <v>141</v>
      </c>
      <c r="GL192" s="2" t="s">
        <v>129</v>
      </c>
      <c r="GM192" s="2" t="s">
        <v>2565</v>
      </c>
      <c r="GN192" s="2" t="s">
        <v>2170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161</v>
      </c>
      <c r="GZ192" s="2" t="s">
        <v>132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162</v>
      </c>
      <c r="HJ192" s="2" t="s">
        <v>129</v>
      </c>
      <c r="HK192" s="2" t="s">
        <v>132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415</v>
      </c>
      <c r="HX192" s="2" t="s">
        <v>277</v>
      </c>
      <c r="HY192" s="2" t="s">
        <v>144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141</v>
      </c>
      <c r="IH192" s="2" t="s">
        <v>129</v>
      </c>
      <c r="II192" s="2" t="s">
        <v>2553</v>
      </c>
      <c r="IJ192" s="2" t="s">
        <v>869</v>
      </c>
      <c r="IK192" s="2" t="s">
        <v>144</v>
      </c>
      <c r="IL192" s="2" t="s">
        <v>132</v>
      </c>
      <c r="IM192" s="4">
        <v>3</v>
      </c>
      <c r="IN192" s="8">
        <v>54.15</v>
      </c>
      <c r="IO192" s="4"/>
      <c r="IP192" s="8"/>
      <c r="IQ192" s="7"/>
      <c r="IR192" s="7"/>
      <c r="IS192" s="2" t="s">
        <v>141</v>
      </c>
      <c r="IT192" s="2" t="s">
        <v>129</v>
      </c>
      <c r="IU192" s="2" t="s">
        <v>401</v>
      </c>
      <c r="IV192" s="2" t="s">
        <v>919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272</v>
      </c>
      <c r="JH192" s="2" t="s">
        <v>870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2534</v>
      </c>
      <c r="JT192" s="2" t="s">
        <v>132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167</v>
      </c>
      <c r="KD192" s="2" t="s">
        <v>129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174</v>
      </c>
      <c r="LN192" s="2" t="s">
        <v>129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171</v>
      </c>
      <c r="MM192" s="2" t="s">
        <v>386</v>
      </c>
      <c r="MN192" s="2" t="s">
        <v>407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129</v>
      </c>
      <c r="MY192" s="2" t="s">
        <v>132</v>
      </c>
      <c r="MZ192" s="2" t="s">
        <v>132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167</v>
      </c>
      <c r="NJ192" s="2" t="s">
        <v>129</v>
      </c>
      <c r="NK192" s="2" t="s">
        <v>132</v>
      </c>
      <c r="NL192" s="2" t="s">
        <v>132</v>
      </c>
      <c r="NM192" s="2" t="s">
        <v>144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174</v>
      </c>
      <c r="NV192" s="2" t="s">
        <v>129</v>
      </c>
      <c r="NW192" s="2" t="s">
        <v>132</v>
      </c>
      <c r="NX192" s="2" t="s">
        <v>132</v>
      </c>
      <c r="NY192" s="2" t="s">
        <v>144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167</v>
      </c>
      <c r="OH192" s="2" t="s">
        <v>129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168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174</v>
      </c>
      <c r="PR192" s="2" t="s">
        <v>129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141</v>
      </c>
      <c r="QP192" s="2" t="s">
        <v>168</v>
      </c>
      <c r="QQ192" s="2" t="s">
        <v>194</v>
      </c>
      <c r="QR192" s="2" t="s">
        <v>1519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174</v>
      </c>
      <c r="RB192" s="2" t="s">
        <v>129</v>
      </c>
      <c r="RC192" s="2" t="s">
        <v>132</v>
      </c>
      <c r="RD192" s="2" t="s">
        <v>132</v>
      </c>
      <c r="RE192" s="2" t="s">
        <v>144</v>
      </c>
      <c r="RF192" s="2" t="s">
        <v>179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168</v>
      </c>
      <c r="RO192" s="2" t="s">
        <v>2568</v>
      </c>
      <c r="RP192" s="2" t="s">
        <v>623</v>
      </c>
      <c r="RQ192" s="2" t="s">
        <v>144</v>
      </c>
      <c r="RR192" s="2" t="s">
        <v>132</v>
      </c>
    </row>
    <row r="193">
      <c r="A193" s="2" t="s">
        <v>2590</v>
      </c>
      <c r="B193" s="2" t="s">
        <v>121</v>
      </c>
      <c r="C193" s="2" t="s">
        <v>2518</v>
      </c>
      <c r="D193" s="2" t="s">
        <v>988</v>
      </c>
      <c r="E193" s="2" t="s">
        <v>989</v>
      </c>
      <c r="F193" s="2" t="s">
        <v>2591</v>
      </c>
      <c r="G193" s="2" t="s">
        <v>2591</v>
      </c>
      <c r="H193" s="2" t="s">
        <v>2591</v>
      </c>
      <c r="I193" s="2" t="s">
        <v>1968</v>
      </c>
      <c r="J193" s="2" t="s">
        <v>127</v>
      </c>
      <c r="K193" s="2" t="s">
        <v>2592</v>
      </c>
      <c r="L193" s="3">
        <v>32.78</v>
      </c>
      <c r="M193" s="3">
        <v>34.42</v>
      </c>
      <c r="N193" s="3">
        <v>67.99</v>
      </c>
      <c r="O193" s="2" t="s">
        <v>539</v>
      </c>
      <c r="P193" s="2" t="s">
        <v>540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134</v>
      </c>
      <c r="V193" s="2" t="s">
        <v>135</v>
      </c>
      <c r="W193" s="2" t="s">
        <v>784</v>
      </c>
      <c r="X193" s="2" t="s">
        <v>2522</v>
      </c>
      <c r="Y193" s="2" t="s">
        <v>1961</v>
      </c>
      <c r="Z193" s="4"/>
      <c r="AA193" s="4">
        <f>=ROUNDDOWN({0},0)</f>
      </c>
      <c r="AB193" s="5">
        <v>2.9</v>
      </c>
      <c r="AC193" s="2" t="s">
        <v>132</v>
      </c>
      <c r="AD193" s="4"/>
      <c r="AE193" s="4"/>
      <c r="AF193" s="6">
        <v>63</v>
      </c>
      <c r="AG193" s="6"/>
      <c r="AH193" s="7">
        <v>0.5824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22</v>
      </c>
      <c r="AQ193" s="8">
        <v>1160.36</v>
      </c>
      <c r="AR193" s="4"/>
      <c r="AS193" s="8"/>
      <c r="AT193" s="7"/>
      <c r="AU193" s="7"/>
      <c r="AV193" s="4">
        <v>22</v>
      </c>
      <c r="AW193" s="8">
        <v>1160.36</v>
      </c>
      <c r="AX193" s="4"/>
      <c r="AY193" s="8"/>
      <c r="AZ193" s="7"/>
      <c r="BA193" s="7"/>
      <c r="BB193" s="7">
        <v>1</v>
      </c>
      <c r="BC193" s="4">
        <v>22</v>
      </c>
      <c r="BD193" s="8">
        <v>1160.36</v>
      </c>
      <c r="BE193" s="4"/>
      <c r="BF193" s="8"/>
      <c r="BG193" s="7"/>
      <c r="BH193" s="7"/>
      <c r="BI193" s="7">
        <v>1</v>
      </c>
      <c r="BJ193" s="4">
        <v>22</v>
      </c>
      <c r="BK193" s="8">
        <v>1160.36</v>
      </c>
      <c r="BL193" s="2" t="s">
        <v>2593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141</v>
      </c>
      <c r="BV193" s="2" t="s">
        <v>168</v>
      </c>
      <c r="BW193" s="2" t="s">
        <v>2594</v>
      </c>
      <c r="BX193" s="2" t="s">
        <v>2421</v>
      </c>
      <c r="BY193" s="2" t="s">
        <v>144</v>
      </c>
      <c r="BZ193" s="2" t="s">
        <v>132</v>
      </c>
      <c r="CA193" s="4">
        <v>2</v>
      </c>
      <c r="CB193" s="8">
        <v>88</v>
      </c>
      <c r="CC193" s="4"/>
      <c r="CD193" s="8"/>
      <c r="CE193" s="7"/>
      <c r="CF193" s="7"/>
      <c r="CG193" s="2" t="s">
        <v>141</v>
      </c>
      <c r="CH193" s="2" t="s">
        <v>168</v>
      </c>
      <c r="CI193" s="2" t="s">
        <v>132</v>
      </c>
      <c r="CJ193" s="2" t="s">
        <v>132</v>
      </c>
      <c r="CK193" s="2" t="s">
        <v>144</v>
      </c>
      <c r="CL193" s="2" t="s">
        <v>132</v>
      </c>
      <c r="CM193" s="4">
        <v>13</v>
      </c>
      <c r="CN193" s="8">
        <v>573.01</v>
      </c>
      <c r="CO193" s="4"/>
      <c r="CP193" s="8"/>
      <c r="CQ193" s="7"/>
      <c r="CR193" s="7"/>
      <c r="CS193" s="2" t="s">
        <v>141</v>
      </c>
      <c r="CT193" s="2" t="s">
        <v>168</v>
      </c>
      <c r="CU193" s="2" t="s">
        <v>2595</v>
      </c>
      <c r="CV193" s="2" t="s">
        <v>2596</v>
      </c>
      <c r="CW193" s="2" t="s">
        <v>144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141</v>
      </c>
      <c r="DF193" s="2" t="s">
        <v>168</v>
      </c>
      <c r="DG193" s="2" t="s">
        <v>325</v>
      </c>
      <c r="DH193" s="2" t="s">
        <v>751</v>
      </c>
      <c r="DI193" s="2" t="s">
        <v>144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141</v>
      </c>
      <c r="DR193" s="2" t="s">
        <v>168</v>
      </c>
      <c r="DS193" s="2" t="s">
        <v>344</v>
      </c>
      <c r="DT193" s="2" t="s">
        <v>756</v>
      </c>
      <c r="DU193" s="2" t="s">
        <v>144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141</v>
      </c>
      <c r="ED193" s="2" t="s">
        <v>168</v>
      </c>
      <c r="EE193" s="2" t="s">
        <v>755</v>
      </c>
      <c r="EF193" s="2" t="s">
        <v>2597</v>
      </c>
      <c r="EG193" s="2" t="s">
        <v>144</v>
      </c>
      <c r="EH193" s="2" t="s">
        <v>132</v>
      </c>
      <c r="EI193" s="4">
        <v>2</v>
      </c>
      <c r="EJ193" s="8">
        <v>88</v>
      </c>
      <c r="EK193" s="4"/>
      <c r="EL193" s="8"/>
      <c r="EM193" s="7"/>
      <c r="EN193" s="7"/>
      <c r="EO193" s="2" t="s">
        <v>141</v>
      </c>
      <c r="EP193" s="2" t="s">
        <v>168</v>
      </c>
      <c r="EQ193" s="2" t="s">
        <v>1964</v>
      </c>
      <c r="ER193" s="2" t="s">
        <v>161</v>
      </c>
      <c r="ES193" s="2" t="s">
        <v>144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174</v>
      </c>
      <c r="FB193" s="2" t="s">
        <v>168</v>
      </c>
      <c r="FC193" s="2" t="s">
        <v>132</v>
      </c>
      <c r="FD193" s="2" t="s">
        <v>132</v>
      </c>
      <c r="FE193" s="2" t="s">
        <v>144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141</v>
      </c>
      <c r="FN193" s="2" t="s">
        <v>168</v>
      </c>
      <c r="FO193" s="2" t="s">
        <v>1387</v>
      </c>
      <c r="FP193" s="2" t="s">
        <v>2575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167</v>
      </c>
      <c r="FZ193" s="2" t="s">
        <v>168</v>
      </c>
      <c r="GA193" s="2" t="s">
        <v>132</v>
      </c>
      <c r="GB193" s="2" t="s">
        <v>132</v>
      </c>
      <c r="GC193" s="2" t="s">
        <v>144</v>
      </c>
      <c r="GD193" s="2" t="s">
        <v>132</v>
      </c>
      <c r="GE193" s="4">
        <v>5</v>
      </c>
      <c r="GF193" s="8">
        <v>411.35</v>
      </c>
      <c r="GG193" s="4"/>
      <c r="GH193" s="8"/>
      <c r="GI193" s="7"/>
      <c r="GJ193" s="7"/>
      <c r="GK193" s="2" t="s">
        <v>141</v>
      </c>
      <c r="GL193" s="2" t="s">
        <v>168</v>
      </c>
      <c r="GM193" s="2" t="s">
        <v>2595</v>
      </c>
      <c r="GN193" s="2" t="s">
        <v>2598</v>
      </c>
      <c r="GO193" s="2" t="s">
        <v>144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167</v>
      </c>
      <c r="GX193" s="2" t="s">
        <v>168</v>
      </c>
      <c r="GY193" s="2" t="s">
        <v>132</v>
      </c>
      <c r="GZ193" s="2" t="s">
        <v>132</v>
      </c>
      <c r="HA193" s="2" t="s">
        <v>144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162</v>
      </c>
      <c r="HJ193" s="2" t="s">
        <v>168</v>
      </c>
      <c r="HK193" s="2" t="s">
        <v>132</v>
      </c>
      <c r="HL193" s="2" t="s">
        <v>132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168</v>
      </c>
      <c r="HW193" s="2" t="s">
        <v>678</v>
      </c>
      <c r="HX193" s="2" t="s">
        <v>1846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141</v>
      </c>
      <c r="IH193" s="2" t="s">
        <v>168</v>
      </c>
      <c r="II193" s="2" t="s">
        <v>962</v>
      </c>
      <c r="IJ193" s="2" t="s">
        <v>132</v>
      </c>
      <c r="IK193" s="2" t="s">
        <v>144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212</v>
      </c>
      <c r="IT193" s="2" t="s">
        <v>168</v>
      </c>
      <c r="IU193" s="2" t="s">
        <v>132</v>
      </c>
      <c r="IV193" s="2" t="s">
        <v>132</v>
      </c>
      <c r="IW193" s="2" t="s">
        <v>144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141</v>
      </c>
      <c r="JF193" s="2" t="s">
        <v>168</v>
      </c>
      <c r="JG193" s="2" t="s">
        <v>356</v>
      </c>
      <c r="JH193" s="2" t="s">
        <v>132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168</v>
      </c>
      <c r="JS193" s="2" t="s">
        <v>462</v>
      </c>
      <c r="JT193" s="2" t="s">
        <v>132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167</v>
      </c>
      <c r="KD193" s="2" t="s">
        <v>168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174</v>
      </c>
      <c r="KP193" s="2" t="s">
        <v>168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174</v>
      </c>
      <c r="LN193" s="2" t="s">
        <v>168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167</v>
      </c>
      <c r="ML193" s="2" t="s">
        <v>168</v>
      </c>
      <c r="MM193" s="2" t="s">
        <v>132</v>
      </c>
      <c r="MN193" s="2" t="s">
        <v>132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167</v>
      </c>
      <c r="MX193" s="2" t="s">
        <v>168</v>
      </c>
      <c r="MY193" s="2" t="s">
        <v>132</v>
      </c>
      <c r="MZ193" s="2" t="s">
        <v>132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167</v>
      </c>
      <c r="NJ193" s="2" t="s">
        <v>168</v>
      </c>
      <c r="NK193" s="2" t="s">
        <v>132</v>
      </c>
      <c r="NL193" s="2" t="s">
        <v>132</v>
      </c>
      <c r="NM193" s="2" t="s">
        <v>144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132</v>
      </c>
      <c r="NV193" s="2" t="s">
        <v>132</v>
      </c>
      <c r="NW193" s="2" t="s">
        <v>132</v>
      </c>
      <c r="NX193" s="2" t="s">
        <v>132</v>
      </c>
      <c r="NY193" s="2" t="s">
        <v>132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167</v>
      </c>
      <c r="OH193" s="2" t="s">
        <v>168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132</v>
      </c>
      <c r="OT193" s="2" t="s">
        <v>132</v>
      </c>
      <c r="OU193" s="2" t="s">
        <v>132</v>
      </c>
      <c r="OV193" s="2" t="s">
        <v>132</v>
      </c>
      <c r="OW193" s="2" t="s">
        <v>132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174</v>
      </c>
      <c r="PR193" s="2" t="s">
        <v>168</v>
      </c>
      <c r="PS193" s="2" t="s">
        <v>132</v>
      </c>
      <c r="PT193" s="2" t="s">
        <v>132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167</v>
      </c>
      <c r="QD193" s="2" t="s">
        <v>168</v>
      </c>
      <c r="QE193" s="2" t="s">
        <v>132</v>
      </c>
      <c r="QF193" s="2" t="s">
        <v>132</v>
      </c>
      <c r="QG193" s="2" t="s">
        <v>144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174</v>
      </c>
      <c r="RB193" s="2" t="s">
        <v>168</v>
      </c>
      <c r="RC193" s="2" t="s">
        <v>132</v>
      </c>
      <c r="RD193" s="2" t="s">
        <v>132</v>
      </c>
      <c r="RE193" s="2" t="s">
        <v>144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167</v>
      </c>
      <c r="RN193" s="2" t="s">
        <v>168</v>
      </c>
      <c r="RO193" s="2" t="s">
        <v>132</v>
      </c>
      <c r="RP193" s="2" t="s">
        <v>132</v>
      </c>
      <c r="RQ193" s="2" t="s">
        <v>144</v>
      </c>
      <c r="RR193" s="2" t="s">
        <v>132</v>
      </c>
    </row>
    <row r="194">
      <c r="A194" s="2" t="s">
        <v>2599</v>
      </c>
      <c r="B194" s="2" t="s">
        <v>121</v>
      </c>
      <c r="C194" s="2" t="s">
        <v>2518</v>
      </c>
      <c r="D194" s="2" t="s">
        <v>988</v>
      </c>
      <c r="E194" s="2" t="s">
        <v>989</v>
      </c>
      <c r="F194" s="2" t="s">
        <v>2600</v>
      </c>
      <c r="G194" s="2" t="s">
        <v>2600</v>
      </c>
      <c r="H194" s="2" t="s">
        <v>2600</v>
      </c>
      <c r="I194" s="2" t="s">
        <v>1968</v>
      </c>
      <c r="J194" s="2" t="s">
        <v>127</v>
      </c>
      <c r="K194" s="2" t="s">
        <v>427</v>
      </c>
      <c r="L194" s="3">
        <v>32.78</v>
      </c>
      <c r="M194" s="3">
        <v>34.42</v>
      </c>
      <c r="N194" s="3">
        <v>67.99</v>
      </c>
      <c r="O194" s="2" t="s">
        <v>539</v>
      </c>
      <c r="P194" s="2" t="s">
        <v>540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134</v>
      </c>
      <c r="V194" s="2" t="s">
        <v>135</v>
      </c>
      <c r="W194" s="2" t="s">
        <v>784</v>
      </c>
      <c r="X194" s="2" t="s">
        <v>2522</v>
      </c>
      <c r="Y194" s="2" t="s">
        <v>1961</v>
      </c>
      <c r="Z194" s="4"/>
      <c r="AA194" s="4">
        <f>=ROUNDDOWN({0},0)</f>
      </c>
      <c r="AB194" s="5">
        <v>0.3</v>
      </c>
      <c r="AC194" s="2" t="s">
        <v>132</v>
      </c>
      <c r="AD194" s="4"/>
      <c r="AE194" s="4"/>
      <c r="AF194" s="6">
        <v>63</v>
      </c>
      <c r="AG194" s="6"/>
      <c r="AH194" s="7">
        <v>0.6703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3</v>
      </c>
      <c r="AQ194" s="8">
        <v>136.1</v>
      </c>
      <c r="AR194" s="4"/>
      <c r="AS194" s="8"/>
      <c r="AT194" s="7"/>
      <c r="AU194" s="7"/>
      <c r="AV194" s="4">
        <v>3</v>
      </c>
      <c r="AW194" s="8">
        <v>136.1</v>
      </c>
      <c r="AX194" s="4"/>
      <c r="AY194" s="8"/>
      <c r="AZ194" s="7"/>
      <c r="BA194" s="7"/>
      <c r="BB194" s="7">
        <v>1</v>
      </c>
      <c r="BC194" s="4">
        <v>3</v>
      </c>
      <c r="BD194" s="8">
        <v>136.1</v>
      </c>
      <c r="BE194" s="4"/>
      <c r="BF194" s="8"/>
      <c r="BG194" s="7"/>
      <c r="BH194" s="7"/>
      <c r="BI194" s="7">
        <v>1</v>
      </c>
      <c r="BJ194" s="4">
        <v>3</v>
      </c>
      <c r="BK194" s="8">
        <v>136.1</v>
      </c>
      <c r="BL194" s="2" t="s">
        <v>2601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141</v>
      </c>
      <c r="BV194" s="2" t="s">
        <v>168</v>
      </c>
      <c r="BW194" s="2" t="s">
        <v>2594</v>
      </c>
      <c r="BX194" s="2" t="s">
        <v>177</v>
      </c>
      <c r="BY194" s="2" t="s">
        <v>144</v>
      </c>
      <c r="BZ194" s="2" t="s">
        <v>132</v>
      </c>
      <c r="CA194" s="4"/>
      <c r="CB194" s="8"/>
      <c r="CC194" s="4"/>
      <c r="CD194" s="8"/>
      <c r="CE194" s="7"/>
      <c r="CF194" s="7"/>
      <c r="CG194" s="2" t="s">
        <v>141</v>
      </c>
      <c r="CH194" s="2" t="s">
        <v>168</v>
      </c>
      <c r="CI194" s="2" t="s">
        <v>132</v>
      </c>
      <c r="CJ194" s="2" t="s">
        <v>132</v>
      </c>
      <c r="CK194" s="2" t="s">
        <v>144</v>
      </c>
      <c r="CL194" s="2" t="s">
        <v>132</v>
      </c>
      <c r="CM194" s="4">
        <v>1</v>
      </c>
      <c r="CN194" s="8">
        <v>51.06</v>
      </c>
      <c r="CO194" s="4"/>
      <c r="CP194" s="8"/>
      <c r="CQ194" s="7"/>
      <c r="CR194" s="7"/>
      <c r="CS194" s="2" t="s">
        <v>141</v>
      </c>
      <c r="CT194" s="2" t="s">
        <v>168</v>
      </c>
      <c r="CU194" s="2" t="s">
        <v>2595</v>
      </c>
      <c r="CV194" s="2" t="s">
        <v>2596</v>
      </c>
      <c r="CW194" s="2" t="s">
        <v>144</v>
      </c>
      <c r="CX194" s="2" t="s">
        <v>132</v>
      </c>
      <c r="CY194" s="4">
        <v>1</v>
      </c>
      <c r="CZ194" s="8">
        <v>42.52</v>
      </c>
      <c r="DA194" s="4"/>
      <c r="DB194" s="8"/>
      <c r="DC194" s="7"/>
      <c r="DD194" s="7"/>
      <c r="DE194" s="2" t="s">
        <v>141</v>
      </c>
      <c r="DF194" s="2" t="s">
        <v>168</v>
      </c>
      <c r="DG194" s="2" t="s">
        <v>2014</v>
      </c>
      <c r="DH194" s="2" t="s">
        <v>2472</v>
      </c>
      <c r="DI194" s="2" t="s">
        <v>144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141</v>
      </c>
      <c r="DR194" s="2" t="s">
        <v>168</v>
      </c>
      <c r="DS194" s="2" t="s">
        <v>344</v>
      </c>
      <c r="DT194" s="2" t="s">
        <v>132</v>
      </c>
      <c r="DU194" s="2" t="s">
        <v>144</v>
      </c>
      <c r="DV194" s="2" t="s">
        <v>132</v>
      </c>
      <c r="DW194" s="4"/>
      <c r="DX194" s="8"/>
      <c r="DY194" s="4"/>
      <c r="DZ194" s="8"/>
      <c r="EA194" s="7"/>
      <c r="EB194" s="7"/>
      <c r="EC194" s="2" t="s">
        <v>141</v>
      </c>
      <c r="ED194" s="2" t="s">
        <v>168</v>
      </c>
      <c r="EE194" s="2" t="s">
        <v>755</v>
      </c>
      <c r="EF194" s="2" t="s">
        <v>1843</v>
      </c>
      <c r="EG194" s="2" t="s">
        <v>144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141</v>
      </c>
      <c r="EP194" s="2" t="s">
        <v>168</v>
      </c>
      <c r="EQ194" s="2" t="s">
        <v>1964</v>
      </c>
      <c r="ER194" s="2" t="s">
        <v>164</v>
      </c>
      <c r="ES194" s="2" t="s">
        <v>144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174</v>
      </c>
      <c r="FB194" s="2" t="s">
        <v>168</v>
      </c>
      <c r="FC194" s="2" t="s">
        <v>132</v>
      </c>
      <c r="FD194" s="2" t="s">
        <v>132</v>
      </c>
      <c r="FE194" s="2" t="s">
        <v>144</v>
      </c>
      <c r="FF194" s="2" t="s">
        <v>132</v>
      </c>
      <c r="FG194" s="4">
        <v>1</v>
      </c>
      <c r="FH194" s="8">
        <v>42.52</v>
      </c>
      <c r="FI194" s="4"/>
      <c r="FJ194" s="8"/>
      <c r="FK194" s="7"/>
      <c r="FL194" s="7"/>
      <c r="FM194" s="2" t="s">
        <v>141</v>
      </c>
      <c r="FN194" s="2" t="s">
        <v>168</v>
      </c>
      <c r="FO194" s="2" t="s">
        <v>1387</v>
      </c>
      <c r="FP194" s="2" t="s">
        <v>718</v>
      </c>
      <c r="FQ194" s="2" t="s">
        <v>144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167</v>
      </c>
      <c r="FZ194" s="2" t="s">
        <v>168</v>
      </c>
      <c r="GA194" s="2" t="s">
        <v>132</v>
      </c>
      <c r="GB194" s="2" t="s">
        <v>132</v>
      </c>
      <c r="GC194" s="2" t="s">
        <v>144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168</v>
      </c>
      <c r="GM194" s="2" t="s">
        <v>2595</v>
      </c>
      <c r="GN194" s="2" t="s">
        <v>2183</v>
      </c>
      <c r="GO194" s="2" t="s">
        <v>144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167</v>
      </c>
      <c r="GX194" s="2" t="s">
        <v>168</v>
      </c>
      <c r="GY194" s="2" t="s">
        <v>132</v>
      </c>
      <c r="GZ194" s="2" t="s">
        <v>132</v>
      </c>
      <c r="HA194" s="2" t="s">
        <v>144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162</v>
      </c>
      <c r="HJ194" s="2" t="s">
        <v>168</v>
      </c>
      <c r="HK194" s="2" t="s">
        <v>132</v>
      </c>
      <c r="HL194" s="2" t="s">
        <v>132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168</v>
      </c>
      <c r="HW194" s="2" t="s">
        <v>678</v>
      </c>
      <c r="HX194" s="2" t="s">
        <v>772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168</v>
      </c>
      <c r="II194" s="2" t="s">
        <v>962</v>
      </c>
      <c r="IJ194" s="2" t="s">
        <v>132</v>
      </c>
      <c r="IK194" s="2" t="s">
        <v>144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212</v>
      </c>
      <c r="IT194" s="2" t="s">
        <v>168</v>
      </c>
      <c r="IU194" s="2" t="s">
        <v>132</v>
      </c>
      <c r="IV194" s="2" t="s">
        <v>132</v>
      </c>
      <c r="IW194" s="2" t="s">
        <v>144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141</v>
      </c>
      <c r="JF194" s="2" t="s">
        <v>168</v>
      </c>
      <c r="JG194" s="2" t="s">
        <v>356</v>
      </c>
      <c r="JH194" s="2" t="s">
        <v>132</v>
      </c>
      <c r="JI194" s="2" t="s">
        <v>144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168</v>
      </c>
      <c r="JS194" s="2" t="s">
        <v>462</v>
      </c>
      <c r="JT194" s="2" t="s">
        <v>132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167</v>
      </c>
      <c r="KD194" s="2" t="s">
        <v>168</v>
      </c>
      <c r="KE194" s="2" t="s">
        <v>132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174</v>
      </c>
      <c r="KP194" s="2" t="s">
        <v>168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174</v>
      </c>
      <c r="LN194" s="2" t="s">
        <v>168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167</v>
      </c>
      <c r="ML194" s="2" t="s">
        <v>168</v>
      </c>
      <c r="MM194" s="2" t="s">
        <v>132</v>
      </c>
      <c r="MN194" s="2" t="s">
        <v>132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167</v>
      </c>
      <c r="MX194" s="2" t="s">
        <v>168</v>
      </c>
      <c r="MY194" s="2" t="s">
        <v>132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167</v>
      </c>
      <c r="NJ194" s="2" t="s">
        <v>168</v>
      </c>
      <c r="NK194" s="2" t="s">
        <v>132</v>
      </c>
      <c r="NL194" s="2" t="s">
        <v>132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168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132</v>
      </c>
      <c r="OT194" s="2" t="s">
        <v>132</v>
      </c>
      <c r="OU194" s="2" t="s">
        <v>132</v>
      </c>
      <c r="OV194" s="2" t="s">
        <v>132</v>
      </c>
      <c r="OW194" s="2" t="s">
        <v>132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174</v>
      </c>
      <c r="PR194" s="2" t="s">
        <v>168</v>
      </c>
      <c r="PS194" s="2" t="s">
        <v>132</v>
      </c>
      <c r="PT194" s="2" t="s">
        <v>132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167</v>
      </c>
      <c r="QD194" s="2" t="s">
        <v>168</v>
      </c>
      <c r="QE194" s="2" t="s">
        <v>132</v>
      </c>
      <c r="QF194" s="2" t="s">
        <v>132</v>
      </c>
      <c r="QG194" s="2" t="s">
        <v>144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174</v>
      </c>
      <c r="RB194" s="2" t="s">
        <v>168</v>
      </c>
      <c r="RC194" s="2" t="s">
        <v>132</v>
      </c>
      <c r="RD194" s="2" t="s">
        <v>132</v>
      </c>
      <c r="RE194" s="2" t="s">
        <v>144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167</v>
      </c>
      <c r="RN194" s="2" t="s">
        <v>168</v>
      </c>
      <c r="RO194" s="2" t="s">
        <v>132</v>
      </c>
      <c r="RP194" s="2" t="s">
        <v>132</v>
      </c>
      <c r="RQ194" s="2" t="s">
        <v>144</v>
      </c>
      <c r="RR194" s="2" t="s">
        <v>132</v>
      </c>
    </row>
    <row r="195">
      <c r="A195" s="2" t="s">
        <v>2602</v>
      </c>
      <c r="B195" s="2" t="s">
        <v>121</v>
      </c>
      <c r="C195" s="2" t="s">
        <v>2518</v>
      </c>
      <c r="D195" s="2" t="s">
        <v>2135</v>
      </c>
      <c r="E195" s="2" t="s">
        <v>2179</v>
      </c>
      <c r="F195" s="2" t="s">
        <v>2603</v>
      </c>
      <c r="G195" s="2" t="s">
        <v>2603</v>
      </c>
      <c r="H195" s="2" t="s">
        <v>2603</v>
      </c>
      <c r="I195" s="2" t="s">
        <v>2604</v>
      </c>
      <c r="J195" s="2" t="s">
        <v>127</v>
      </c>
      <c r="K195" s="2" t="s">
        <v>935</v>
      </c>
      <c r="L195" s="3">
        <v>62.26</v>
      </c>
      <c r="M195" s="3">
        <v>65.37</v>
      </c>
      <c r="N195" s="3">
        <v>130.04</v>
      </c>
      <c r="O195" s="2" t="s">
        <v>129</v>
      </c>
      <c r="P195" s="2" t="s">
        <v>130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429</v>
      </c>
      <c r="V195" s="2" t="s">
        <v>2175</v>
      </c>
      <c r="W195" s="2" t="s">
        <v>187</v>
      </c>
      <c r="X195" s="2" t="s">
        <v>2541</v>
      </c>
      <c r="Y195" s="2" t="s">
        <v>529</v>
      </c>
      <c r="Z195" s="4">
        <v>402</v>
      </c>
      <c r="AA195" s="4">
        <f>=ROUNDDOWN(12.3312883435583,0)</f>
      </c>
      <c r="AB195" s="5">
        <v>32.6</v>
      </c>
      <c r="AC195" s="2" t="s">
        <v>340</v>
      </c>
      <c r="AD195" s="4">
        <v>100</v>
      </c>
      <c r="AE195" s="4">
        <v>400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242</v>
      </c>
      <c r="AQ195" s="8">
        <v>18052.7</v>
      </c>
      <c r="AR195" s="4"/>
      <c r="AS195" s="8"/>
      <c r="AT195" s="7"/>
      <c r="AU195" s="7"/>
      <c r="AV195" s="4">
        <v>242</v>
      </c>
      <c r="AW195" s="8">
        <v>18052.7</v>
      </c>
      <c r="AX195" s="4"/>
      <c r="AY195" s="8"/>
      <c r="AZ195" s="7"/>
      <c r="BA195" s="7"/>
      <c r="BB195" s="7">
        <v>1</v>
      </c>
      <c r="BC195" s="4">
        <v>242</v>
      </c>
      <c r="BD195" s="8">
        <v>18052.7</v>
      </c>
      <c r="BE195" s="4"/>
      <c r="BF195" s="8"/>
      <c r="BG195" s="7"/>
      <c r="BH195" s="7"/>
      <c r="BI195" s="7">
        <v>1</v>
      </c>
      <c r="BJ195" s="4">
        <v>242</v>
      </c>
      <c r="BK195" s="8">
        <v>18052.7</v>
      </c>
      <c r="BL195" s="2" t="s">
        <v>2605</v>
      </c>
      <c r="BM195" s="7">
        <v>1</v>
      </c>
      <c r="BN195" s="7">
        <v>1</v>
      </c>
      <c r="BO195" s="4">
        <v>89</v>
      </c>
      <c r="BP195" s="8">
        <v>5354.38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529</v>
      </c>
      <c r="BX195" s="2" t="s">
        <v>688</v>
      </c>
      <c r="BY195" s="2" t="s">
        <v>144</v>
      </c>
      <c r="BZ195" s="2" t="s">
        <v>132</v>
      </c>
      <c r="CA195" s="4">
        <v>81</v>
      </c>
      <c r="CB195" s="8">
        <v>6791.85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</v>
      </c>
      <c r="CJ195" s="2" t="s">
        <v>2606</v>
      </c>
      <c r="CK195" s="2" t="s">
        <v>144</v>
      </c>
      <c r="CL195" s="2" t="s">
        <v>132</v>
      </c>
      <c r="CM195" s="4">
        <v>10</v>
      </c>
      <c r="CN195" s="8">
        <v>794.84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2607</v>
      </c>
      <c r="CV195" s="2" t="s">
        <v>529</v>
      </c>
      <c r="CW195" s="2" t="s">
        <v>144</v>
      </c>
      <c r="CX195" s="2" t="s">
        <v>132</v>
      </c>
      <c r="CY195" s="4">
        <v>5</v>
      </c>
      <c r="CZ195" s="8">
        <v>398.25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1354</v>
      </c>
      <c r="DH195" s="2" t="s">
        <v>2608</v>
      </c>
      <c r="DI195" s="2" t="s">
        <v>144</v>
      </c>
      <c r="DJ195" s="2" t="s">
        <v>132</v>
      </c>
      <c r="DK195" s="4">
        <v>8</v>
      </c>
      <c r="DL195" s="8">
        <v>676.8</v>
      </c>
      <c r="DM195" s="4"/>
      <c r="DN195" s="8"/>
      <c r="DO195" s="7"/>
      <c r="DP195" s="7"/>
      <c r="DQ195" s="2" t="s">
        <v>141</v>
      </c>
      <c r="DR195" s="2" t="s">
        <v>129</v>
      </c>
      <c r="DS195" s="2" t="s">
        <v>434</v>
      </c>
      <c r="DT195" s="2" t="s">
        <v>551</v>
      </c>
      <c r="DU195" s="2" t="s">
        <v>144</v>
      </c>
      <c r="DV195" s="2" t="s">
        <v>132</v>
      </c>
      <c r="DW195" s="4">
        <v>23</v>
      </c>
      <c r="DX195" s="8">
        <v>1972.71</v>
      </c>
      <c r="DY195" s="4"/>
      <c r="DZ195" s="8"/>
      <c r="EA195" s="7"/>
      <c r="EB195" s="7"/>
      <c r="EC195" s="2" t="s">
        <v>141</v>
      </c>
      <c r="ED195" s="2" t="s">
        <v>129</v>
      </c>
      <c r="EE195" s="2" t="s">
        <v>529</v>
      </c>
      <c r="EF195" s="2" t="s">
        <v>613</v>
      </c>
      <c r="EG195" s="2" t="s">
        <v>144</v>
      </c>
      <c r="EH195" s="2" t="s">
        <v>132</v>
      </c>
      <c r="EI195" s="4">
        <v>4</v>
      </c>
      <c r="EJ195" s="8">
        <v>344.56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1827</v>
      </c>
      <c r="ER195" s="2" t="s">
        <v>718</v>
      </c>
      <c r="ES195" s="2" t="s">
        <v>144</v>
      </c>
      <c r="ET195" s="2" t="s">
        <v>132</v>
      </c>
      <c r="EU195" s="4">
        <v>1</v>
      </c>
      <c r="EV195" s="8">
        <v>70.61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1350</v>
      </c>
      <c r="FD195" s="2" t="s">
        <v>1351</v>
      </c>
      <c r="FE195" s="2" t="s">
        <v>144</v>
      </c>
      <c r="FF195" s="2" t="s">
        <v>132</v>
      </c>
      <c r="FG195" s="4">
        <v>6</v>
      </c>
      <c r="FH195" s="8">
        <v>484.56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1827</v>
      </c>
      <c r="FP195" s="2" t="s">
        <v>2609</v>
      </c>
      <c r="FQ195" s="2" t="s">
        <v>144</v>
      </c>
      <c r="FR195" s="2" t="s">
        <v>132</v>
      </c>
      <c r="FS195" s="4">
        <v>3</v>
      </c>
      <c r="FT195" s="8">
        <v>196.14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2567</v>
      </c>
      <c r="GB195" s="2" t="s">
        <v>1128</v>
      </c>
      <c r="GC195" s="2" t="s">
        <v>144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141</v>
      </c>
      <c r="GL195" s="2" t="s">
        <v>129</v>
      </c>
      <c r="GM195" s="2" t="s">
        <v>529</v>
      </c>
      <c r="GN195" s="2" t="s">
        <v>2610</v>
      </c>
      <c r="GO195" s="2" t="s">
        <v>144</v>
      </c>
      <c r="GP195" s="2" t="s">
        <v>132</v>
      </c>
      <c r="GQ195" s="4">
        <v>1</v>
      </c>
      <c r="GR195" s="8">
        <v>65.38</v>
      </c>
      <c r="GS195" s="4"/>
      <c r="GT195" s="8"/>
      <c r="GU195" s="7"/>
      <c r="GV195" s="7"/>
      <c r="GW195" s="2" t="s">
        <v>141</v>
      </c>
      <c r="GX195" s="2" t="s">
        <v>129</v>
      </c>
      <c r="GY195" s="2" t="s">
        <v>303</v>
      </c>
      <c r="GZ195" s="2" t="s">
        <v>353</v>
      </c>
      <c r="HA195" s="2" t="s">
        <v>144</v>
      </c>
      <c r="HB195" s="2" t="s">
        <v>132</v>
      </c>
      <c r="HC195" s="4">
        <v>9</v>
      </c>
      <c r="HD195" s="8">
        <v>761.4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1564</v>
      </c>
      <c r="HL195" s="2" t="s">
        <v>2611</v>
      </c>
      <c r="HM195" s="2" t="s">
        <v>144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226</v>
      </c>
      <c r="HX195" s="2" t="s">
        <v>236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141</v>
      </c>
      <c r="IH195" s="2" t="s">
        <v>129</v>
      </c>
      <c r="II195" s="2" t="s">
        <v>962</v>
      </c>
      <c r="IJ195" s="2" t="s">
        <v>2612</v>
      </c>
      <c r="IK195" s="2" t="s">
        <v>144</v>
      </c>
      <c r="IL195" s="2" t="s">
        <v>132</v>
      </c>
      <c r="IM195" s="4">
        <v>2</v>
      </c>
      <c r="IN195" s="8">
        <v>141.22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1354</v>
      </c>
      <c r="IV195" s="2" t="s">
        <v>2613</v>
      </c>
      <c r="IW195" s="2" t="s">
        <v>144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141</v>
      </c>
      <c r="JF195" s="2" t="s">
        <v>129</v>
      </c>
      <c r="JG195" s="2" t="s">
        <v>417</v>
      </c>
      <c r="JH195" s="2" t="s">
        <v>749</v>
      </c>
      <c r="JI195" s="2" t="s">
        <v>144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1063</v>
      </c>
      <c r="JT195" s="2" t="s">
        <v>2614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167</v>
      </c>
      <c r="KD195" s="2" t="s">
        <v>129</v>
      </c>
      <c r="KE195" s="2" t="s">
        <v>132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132</v>
      </c>
      <c r="KP195" s="2" t="s">
        <v>132</v>
      </c>
      <c r="KQ195" s="2" t="s">
        <v>132</v>
      </c>
      <c r="KR195" s="2" t="s">
        <v>132</v>
      </c>
      <c r="KS195" s="2" t="s">
        <v>132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174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171</v>
      </c>
      <c r="MM195" s="2" t="s">
        <v>2615</v>
      </c>
      <c r="MN195" s="2" t="s">
        <v>1403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129</v>
      </c>
      <c r="MY195" s="2" t="s">
        <v>132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167</v>
      </c>
      <c r="NJ195" s="2" t="s">
        <v>129</v>
      </c>
      <c r="NK195" s="2" t="s">
        <v>132</v>
      </c>
      <c r="NL195" s="2" t="s">
        <v>132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174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129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167</v>
      </c>
      <c r="OT195" s="2" t="s">
        <v>168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217</v>
      </c>
      <c r="PF195" s="2" t="s">
        <v>129</v>
      </c>
      <c r="PG195" s="2" t="s">
        <v>132</v>
      </c>
      <c r="PH195" s="2" t="s">
        <v>132</v>
      </c>
      <c r="PI195" s="2" t="s">
        <v>144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217</v>
      </c>
      <c r="PR195" s="2" t="s">
        <v>129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167</v>
      </c>
      <c r="QP195" s="2" t="s">
        <v>168</v>
      </c>
      <c r="QQ195" s="2" t="s">
        <v>132</v>
      </c>
      <c r="QR195" s="2" t="s">
        <v>132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174</v>
      </c>
      <c r="RB195" s="2" t="s">
        <v>129</v>
      </c>
      <c r="RC195" s="2" t="s">
        <v>132</v>
      </c>
      <c r="RD195" s="2" t="s">
        <v>132</v>
      </c>
      <c r="RE195" s="2" t="s">
        <v>144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168</v>
      </c>
      <c r="RO195" s="2" t="s">
        <v>1354</v>
      </c>
      <c r="RP195" s="2" t="s">
        <v>2616</v>
      </c>
      <c r="RQ195" s="2" t="s">
        <v>144</v>
      </c>
      <c r="RR195" s="2" t="s">
        <v>132</v>
      </c>
    </row>
    <row r="196">
      <c r="A196" s="2" t="s">
        <v>2617</v>
      </c>
      <c r="B196" s="2" t="s">
        <v>121</v>
      </c>
      <c r="C196" s="2" t="s">
        <v>2518</v>
      </c>
      <c r="D196" s="2" t="s">
        <v>2135</v>
      </c>
      <c r="E196" s="2" t="s">
        <v>2179</v>
      </c>
      <c r="F196" s="2" t="s">
        <v>2618</v>
      </c>
      <c r="G196" s="2" t="s">
        <v>2618</v>
      </c>
      <c r="H196" s="2" t="s">
        <v>2618</v>
      </c>
      <c r="I196" s="2" t="s">
        <v>2619</v>
      </c>
      <c r="J196" s="2" t="s">
        <v>127</v>
      </c>
      <c r="K196" s="2" t="s">
        <v>1222</v>
      </c>
      <c r="L196" s="3">
        <v>123.21</v>
      </c>
      <c r="M196" s="3">
        <v>129.37</v>
      </c>
      <c r="N196" s="3">
        <v>225.24</v>
      </c>
      <c r="O196" s="2" t="s">
        <v>129</v>
      </c>
      <c r="P196" s="2" t="s">
        <v>255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429</v>
      </c>
      <c r="V196" s="2" t="s">
        <v>2175</v>
      </c>
      <c r="W196" s="2" t="s">
        <v>187</v>
      </c>
      <c r="X196" s="2" t="s">
        <v>2541</v>
      </c>
      <c r="Y196" s="2" t="s">
        <v>2620</v>
      </c>
      <c r="Z196" s="4">
        <v>48</v>
      </c>
      <c r="AA196" s="4">
        <f>=ROUNDDOWN(9.6,0)</f>
      </c>
      <c r="AB196" s="5">
        <v>5</v>
      </c>
      <c r="AC196" s="2" t="s">
        <v>340</v>
      </c>
      <c r="AD196" s="4">
        <v>50</v>
      </c>
      <c r="AE196" s="4">
        <v>100</v>
      </c>
      <c r="AF196" s="6">
        <v>65</v>
      </c>
      <c r="AG196" s="6">
        <v>48</v>
      </c>
      <c r="AH196" s="7">
        <v>0.8901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41</v>
      </c>
      <c r="AQ196" s="8">
        <v>5273.88</v>
      </c>
      <c r="AR196" s="4"/>
      <c r="AS196" s="8"/>
      <c r="AT196" s="7"/>
      <c r="AU196" s="7"/>
      <c r="AV196" s="4">
        <v>41</v>
      </c>
      <c r="AW196" s="8">
        <v>5273.88</v>
      </c>
      <c r="AX196" s="4"/>
      <c r="AY196" s="8"/>
      <c r="AZ196" s="7"/>
      <c r="BA196" s="7"/>
      <c r="BB196" s="7">
        <v>1</v>
      </c>
      <c r="BC196" s="4">
        <v>41</v>
      </c>
      <c r="BD196" s="8">
        <v>5273.88</v>
      </c>
      <c r="BE196" s="4"/>
      <c r="BF196" s="8"/>
      <c r="BG196" s="7"/>
      <c r="BH196" s="7"/>
      <c r="BI196" s="7">
        <v>1</v>
      </c>
      <c r="BJ196" s="4">
        <v>41</v>
      </c>
      <c r="BK196" s="8">
        <v>5273.88</v>
      </c>
      <c r="BL196" s="2" t="s">
        <v>2621</v>
      </c>
      <c r="BM196" s="7">
        <v>1</v>
      </c>
      <c r="BN196" s="7">
        <v>1</v>
      </c>
      <c r="BO196" s="4">
        <v>15</v>
      </c>
      <c r="BP196" s="8">
        <v>1641.3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2622</v>
      </c>
      <c r="BX196" s="2" t="s">
        <v>1057</v>
      </c>
      <c r="BY196" s="2" t="s">
        <v>144</v>
      </c>
      <c r="BZ196" s="2" t="s">
        <v>132</v>
      </c>
      <c r="CA196" s="4">
        <v>1</v>
      </c>
      <c r="CB196" s="8">
        <v>142.82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132</v>
      </c>
      <c r="CJ196" s="2" t="s">
        <v>2606</v>
      </c>
      <c r="CK196" s="2" t="s">
        <v>144</v>
      </c>
      <c r="CL196" s="2" t="s">
        <v>132</v>
      </c>
      <c r="CM196" s="4">
        <v>13</v>
      </c>
      <c r="CN196" s="8">
        <v>1768.45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2620</v>
      </c>
      <c r="CV196" s="2" t="s">
        <v>1165</v>
      </c>
      <c r="CW196" s="2" t="s">
        <v>144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141</v>
      </c>
      <c r="DF196" s="2" t="s">
        <v>168</v>
      </c>
      <c r="DG196" s="2" t="s">
        <v>1354</v>
      </c>
      <c r="DH196" s="2" t="s">
        <v>2623</v>
      </c>
      <c r="DI196" s="2" t="s">
        <v>144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212</v>
      </c>
      <c r="DR196" s="2" t="s">
        <v>129</v>
      </c>
      <c r="DS196" s="2" t="s">
        <v>132</v>
      </c>
      <c r="DT196" s="2" t="s">
        <v>132</v>
      </c>
      <c r="DU196" s="2" t="s">
        <v>144</v>
      </c>
      <c r="DV196" s="2" t="s">
        <v>132</v>
      </c>
      <c r="DW196" s="4">
        <v>4</v>
      </c>
      <c r="DX196" s="8">
        <v>618.16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894</v>
      </c>
      <c r="EF196" s="2" t="s">
        <v>886</v>
      </c>
      <c r="EG196" s="2" t="s">
        <v>144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129</v>
      </c>
      <c r="EQ196" s="2" t="s">
        <v>1964</v>
      </c>
      <c r="ER196" s="2" t="s">
        <v>1617</v>
      </c>
      <c r="ES196" s="2" t="s">
        <v>144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174</v>
      </c>
      <c r="FB196" s="2" t="s">
        <v>129</v>
      </c>
      <c r="FC196" s="2" t="s">
        <v>132</v>
      </c>
      <c r="FD196" s="2" t="s">
        <v>132</v>
      </c>
      <c r="FE196" s="2" t="s">
        <v>144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141</v>
      </c>
      <c r="FN196" s="2" t="s">
        <v>129</v>
      </c>
      <c r="FO196" s="2" t="s">
        <v>1387</v>
      </c>
      <c r="FP196" s="2" t="s">
        <v>774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141</v>
      </c>
      <c r="FZ196" s="2" t="s">
        <v>129</v>
      </c>
      <c r="GA196" s="2" t="s">
        <v>2567</v>
      </c>
      <c r="GB196" s="2" t="s">
        <v>1940</v>
      </c>
      <c r="GC196" s="2" t="s">
        <v>144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141</v>
      </c>
      <c r="GL196" s="2" t="s">
        <v>129</v>
      </c>
      <c r="GM196" s="2" t="s">
        <v>2620</v>
      </c>
      <c r="GN196" s="2" t="s">
        <v>1032</v>
      </c>
      <c r="GO196" s="2" t="s">
        <v>144</v>
      </c>
      <c r="GP196" s="2" t="s">
        <v>132</v>
      </c>
      <c r="GQ196" s="4">
        <v>3</v>
      </c>
      <c r="GR196" s="8">
        <v>388.11</v>
      </c>
      <c r="GS196" s="4"/>
      <c r="GT196" s="8"/>
      <c r="GU196" s="7"/>
      <c r="GV196" s="7"/>
      <c r="GW196" s="2" t="s">
        <v>141</v>
      </c>
      <c r="GX196" s="2" t="s">
        <v>129</v>
      </c>
      <c r="GY196" s="2" t="s">
        <v>303</v>
      </c>
      <c r="GZ196" s="2" t="s">
        <v>2624</v>
      </c>
      <c r="HA196" s="2" t="s">
        <v>144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141</v>
      </c>
      <c r="HJ196" s="2" t="s">
        <v>129</v>
      </c>
      <c r="HK196" s="2" t="s">
        <v>2160</v>
      </c>
      <c r="HL196" s="2" t="s">
        <v>132</v>
      </c>
      <c r="HM196" s="2" t="s">
        <v>144</v>
      </c>
      <c r="HN196" s="2" t="s">
        <v>132</v>
      </c>
      <c r="HO196" s="4">
        <v>4</v>
      </c>
      <c r="HP196" s="8">
        <v>575.32</v>
      </c>
      <c r="HQ196" s="4"/>
      <c r="HR196" s="8"/>
      <c r="HS196" s="7"/>
      <c r="HT196" s="7"/>
      <c r="HU196" s="2" t="s">
        <v>141</v>
      </c>
      <c r="HV196" s="2" t="s">
        <v>129</v>
      </c>
      <c r="HW196" s="2" t="s">
        <v>925</v>
      </c>
      <c r="HX196" s="2" t="s">
        <v>1519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141</v>
      </c>
      <c r="IH196" s="2" t="s">
        <v>129</v>
      </c>
      <c r="II196" s="2" t="s">
        <v>385</v>
      </c>
      <c r="IJ196" s="2" t="s">
        <v>132</v>
      </c>
      <c r="IK196" s="2" t="s">
        <v>144</v>
      </c>
      <c r="IL196" s="2" t="s">
        <v>132</v>
      </c>
      <c r="IM196" s="4">
        <v>1</v>
      </c>
      <c r="IN196" s="8">
        <v>139.72</v>
      </c>
      <c r="IO196" s="4"/>
      <c r="IP196" s="8"/>
      <c r="IQ196" s="7"/>
      <c r="IR196" s="7"/>
      <c r="IS196" s="2" t="s">
        <v>141</v>
      </c>
      <c r="IT196" s="2" t="s">
        <v>129</v>
      </c>
      <c r="IU196" s="2" t="s">
        <v>586</v>
      </c>
      <c r="IV196" s="2" t="s">
        <v>2625</v>
      </c>
      <c r="IW196" s="2" t="s">
        <v>144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272</v>
      </c>
      <c r="JH196" s="2" t="s">
        <v>2283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2534</v>
      </c>
      <c r="JT196" s="2" t="s">
        <v>2626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174</v>
      </c>
      <c r="KD196" s="2" t="s">
        <v>129</v>
      </c>
      <c r="KE196" s="2" t="s">
        <v>132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174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171</v>
      </c>
      <c r="MM196" s="2" t="s">
        <v>913</v>
      </c>
      <c r="MN196" s="2" t="s">
        <v>628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174</v>
      </c>
      <c r="MX196" s="2" t="s">
        <v>129</v>
      </c>
      <c r="MY196" s="2" t="s">
        <v>132</v>
      </c>
      <c r="MZ196" s="2" t="s">
        <v>132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167</v>
      </c>
      <c r="NJ196" s="2" t="s">
        <v>129</v>
      </c>
      <c r="NK196" s="2" t="s">
        <v>132</v>
      </c>
      <c r="NL196" s="2" t="s">
        <v>132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174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129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174</v>
      </c>
      <c r="OT196" s="2" t="s">
        <v>168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174</v>
      </c>
      <c r="PR196" s="2" t="s">
        <v>129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167</v>
      </c>
      <c r="QP196" s="2" t="s">
        <v>168</v>
      </c>
      <c r="QQ196" s="2" t="s">
        <v>132</v>
      </c>
      <c r="QR196" s="2" t="s">
        <v>132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174</v>
      </c>
      <c r="RB196" s="2" t="s">
        <v>129</v>
      </c>
      <c r="RC196" s="2" t="s">
        <v>132</v>
      </c>
      <c r="RD196" s="2" t="s">
        <v>132</v>
      </c>
      <c r="RE196" s="2" t="s">
        <v>144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141</v>
      </c>
      <c r="RN196" s="2" t="s">
        <v>168</v>
      </c>
      <c r="RO196" s="2" t="s">
        <v>2627</v>
      </c>
      <c r="RP196" s="2" t="s">
        <v>2537</v>
      </c>
      <c r="RQ196" s="2" t="s">
        <v>144</v>
      </c>
      <c r="RR196" s="2" t="s">
        <v>132</v>
      </c>
    </row>
    <row r="197">
      <c r="A197" s="2" t="s">
        <v>2628</v>
      </c>
      <c r="B197" s="2" t="s">
        <v>121</v>
      </c>
      <c r="C197" s="2" t="s">
        <v>2518</v>
      </c>
      <c r="D197" s="2" t="s">
        <v>2135</v>
      </c>
      <c r="E197" s="2" t="s">
        <v>2179</v>
      </c>
      <c r="F197" s="2" t="s">
        <v>2629</v>
      </c>
      <c r="G197" s="2" t="s">
        <v>2629</v>
      </c>
      <c r="H197" s="2" t="s">
        <v>2629</v>
      </c>
      <c r="I197" s="2" t="s">
        <v>2630</v>
      </c>
      <c r="J197" s="2" t="s">
        <v>127</v>
      </c>
      <c r="K197" s="2" t="s">
        <v>935</v>
      </c>
      <c r="L197" s="3">
        <v>56.66</v>
      </c>
      <c r="M197" s="3">
        <v>59.49</v>
      </c>
      <c r="N197" s="3">
        <v>118.99</v>
      </c>
      <c r="O197" s="2" t="s">
        <v>129</v>
      </c>
      <c r="P197" s="2" t="s">
        <v>640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429</v>
      </c>
      <c r="V197" s="2" t="s">
        <v>936</v>
      </c>
      <c r="W197" s="2" t="s">
        <v>2631</v>
      </c>
      <c r="X197" s="2" t="s">
        <v>2632</v>
      </c>
      <c r="Y197" s="2" t="s">
        <v>938</v>
      </c>
      <c r="Z197" s="4">
        <v>124</v>
      </c>
      <c r="AA197" s="4">
        <f>=ROUNDDOWN(68.8888888888889,0)</f>
      </c>
      <c r="AB197" s="5">
        <v>1.8</v>
      </c>
      <c r="AC197" s="2" t="s">
        <v>132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45</v>
      </c>
      <c r="AQ197" s="8">
        <v>2969.56</v>
      </c>
      <c r="AR197" s="4"/>
      <c r="AS197" s="8"/>
      <c r="AT197" s="7"/>
      <c r="AU197" s="7"/>
      <c r="AV197" s="4">
        <v>45</v>
      </c>
      <c r="AW197" s="8">
        <v>2969.56</v>
      </c>
      <c r="AX197" s="4"/>
      <c r="AY197" s="8"/>
      <c r="AZ197" s="7"/>
      <c r="BA197" s="7"/>
      <c r="BB197" s="7">
        <v>1</v>
      </c>
      <c r="BC197" s="4">
        <v>45</v>
      </c>
      <c r="BD197" s="8">
        <v>2969.56</v>
      </c>
      <c r="BE197" s="4"/>
      <c r="BF197" s="8"/>
      <c r="BG197" s="7"/>
      <c r="BH197" s="7"/>
      <c r="BI197" s="7">
        <v>1</v>
      </c>
      <c r="BJ197" s="4">
        <v>45</v>
      </c>
      <c r="BK197" s="8">
        <v>2969.56</v>
      </c>
      <c r="BL197" s="2" t="s">
        <v>2633</v>
      </c>
      <c r="BM197" s="7">
        <v>1</v>
      </c>
      <c r="BN197" s="7">
        <v>1</v>
      </c>
      <c r="BO197" s="4">
        <v>9</v>
      </c>
      <c r="BP197" s="8">
        <v>499.71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940</v>
      </c>
      <c r="BX197" s="2" t="s">
        <v>814</v>
      </c>
      <c r="BY197" s="2" t="s">
        <v>144</v>
      </c>
      <c r="BZ197" s="2" t="s">
        <v>132</v>
      </c>
      <c r="CA197" s="4">
        <v>13</v>
      </c>
      <c r="CB197" s="8">
        <v>847.08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132</v>
      </c>
      <c r="CJ197" s="2" t="s">
        <v>796</v>
      </c>
      <c r="CK197" s="2" t="s">
        <v>144</v>
      </c>
      <c r="CL197" s="2" t="s">
        <v>132</v>
      </c>
      <c r="CM197" s="4">
        <v>10</v>
      </c>
      <c r="CN197" s="8">
        <v>741.04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725</v>
      </c>
      <c r="CV197" s="2" t="s">
        <v>1588</v>
      </c>
      <c r="CW197" s="2" t="s">
        <v>144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141</v>
      </c>
      <c r="DF197" s="2" t="s">
        <v>129</v>
      </c>
      <c r="DG197" s="2" t="s">
        <v>652</v>
      </c>
      <c r="DH197" s="2" t="s">
        <v>132</v>
      </c>
      <c r="DI197" s="2" t="s">
        <v>144</v>
      </c>
      <c r="DJ197" s="2" t="s">
        <v>132</v>
      </c>
      <c r="DK197" s="4">
        <v>4</v>
      </c>
      <c r="DL197" s="8">
        <v>313.56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725</v>
      </c>
      <c r="DT197" s="2" t="s">
        <v>873</v>
      </c>
      <c r="DU197" s="2" t="s">
        <v>144</v>
      </c>
      <c r="DV197" s="2" t="s">
        <v>132</v>
      </c>
      <c r="DW197" s="4">
        <v>2</v>
      </c>
      <c r="DX197" s="8">
        <v>130.88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944</v>
      </c>
      <c r="EF197" s="2" t="s">
        <v>2471</v>
      </c>
      <c r="EG197" s="2" t="s">
        <v>144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249</v>
      </c>
      <c r="ER197" s="2" t="s">
        <v>158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167</v>
      </c>
      <c r="FB197" s="2" t="s">
        <v>129</v>
      </c>
      <c r="FC197" s="2" t="s">
        <v>132</v>
      </c>
      <c r="FD197" s="2" t="s">
        <v>132</v>
      </c>
      <c r="FE197" s="2" t="s">
        <v>144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141</v>
      </c>
      <c r="FN197" s="2" t="s">
        <v>129</v>
      </c>
      <c r="FO197" s="2" t="s">
        <v>444</v>
      </c>
      <c r="FP197" s="2" t="s">
        <v>132</v>
      </c>
      <c r="FQ197" s="2" t="s">
        <v>144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217</v>
      </c>
      <c r="FZ197" s="2" t="s">
        <v>129</v>
      </c>
      <c r="GA197" s="2" t="s">
        <v>132</v>
      </c>
      <c r="GB197" s="2" t="s">
        <v>132</v>
      </c>
      <c r="GC197" s="2" t="s">
        <v>144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725</v>
      </c>
      <c r="GN197" s="2" t="s">
        <v>176</v>
      </c>
      <c r="GO197" s="2" t="s">
        <v>144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167</v>
      </c>
      <c r="GX197" s="2" t="s">
        <v>129</v>
      </c>
      <c r="GY197" s="2" t="s">
        <v>132</v>
      </c>
      <c r="GZ197" s="2" t="s">
        <v>132</v>
      </c>
      <c r="HA197" s="2" t="s">
        <v>144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2160</v>
      </c>
      <c r="HL197" s="2" t="s">
        <v>132</v>
      </c>
      <c r="HM197" s="2" t="s">
        <v>144</v>
      </c>
      <c r="HN197" s="2" t="s">
        <v>132</v>
      </c>
      <c r="HO197" s="4">
        <v>7</v>
      </c>
      <c r="HP197" s="8">
        <v>437.29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947</v>
      </c>
      <c r="HX197" s="2" t="s">
        <v>1443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385</v>
      </c>
      <c r="IJ197" s="2" t="s">
        <v>2634</v>
      </c>
      <c r="IK197" s="2" t="s">
        <v>144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212</v>
      </c>
      <c r="IT197" s="2" t="s">
        <v>129</v>
      </c>
      <c r="IU197" s="2" t="s">
        <v>132</v>
      </c>
      <c r="IV197" s="2" t="s">
        <v>132</v>
      </c>
      <c r="IW197" s="2" t="s">
        <v>144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167</v>
      </c>
      <c r="JF197" s="2" t="s">
        <v>129</v>
      </c>
      <c r="JG197" s="2" t="s">
        <v>132</v>
      </c>
      <c r="JH197" s="2" t="s">
        <v>132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162</v>
      </c>
      <c r="JR197" s="2" t="s">
        <v>129</v>
      </c>
      <c r="JS197" s="2" t="s">
        <v>132</v>
      </c>
      <c r="JT197" s="2" t="s">
        <v>132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167</v>
      </c>
      <c r="KD197" s="2" t="s">
        <v>129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174</v>
      </c>
      <c r="KP197" s="2" t="s">
        <v>168</v>
      </c>
      <c r="KQ197" s="2" t="s">
        <v>132</v>
      </c>
      <c r="KR197" s="2" t="s">
        <v>132</v>
      </c>
      <c r="KS197" s="2" t="s">
        <v>144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167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167</v>
      </c>
      <c r="ML197" s="2" t="s">
        <v>129</v>
      </c>
      <c r="MM197" s="2" t="s">
        <v>132</v>
      </c>
      <c r="MN197" s="2" t="s">
        <v>132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167</v>
      </c>
      <c r="MX197" s="2" t="s">
        <v>129</v>
      </c>
      <c r="MY197" s="2" t="s">
        <v>132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129</v>
      </c>
      <c r="NK197" s="2" t="s">
        <v>132</v>
      </c>
      <c r="NL197" s="2" t="s">
        <v>132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129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132</v>
      </c>
      <c r="OT197" s="2" t="s">
        <v>132</v>
      </c>
      <c r="OU197" s="2" t="s">
        <v>132</v>
      </c>
      <c r="OV197" s="2" t="s">
        <v>132</v>
      </c>
      <c r="OW197" s="2" t="s">
        <v>132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167</v>
      </c>
      <c r="PF197" s="2" t="s">
        <v>129</v>
      </c>
      <c r="PG197" s="2" t="s">
        <v>132</v>
      </c>
      <c r="PH197" s="2" t="s">
        <v>132</v>
      </c>
      <c r="PI197" s="2" t="s">
        <v>144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167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167</v>
      </c>
      <c r="QD197" s="2" t="s">
        <v>129</v>
      </c>
      <c r="QE197" s="2" t="s">
        <v>132</v>
      </c>
      <c r="QF197" s="2" t="s">
        <v>132</v>
      </c>
      <c r="QG197" s="2" t="s">
        <v>144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167</v>
      </c>
      <c r="RB197" s="2" t="s">
        <v>129</v>
      </c>
      <c r="RC197" s="2" t="s">
        <v>132</v>
      </c>
      <c r="RD197" s="2" t="s">
        <v>132</v>
      </c>
      <c r="RE197" s="2" t="s">
        <v>144</v>
      </c>
      <c r="RF197" s="2" t="s">
        <v>179</v>
      </c>
      <c r="RG197" s="4"/>
      <c r="RH197" s="8"/>
      <c r="RI197" s="4"/>
      <c r="RJ197" s="8"/>
      <c r="RK197" s="7"/>
      <c r="RL197" s="7"/>
      <c r="RM197" s="2" t="s">
        <v>174</v>
      </c>
      <c r="RN197" s="2" t="s">
        <v>129</v>
      </c>
      <c r="RO197" s="2" t="s">
        <v>132</v>
      </c>
      <c r="RP197" s="2" t="s">
        <v>132</v>
      </c>
      <c r="RQ197" s="2" t="s">
        <v>144</v>
      </c>
      <c r="RR197" s="2" t="s">
        <v>132</v>
      </c>
    </row>
    <row r="198">
      <c r="A198" s="2" t="s">
        <v>2635</v>
      </c>
      <c r="B198" s="2" t="s">
        <v>121</v>
      </c>
      <c r="C198" s="2" t="s">
        <v>2518</v>
      </c>
      <c r="D198" s="2" t="s">
        <v>2135</v>
      </c>
      <c r="E198" s="2" t="s">
        <v>2179</v>
      </c>
      <c r="F198" s="2" t="s">
        <v>2636</v>
      </c>
      <c r="G198" s="2" t="s">
        <v>2636</v>
      </c>
      <c r="H198" s="2" t="s">
        <v>2636</v>
      </c>
      <c r="I198" s="2" t="s">
        <v>2637</v>
      </c>
      <c r="J198" s="2" t="s">
        <v>127</v>
      </c>
      <c r="K198" s="2" t="s">
        <v>427</v>
      </c>
      <c r="L198" s="3">
        <v>45.23</v>
      </c>
      <c r="M198" s="3">
        <v>47.49</v>
      </c>
      <c r="N198" s="3">
        <v>94.99</v>
      </c>
      <c r="O198" s="2" t="s">
        <v>129</v>
      </c>
      <c r="P198" s="2" t="s">
        <v>319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429</v>
      </c>
      <c r="V198" s="2" t="s">
        <v>936</v>
      </c>
      <c r="W198" s="2" t="s">
        <v>137</v>
      </c>
      <c r="X198" s="2" t="s">
        <v>2631</v>
      </c>
      <c r="Y198" s="2" t="s">
        <v>460</v>
      </c>
      <c r="Z198" s="4">
        <v>146</v>
      </c>
      <c r="AA198" s="4">
        <f>=ROUNDDOWN(16.2222222222222,0)</f>
      </c>
      <c r="AB198" s="5">
        <v>9</v>
      </c>
      <c r="AC198" s="2" t="s">
        <v>2638</v>
      </c>
      <c r="AD198" s="4">
        <v>200</v>
      </c>
      <c r="AE198" s="4">
        <v>200</v>
      </c>
      <c r="AF198" s="6">
        <v>63</v>
      </c>
      <c r="AG198" s="6"/>
      <c r="AH198" s="7">
        <v>0.4835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36</v>
      </c>
      <c r="AQ198" s="8">
        <v>1775.46</v>
      </c>
      <c r="AR198" s="4"/>
      <c r="AS198" s="8"/>
      <c r="AT198" s="7"/>
      <c r="AU198" s="7"/>
      <c r="AV198" s="4">
        <v>36</v>
      </c>
      <c r="AW198" s="8">
        <v>1775.46</v>
      </c>
      <c r="AX198" s="4"/>
      <c r="AY198" s="8"/>
      <c r="AZ198" s="7"/>
      <c r="BA198" s="7"/>
      <c r="BB198" s="7">
        <v>1</v>
      </c>
      <c r="BC198" s="4">
        <v>36</v>
      </c>
      <c r="BD198" s="8">
        <v>1775.46</v>
      </c>
      <c r="BE198" s="4"/>
      <c r="BF198" s="8"/>
      <c r="BG198" s="7"/>
      <c r="BH198" s="7"/>
      <c r="BI198" s="7">
        <v>1</v>
      </c>
      <c r="BJ198" s="4">
        <v>36</v>
      </c>
      <c r="BK198" s="8">
        <v>1775.46</v>
      </c>
      <c r="BL198" s="2" t="s">
        <v>2639</v>
      </c>
      <c r="BM198" s="7">
        <v>1</v>
      </c>
      <c r="BN198" s="7">
        <v>1</v>
      </c>
      <c r="BO198" s="4">
        <v>16</v>
      </c>
      <c r="BP198" s="8">
        <v>719.92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2640</v>
      </c>
      <c r="BX198" s="2" t="s">
        <v>2641</v>
      </c>
      <c r="BY198" s="2" t="s">
        <v>144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129</v>
      </c>
      <c r="CI198" s="2" t="s">
        <v>132</v>
      </c>
      <c r="CJ198" s="2" t="s">
        <v>945</v>
      </c>
      <c r="CK198" s="2" t="s">
        <v>144</v>
      </c>
      <c r="CL198" s="2" t="s">
        <v>132</v>
      </c>
      <c r="CM198" s="4">
        <v>7</v>
      </c>
      <c r="CN198" s="8">
        <v>374.77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356</v>
      </c>
      <c r="CV198" s="2" t="s">
        <v>2196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129</v>
      </c>
      <c r="DG198" s="2" t="s">
        <v>652</v>
      </c>
      <c r="DH198" s="2" t="s">
        <v>1451</v>
      </c>
      <c r="DI198" s="2" t="s">
        <v>144</v>
      </c>
      <c r="DJ198" s="2" t="s">
        <v>132</v>
      </c>
      <c r="DK198" s="4">
        <v>8</v>
      </c>
      <c r="DL198" s="8">
        <v>447.92</v>
      </c>
      <c r="DM198" s="4"/>
      <c r="DN198" s="8"/>
      <c r="DO198" s="7"/>
      <c r="DP198" s="7"/>
      <c r="DQ198" s="2" t="s">
        <v>141</v>
      </c>
      <c r="DR198" s="2" t="s">
        <v>129</v>
      </c>
      <c r="DS198" s="2" t="s">
        <v>356</v>
      </c>
      <c r="DT198" s="2" t="s">
        <v>756</v>
      </c>
      <c r="DU198" s="2" t="s">
        <v>144</v>
      </c>
      <c r="DV198" s="2" t="s">
        <v>132</v>
      </c>
      <c r="DW198" s="4">
        <v>4</v>
      </c>
      <c r="DX198" s="8">
        <v>186.96</v>
      </c>
      <c r="DY198" s="4"/>
      <c r="DZ198" s="8"/>
      <c r="EA198" s="7"/>
      <c r="EB198" s="7"/>
      <c r="EC198" s="2" t="s">
        <v>141</v>
      </c>
      <c r="ED198" s="2" t="s">
        <v>129</v>
      </c>
      <c r="EE198" s="2" t="s">
        <v>2194</v>
      </c>
      <c r="EF198" s="2" t="s">
        <v>1245</v>
      </c>
      <c r="EG198" s="2" t="s">
        <v>144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141</v>
      </c>
      <c r="EP198" s="2" t="s">
        <v>129</v>
      </c>
      <c r="EQ198" s="2" t="s">
        <v>249</v>
      </c>
      <c r="ER198" s="2" t="s">
        <v>1471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174</v>
      </c>
      <c r="FB198" s="2" t="s">
        <v>129</v>
      </c>
      <c r="FC198" s="2" t="s">
        <v>132</v>
      </c>
      <c r="FD198" s="2" t="s">
        <v>132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217</v>
      </c>
      <c r="FN198" s="2" t="s">
        <v>129</v>
      </c>
      <c r="FO198" s="2" t="s">
        <v>132</v>
      </c>
      <c r="FP198" s="2" t="s">
        <v>132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217</v>
      </c>
      <c r="FZ198" s="2" t="s">
        <v>129</v>
      </c>
      <c r="GA198" s="2" t="s">
        <v>132</v>
      </c>
      <c r="GB198" s="2" t="s">
        <v>132</v>
      </c>
      <c r="GC198" s="2" t="s">
        <v>144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141</v>
      </c>
      <c r="GL198" s="2" t="s">
        <v>129</v>
      </c>
      <c r="GM198" s="2" t="s">
        <v>356</v>
      </c>
      <c r="GN198" s="2" t="s">
        <v>132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167</v>
      </c>
      <c r="GX198" s="2" t="s">
        <v>129</v>
      </c>
      <c r="GY198" s="2" t="s">
        <v>132</v>
      </c>
      <c r="GZ198" s="2" t="s">
        <v>132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141</v>
      </c>
      <c r="HJ198" s="2" t="s">
        <v>129</v>
      </c>
      <c r="HK198" s="2" t="s">
        <v>2160</v>
      </c>
      <c r="HL198" s="2" t="s">
        <v>132</v>
      </c>
      <c r="HM198" s="2" t="s">
        <v>144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2642</v>
      </c>
      <c r="HX198" s="2" t="s">
        <v>274</v>
      </c>
      <c r="HY198" s="2" t="s">
        <v>144</v>
      </c>
      <c r="HZ198" s="2" t="s">
        <v>132</v>
      </c>
      <c r="IA198" s="4">
        <v>1</v>
      </c>
      <c r="IB198" s="8">
        <v>45.89</v>
      </c>
      <c r="IC198" s="4"/>
      <c r="ID198" s="8"/>
      <c r="IE198" s="7"/>
      <c r="IF198" s="7"/>
      <c r="IG198" s="2" t="s">
        <v>141</v>
      </c>
      <c r="IH198" s="2" t="s">
        <v>129</v>
      </c>
      <c r="II198" s="2" t="s">
        <v>1426</v>
      </c>
      <c r="IJ198" s="2" t="s">
        <v>943</v>
      </c>
      <c r="IK198" s="2" t="s">
        <v>144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141</v>
      </c>
      <c r="IT198" s="2" t="s">
        <v>129</v>
      </c>
      <c r="IU198" s="2" t="s">
        <v>169</v>
      </c>
      <c r="IV198" s="2" t="s">
        <v>132</v>
      </c>
      <c r="IW198" s="2" t="s">
        <v>144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167</v>
      </c>
      <c r="JF198" s="2" t="s">
        <v>129</v>
      </c>
      <c r="JG198" s="2" t="s">
        <v>132</v>
      </c>
      <c r="JH198" s="2" t="s">
        <v>132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963</v>
      </c>
      <c r="JT198" s="2" t="s">
        <v>2612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167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174</v>
      </c>
      <c r="KP198" s="2" t="s">
        <v>168</v>
      </c>
      <c r="KQ198" s="2" t="s">
        <v>132</v>
      </c>
      <c r="KR198" s="2" t="s">
        <v>132</v>
      </c>
      <c r="KS198" s="2" t="s">
        <v>144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174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167</v>
      </c>
      <c r="ML198" s="2" t="s">
        <v>129</v>
      </c>
      <c r="MM198" s="2" t="s">
        <v>132</v>
      </c>
      <c r="MN198" s="2" t="s">
        <v>132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167</v>
      </c>
      <c r="MX198" s="2" t="s">
        <v>129</v>
      </c>
      <c r="MY198" s="2" t="s">
        <v>132</v>
      </c>
      <c r="MZ198" s="2" t="s">
        <v>132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167</v>
      </c>
      <c r="NJ198" s="2" t="s">
        <v>129</v>
      </c>
      <c r="NK198" s="2" t="s">
        <v>132</v>
      </c>
      <c r="NL198" s="2" t="s">
        <v>132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132</v>
      </c>
      <c r="NV198" s="2" t="s">
        <v>132</v>
      </c>
      <c r="NW198" s="2" t="s">
        <v>132</v>
      </c>
      <c r="NX198" s="2" t="s">
        <v>132</v>
      </c>
      <c r="NY198" s="2" t="s">
        <v>132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129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132</v>
      </c>
      <c r="OT198" s="2" t="s">
        <v>132</v>
      </c>
      <c r="OU198" s="2" t="s">
        <v>132</v>
      </c>
      <c r="OV198" s="2" t="s">
        <v>132</v>
      </c>
      <c r="OW198" s="2" t="s">
        <v>132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174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167</v>
      </c>
      <c r="QD198" s="2" t="s">
        <v>129</v>
      </c>
      <c r="QE198" s="2" t="s">
        <v>132</v>
      </c>
      <c r="QF198" s="2" t="s">
        <v>132</v>
      </c>
      <c r="QG198" s="2" t="s">
        <v>144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174</v>
      </c>
      <c r="RB198" s="2" t="s">
        <v>129</v>
      </c>
      <c r="RC198" s="2" t="s">
        <v>132</v>
      </c>
      <c r="RD198" s="2" t="s">
        <v>132</v>
      </c>
      <c r="RE198" s="2" t="s">
        <v>144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174</v>
      </c>
      <c r="RN198" s="2" t="s">
        <v>129</v>
      </c>
      <c r="RO198" s="2" t="s">
        <v>132</v>
      </c>
      <c r="RP198" s="2" t="s">
        <v>132</v>
      </c>
      <c r="RQ198" s="2" t="s">
        <v>144</v>
      </c>
      <c r="RR198" s="2" t="s">
        <v>132</v>
      </c>
    </row>
    <row r="199">
      <c r="A199" s="2" t="s">
        <v>2643</v>
      </c>
      <c r="B199" s="2" t="s">
        <v>121</v>
      </c>
      <c r="C199" s="2" t="s">
        <v>2518</v>
      </c>
      <c r="D199" s="2" t="s">
        <v>2135</v>
      </c>
      <c r="E199" s="2" t="s">
        <v>2179</v>
      </c>
      <c r="F199" s="2" t="s">
        <v>2644</v>
      </c>
      <c r="G199" s="2" t="s">
        <v>2644</v>
      </c>
      <c r="H199" s="2" t="s">
        <v>2644</v>
      </c>
      <c r="I199" s="2" t="s">
        <v>2645</v>
      </c>
      <c r="J199" s="2" t="s">
        <v>127</v>
      </c>
      <c r="K199" s="2" t="s">
        <v>2646</v>
      </c>
      <c r="L199" s="3">
        <v>95.23</v>
      </c>
      <c r="M199" s="3">
        <v>99.99</v>
      </c>
      <c r="N199" s="3">
        <v>199.99</v>
      </c>
      <c r="O199" s="2" t="s">
        <v>129</v>
      </c>
      <c r="P199" s="2" t="s">
        <v>978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429</v>
      </c>
      <c r="V199" s="2" t="s">
        <v>936</v>
      </c>
      <c r="W199" s="2" t="s">
        <v>137</v>
      </c>
      <c r="X199" s="2" t="s">
        <v>2631</v>
      </c>
      <c r="Y199" s="2" t="s">
        <v>2064</v>
      </c>
      <c r="Z199" s="4">
        <v>95</v>
      </c>
      <c r="AA199" s="4">
        <f>=ROUNDDOWN(95,0)</f>
      </c>
      <c r="AB199" s="5">
        <v>1</v>
      </c>
      <c r="AC199" s="2" t="s">
        <v>132</v>
      </c>
      <c r="AD199" s="4"/>
      <c r="AE199" s="4"/>
      <c r="AF199" s="6">
        <v>65</v>
      </c>
      <c r="AG199" s="6"/>
      <c r="AH199" s="7"/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510</v>
      </c>
      <c r="BX199" s="2" t="s">
        <v>444</v>
      </c>
      <c r="BY199" s="2" t="s">
        <v>144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141</v>
      </c>
      <c r="CH199" s="2" t="s">
        <v>129</v>
      </c>
      <c r="CI199" s="2" t="s">
        <v>132</v>
      </c>
      <c r="CJ199" s="2" t="s">
        <v>1644</v>
      </c>
      <c r="CK199" s="2" t="s">
        <v>144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141</v>
      </c>
      <c r="CT199" s="2" t="s">
        <v>129</v>
      </c>
      <c r="CU199" s="2" t="s">
        <v>440</v>
      </c>
      <c r="CV199" s="2" t="s">
        <v>132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129</v>
      </c>
      <c r="DG199" s="2" t="s">
        <v>652</v>
      </c>
      <c r="DH199" s="2" t="s">
        <v>132</v>
      </c>
      <c r="DI199" s="2" t="s">
        <v>144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141</v>
      </c>
      <c r="DR199" s="2" t="s">
        <v>129</v>
      </c>
      <c r="DS199" s="2" t="s">
        <v>983</v>
      </c>
      <c r="DT199" s="2" t="s">
        <v>1645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129</v>
      </c>
      <c r="EE199" s="2" t="s">
        <v>176</v>
      </c>
      <c r="EF199" s="2" t="s">
        <v>132</v>
      </c>
      <c r="EG199" s="2" t="s">
        <v>144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141</v>
      </c>
      <c r="EP199" s="2" t="s">
        <v>129</v>
      </c>
      <c r="EQ199" s="2" t="s">
        <v>249</v>
      </c>
      <c r="ER199" s="2" t="s">
        <v>132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174</v>
      </c>
      <c r="FB199" s="2" t="s">
        <v>129</v>
      </c>
      <c r="FC199" s="2" t="s">
        <v>132</v>
      </c>
      <c r="FD199" s="2" t="s">
        <v>132</v>
      </c>
      <c r="FE199" s="2" t="s">
        <v>144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141</v>
      </c>
      <c r="FN199" s="2" t="s">
        <v>129</v>
      </c>
      <c r="FO199" s="2" t="s">
        <v>444</v>
      </c>
      <c r="FP199" s="2" t="s">
        <v>132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217</v>
      </c>
      <c r="FZ199" s="2" t="s">
        <v>129</v>
      </c>
      <c r="GA199" s="2" t="s">
        <v>132</v>
      </c>
      <c r="GB199" s="2" t="s">
        <v>132</v>
      </c>
      <c r="GC199" s="2" t="s">
        <v>144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141</v>
      </c>
      <c r="GL199" s="2" t="s">
        <v>129</v>
      </c>
      <c r="GM199" s="2" t="s">
        <v>440</v>
      </c>
      <c r="GN199" s="2" t="s">
        <v>132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167</v>
      </c>
      <c r="GX199" s="2" t="s">
        <v>129</v>
      </c>
      <c r="GY199" s="2" t="s">
        <v>132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141</v>
      </c>
      <c r="HJ199" s="2" t="s">
        <v>129</v>
      </c>
      <c r="HK199" s="2" t="s">
        <v>2160</v>
      </c>
      <c r="HL199" s="2" t="s">
        <v>132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162</v>
      </c>
      <c r="HV199" s="2" t="s">
        <v>129</v>
      </c>
      <c r="HW199" s="2" t="s">
        <v>132</v>
      </c>
      <c r="HX199" s="2" t="s">
        <v>132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141</v>
      </c>
      <c r="IH199" s="2" t="s">
        <v>129</v>
      </c>
      <c r="II199" s="2" t="s">
        <v>983</v>
      </c>
      <c r="IJ199" s="2" t="s">
        <v>132</v>
      </c>
      <c r="IK199" s="2" t="s">
        <v>144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167</v>
      </c>
      <c r="IT199" s="2" t="s">
        <v>129</v>
      </c>
      <c r="IU199" s="2" t="s">
        <v>132</v>
      </c>
      <c r="IV199" s="2" t="s">
        <v>132</v>
      </c>
      <c r="IW199" s="2" t="s">
        <v>144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174</v>
      </c>
      <c r="JF199" s="2" t="s">
        <v>129</v>
      </c>
      <c r="JG199" s="2" t="s">
        <v>132</v>
      </c>
      <c r="JH199" s="2" t="s">
        <v>132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162</v>
      </c>
      <c r="JR199" s="2" t="s">
        <v>129</v>
      </c>
      <c r="JS199" s="2" t="s">
        <v>132</v>
      </c>
      <c r="JT199" s="2" t="s">
        <v>132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167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174</v>
      </c>
      <c r="KP199" s="2" t="s">
        <v>168</v>
      </c>
      <c r="KQ199" s="2" t="s">
        <v>132</v>
      </c>
      <c r="KR199" s="2" t="s">
        <v>132</v>
      </c>
      <c r="KS199" s="2" t="s">
        <v>144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141</v>
      </c>
      <c r="LB199" s="2" t="s">
        <v>129</v>
      </c>
      <c r="LC199" s="2" t="s">
        <v>440</v>
      </c>
      <c r="LD199" s="2" t="s">
        <v>132</v>
      </c>
      <c r="LE199" s="2" t="s">
        <v>144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174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167</v>
      </c>
      <c r="LZ199" s="2" t="s">
        <v>129</v>
      </c>
      <c r="MA199" s="2" t="s">
        <v>132</v>
      </c>
      <c r="MB199" s="2" t="s">
        <v>132</v>
      </c>
      <c r="MC199" s="2" t="s">
        <v>144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167</v>
      </c>
      <c r="MX199" s="2" t="s">
        <v>129</v>
      </c>
      <c r="MY199" s="2" t="s">
        <v>132</v>
      </c>
      <c r="MZ199" s="2" t="s">
        <v>132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167</v>
      </c>
      <c r="NJ199" s="2" t="s">
        <v>129</v>
      </c>
      <c r="NK199" s="2" t="s">
        <v>132</v>
      </c>
      <c r="NL199" s="2" t="s">
        <v>132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132</v>
      </c>
      <c r="NV199" s="2" t="s">
        <v>132</v>
      </c>
      <c r="NW199" s="2" t="s">
        <v>132</v>
      </c>
      <c r="NX199" s="2" t="s">
        <v>132</v>
      </c>
      <c r="NY199" s="2" t="s">
        <v>132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129</v>
      </c>
      <c r="OI199" s="2" t="s">
        <v>132</v>
      </c>
      <c r="OJ199" s="2" t="s">
        <v>132</v>
      </c>
      <c r="OK199" s="2" t="s">
        <v>144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167</v>
      </c>
      <c r="OT199" s="2" t="s">
        <v>129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167</v>
      </c>
      <c r="PF199" s="2" t="s">
        <v>129</v>
      </c>
      <c r="PG199" s="2" t="s">
        <v>132</v>
      </c>
      <c r="PH199" s="2" t="s">
        <v>132</v>
      </c>
      <c r="PI199" s="2" t="s">
        <v>144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174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167</v>
      </c>
      <c r="QD199" s="2" t="s">
        <v>129</v>
      </c>
      <c r="QE199" s="2" t="s">
        <v>132</v>
      </c>
      <c r="QF199" s="2" t="s">
        <v>132</v>
      </c>
      <c r="QG199" s="2" t="s">
        <v>144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174</v>
      </c>
      <c r="RB199" s="2" t="s">
        <v>129</v>
      </c>
      <c r="RC199" s="2" t="s">
        <v>132</v>
      </c>
      <c r="RD199" s="2" t="s">
        <v>132</v>
      </c>
      <c r="RE199" s="2" t="s">
        <v>144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174</v>
      </c>
      <c r="RN199" s="2" t="s">
        <v>129</v>
      </c>
      <c r="RO199" s="2" t="s">
        <v>132</v>
      </c>
      <c r="RP199" s="2" t="s">
        <v>132</v>
      </c>
      <c r="RQ199" s="2" t="s">
        <v>144</v>
      </c>
      <c r="RR199" s="2" t="s">
        <v>132</v>
      </c>
    </row>
    <row r="200">
      <c r="A200" s="2" t="s">
        <v>2647</v>
      </c>
      <c r="B200" s="2" t="s">
        <v>121</v>
      </c>
      <c r="C200" s="2" t="s">
        <v>2518</v>
      </c>
      <c r="D200" s="2" t="s">
        <v>2135</v>
      </c>
      <c r="E200" s="2" t="s">
        <v>2179</v>
      </c>
      <c r="F200" s="2" t="s">
        <v>2644</v>
      </c>
      <c r="G200" s="2" t="s">
        <v>2644</v>
      </c>
      <c r="H200" s="2" t="s">
        <v>2644</v>
      </c>
      <c r="I200" s="2" t="s">
        <v>2645</v>
      </c>
      <c r="J200" s="2" t="s">
        <v>127</v>
      </c>
      <c r="K200" s="2" t="s">
        <v>427</v>
      </c>
      <c r="L200" s="3">
        <v>95.23</v>
      </c>
      <c r="M200" s="3">
        <v>99.99</v>
      </c>
      <c r="N200" s="3">
        <v>199.99</v>
      </c>
      <c r="O200" s="2" t="s">
        <v>129</v>
      </c>
      <c r="P200" s="2" t="s">
        <v>978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429</v>
      </c>
      <c r="V200" s="2" t="s">
        <v>936</v>
      </c>
      <c r="W200" s="2" t="s">
        <v>137</v>
      </c>
      <c r="X200" s="2" t="s">
        <v>2631</v>
      </c>
      <c r="Y200" s="2" t="s">
        <v>2064</v>
      </c>
      <c r="Z200" s="4">
        <v>87</v>
      </c>
      <c r="AA200" s="4">
        <f>=ROUNDDOWN(87,0)</f>
      </c>
      <c r="AB200" s="5">
        <v>1</v>
      </c>
      <c r="AC200" s="2" t="s">
        <v>132</v>
      </c>
      <c r="AD200" s="4"/>
      <c r="AE200" s="4"/>
      <c r="AF200" s="6">
        <v>65</v>
      </c>
      <c r="AG200" s="6"/>
      <c r="AH200" s="7"/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141</v>
      </c>
      <c r="BV200" s="2" t="s">
        <v>129</v>
      </c>
      <c r="BW200" s="2" t="s">
        <v>982</v>
      </c>
      <c r="BX200" s="2" t="s">
        <v>132</v>
      </c>
      <c r="BY200" s="2" t="s">
        <v>144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141</v>
      </c>
      <c r="CH200" s="2" t="s">
        <v>129</v>
      </c>
      <c r="CI200" s="2" t="s">
        <v>132</v>
      </c>
      <c r="CJ200" s="2" t="s">
        <v>1644</v>
      </c>
      <c r="CK200" s="2" t="s">
        <v>144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141</v>
      </c>
      <c r="CT200" s="2" t="s">
        <v>129</v>
      </c>
      <c r="CU200" s="2" t="s">
        <v>440</v>
      </c>
      <c r="CV200" s="2" t="s">
        <v>2648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129</v>
      </c>
      <c r="DG200" s="2" t="s">
        <v>652</v>
      </c>
      <c r="DH200" s="2" t="s">
        <v>132</v>
      </c>
      <c r="DI200" s="2" t="s">
        <v>144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141</v>
      </c>
      <c r="DR200" s="2" t="s">
        <v>129</v>
      </c>
      <c r="DS200" s="2" t="s">
        <v>983</v>
      </c>
      <c r="DT200" s="2" t="s">
        <v>2649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141</v>
      </c>
      <c r="ED200" s="2" t="s">
        <v>129</v>
      </c>
      <c r="EE200" s="2" t="s">
        <v>176</v>
      </c>
      <c r="EF200" s="2" t="s">
        <v>132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129</v>
      </c>
      <c r="EQ200" s="2" t="s">
        <v>249</v>
      </c>
      <c r="ER200" s="2" t="s">
        <v>132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174</v>
      </c>
      <c r="FB200" s="2" t="s">
        <v>129</v>
      </c>
      <c r="FC200" s="2" t="s">
        <v>132</v>
      </c>
      <c r="FD200" s="2" t="s">
        <v>132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141</v>
      </c>
      <c r="FN200" s="2" t="s">
        <v>129</v>
      </c>
      <c r="FO200" s="2" t="s">
        <v>444</v>
      </c>
      <c r="FP200" s="2" t="s">
        <v>132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217</v>
      </c>
      <c r="FZ200" s="2" t="s">
        <v>129</v>
      </c>
      <c r="GA200" s="2" t="s">
        <v>132</v>
      </c>
      <c r="GB200" s="2" t="s">
        <v>132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440</v>
      </c>
      <c r="GN200" s="2" t="s">
        <v>132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167</v>
      </c>
      <c r="GX200" s="2" t="s">
        <v>129</v>
      </c>
      <c r="GY200" s="2" t="s">
        <v>132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141</v>
      </c>
      <c r="HJ200" s="2" t="s">
        <v>129</v>
      </c>
      <c r="HK200" s="2" t="s">
        <v>2160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162</v>
      </c>
      <c r="HV200" s="2" t="s">
        <v>129</v>
      </c>
      <c r="HW200" s="2" t="s">
        <v>132</v>
      </c>
      <c r="HX200" s="2" t="s">
        <v>132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141</v>
      </c>
      <c r="IH200" s="2" t="s">
        <v>129</v>
      </c>
      <c r="II200" s="2" t="s">
        <v>983</v>
      </c>
      <c r="IJ200" s="2" t="s">
        <v>132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167</v>
      </c>
      <c r="IT200" s="2" t="s">
        <v>129</v>
      </c>
      <c r="IU200" s="2" t="s">
        <v>132</v>
      </c>
      <c r="IV200" s="2" t="s">
        <v>132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174</v>
      </c>
      <c r="JF200" s="2" t="s">
        <v>129</v>
      </c>
      <c r="JG200" s="2" t="s">
        <v>132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162</v>
      </c>
      <c r="JR200" s="2" t="s">
        <v>129</v>
      </c>
      <c r="JS200" s="2" t="s">
        <v>132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167</v>
      </c>
      <c r="KD200" s="2" t="s">
        <v>129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174</v>
      </c>
      <c r="KP200" s="2" t="s">
        <v>168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141</v>
      </c>
      <c r="LB200" s="2" t="s">
        <v>129</v>
      </c>
      <c r="LC200" s="2" t="s">
        <v>440</v>
      </c>
      <c r="LD200" s="2" t="s">
        <v>132</v>
      </c>
      <c r="LE200" s="2" t="s">
        <v>144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174</v>
      </c>
      <c r="LN200" s="2" t="s">
        <v>129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167</v>
      </c>
      <c r="LZ200" s="2" t="s">
        <v>129</v>
      </c>
      <c r="MA200" s="2" t="s">
        <v>132</v>
      </c>
      <c r="MB200" s="2" t="s">
        <v>132</v>
      </c>
      <c r="MC200" s="2" t="s">
        <v>144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167</v>
      </c>
      <c r="MX200" s="2" t="s">
        <v>129</v>
      </c>
      <c r="MY200" s="2" t="s">
        <v>132</v>
      </c>
      <c r="MZ200" s="2" t="s">
        <v>132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167</v>
      </c>
      <c r="NJ200" s="2" t="s">
        <v>129</v>
      </c>
      <c r="NK200" s="2" t="s">
        <v>132</v>
      </c>
      <c r="NL200" s="2" t="s">
        <v>132</v>
      </c>
      <c r="NM200" s="2" t="s">
        <v>144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132</v>
      </c>
      <c r="NV200" s="2" t="s">
        <v>132</v>
      </c>
      <c r="NW200" s="2" t="s">
        <v>132</v>
      </c>
      <c r="NX200" s="2" t="s">
        <v>132</v>
      </c>
      <c r="NY200" s="2" t="s">
        <v>132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129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167</v>
      </c>
      <c r="OT200" s="2" t="s">
        <v>129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167</v>
      </c>
      <c r="PF200" s="2" t="s">
        <v>129</v>
      </c>
      <c r="PG200" s="2" t="s">
        <v>132</v>
      </c>
      <c r="PH200" s="2" t="s">
        <v>132</v>
      </c>
      <c r="PI200" s="2" t="s">
        <v>144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174</v>
      </c>
      <c r="PR200" s="2" t="s">
        <v>129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167</v>
      </c>
      <c r="QD200" s="2" t="s">
        <v>129</v>
      </c>
      <c r="QE200" s="2" t="s">
        <v>132</v>
      </c>
      <c r="QF200" s="2" t="s">
        <v>132</v>
      </c>
      <c r="QG200" s="2" t="s">
        <v>144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174</v>
      </c>
      <c r="RB200" s="2" t="s">
        <v>129</v>
      </c>
      <c r="RC200" s="2" t="s">
        <v>132</v>
      </c>
      <c r="RD200" s="2" t="s">
        <v>132</v>
      </c>
      <c r="RE200" s="2" t="s">
        <v>144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174</v>
      </c>
      <c r="RN200" s="2" t="s">
        <v>129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2650</v>
      </c>
      <c r="B201" s="2" t="s">
        <v>121</v>
      </c>
      <c r="C201" s="2" t="s">
        <v>2518</v>
      </c>
      <c r="D201" s="2" t="s">
        <v>123</v>
      </c>
      <c r="E201" s="2" t="s">
        <v>727</v>
      </c>
      <c r="F201" s="2" t="s">
        <v>2651</v>
      </c>
      <c r="G201" s="2" t="s">
        <v>2651</v>
      </c>
      <c r="H201" s="2" t="s">
        <v>2651</v>
      </c>
      <c r="I201" s="2" t="s">
        <v>2652</v>
      </c>
      <c r="J201" s="2" t="s">
        <v>127</v>
      </c>
      <c r="K201" s="2" t="s">
        <v>283</v>
      </c>
      <c r="L201" s="3">
        <v>38.46</v>
      </c>
      <c r="M201" s="3">
        <v>40.38</v>
      </c>
      <c r="N201" s="3">
        <v>84.99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2653</v>
      </c>
      <c r="T201" s="2" t="s">
        <v>132</v>
      </c>
      <c r="U201" s="2" t="s">
        <v>429</v>
      </c>
      <c r="V201" s="2" t="s">
        <v>866</v>
      </c>
      <c r="W201" s="2" t="s">
        <v>136</v>
      </c>
      <c r="X201" s="2" t="s">
        <v>2541</v>
      </c>
      <c r="Y201" s="2" t="s">
        <v>323</v>
      </c>
      <c r="Z201" s="4"/>
      <c r="AA201" s="4">
        <f>=ROUNDDOWN({0},0)</f>
      </c>
      <c r="AB201" s="5">
        <v>29</v>
      </c>
      <c r="AC201" s="2" t="s">
        <v>139</v>
      </c>
      <c r="AD201" s="4">
        <v>120</v>
      </c>
      <c r="AE201" s="4">
        <v>720</v>
      </c>
      <c r="AF201" s="6">
        <v>65</v>
      </c>
      <c r="AG201" s="6"/>
      <c r="AH201" s="7">
        <v>0.9011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225</v>
      </c>
      <c r="AQ201" s="8">
        <v>10744.22</v>
      </c>
      <c r="AR201" s="4"/>
      <c r="AS201" s="8"/>
      <c r="AT201" s="7"/>
      <c r="AU201" s="7"/>
      <c r="AV201" s="4">
        <v>225</v>
      </c>
      <c r="AW201" s="8">
        <v>10744.22</v>
      </c>
      <c r="AX201" s="4"/>
      <c r="AY201" s="8"/>
      <c r="AZ201" s="7"/>
      <c r="BA201" s="7"/>
      <c r="BB201" s="7">
        <v>1</v>
      </c>
      <c r="BC201" s="4">
        <v>225</v>
      </c>
      <c r="BD201" s="8">
        <v>10744.22</v>
      </c>
      <c r="BE201" s="4"/>
      <c r="BF201" s="8"/>
      <c r="BG201" s="7"/>
      <c r="BH201" s="7"/>
      <c r="BI201" s="7">
        <v>1</v>
      </c>
      <c r="BJ201" s="4">
        <v>225</v>
      </c>
      <c r="BK201" s="8">
        <v>10744.22</v>
      </c>
      <c r="BL201" s="2" t="s">
        <v>2654</v>
      </c>
      <c r="BM201" s="7">
        <v>1</v>
      </c>
      <c r="BN201" s="7">
        <v>1</v>
      </c>
      <c r="BO201" s="4">
        <v>81</v>
      </c>
      <c r="BP201" s="8">
        <v>2898.39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626</v>
      </c>
      <c r="BX201" s="2" t="s">
        <v>445</v>
      </c>
      <c r="BY201" s="2" t="s">
        <v>144</v>
      </c>
      <c r="BZ201" s="2" t="s">
        <v>132</v>
      </c>
      <c r="CA201" s="4">
        <v>33</v>
      </c>
      <c r="CB201" s="8">
        <v>1908.06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132</v>
      </c>
      <c r="CJ201" s="2" t="s">
        <v>1975</v>
      </c>
      <c r="CK201" s="2" t="s">
        <v>144</v>
      </c>
      <c r="CL201" s="2" t="s">
        <v>132</v>
      </c>
      <c r="CM201" s="4">
        <v>15</v>
      </c>
      <c r="CN201" s="8">
        <v>762.75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323</v>
      </c>
      <c r="CV201" s="2" t="s">
        <v>625</v>
      </c>
      <c r="CW201" s="2" t="s">
        <v>144</v>
      </c>
      <c r="CX201" s="2" t="s">
        <v>132</v>
      </c>
      <c r="CY201" s="4">
        <v>19</v>
      </c>
      <c r="CZ201" s="8">
        <v>947.91</v>
      </c>
      <c r="DA201" s="4"/>
      <c r="DB201" s="8"/>
      <c r="DC201" s="7"/>
      <c r="DD201" s="7"/>
      <c r="DE201" s="2" t="s">
        <v>141</v>
      </c>
      <c r="DF201" s="2" t="s">
        <v>129</v>
      </c>
      <c r="DG201" s="2" t="s">
        <v>626</v>
      </c>
      <c r="DH201" s="2" t="s">
        <v>590</v>
      </c>
      <c r="DI201" s="2" t="s">
        <v>144</v>
      </c>
      <c r="DJ201" s="2" t="s">
        <v>132</v>
      </c>
      <c r="DK201" s="4">
        <v>34</v>
      </c>
      <c r="DL201" s="8">
        <v>1974.38</v>
      </c>
      <c r="DM201" s="4"/>
      <c r="DN201" s="8"/>
      <c r="DO201" s="7"/>
      <c r="DP201" s="7"/>
      <c r="DQ201" s="2" t="s">
        <v>141</v>
      </c>
      <c r="DR201" s="2" t="s">
        <v>129</v>
      </c>
      <c r="DS201" s="2" t="s">
        <v>870</v>
      </c>
      <c r="DT201" s="2" t="s">
        <v>2655</v>
      </c>
      <c r="DU201" s="2" t="s">
        <v>144</v>
      </c>
      <c r="DV201" s="2" t="s">
        <v>132</v>
      </c>
      <c r="DW201" s="4">
        <v>17</v>
      </c>
      <c r="DX201" s="8">
        <v>987.19</v>
      </c>
      <c r="DY201" s="4"/>
      <c r="DZ201" s="8"/>
      <c r="EA201" s="7"/>
      <c r="EB201" s="7"/>
      <c r="EC201" s="2" t="s">
        <v>141</v>
      </c>
      <c r="ED201" s="2" t="s">
        <v>129</v>
      </c>
      <c r="EE201" s="2" t="s">
        <v>626</v>
      </c>
      <c r="EF201" s="2" t="s">
        <v>238</v>
      </c>
      <c r="EG201" s="2" t="s">
        <v>144</v>
      </c>
      <c r="EH201" s="2" t="s">
        <v>132</v>
      </c>
      <c r="EI201" s="4">
        <v>7</v>
      </c>
      <c r="EJ201" s="8">
        <v>350</v>
      </c>
      <c r="EK201" s="4"/>
      <c r="EL201" s="8"/>
      <c r="EM201" s="7"/>
      <c r="EN201" s="7"/>
      <c r="EO201" s="2" t="s">
        <v>141</v>
      </c>
      <c r="EP201" s="2" t="s">
        <v>129</v>
      </c>
      <c r="EQ201" s="2" t="s">
        <v>1827</v>
      </c>
      <c r="ER201" s="2" t="s">
        <v>718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174</v>
      </c>
      <c r="FB201" s="2" t="s">
        <v>129</v>
      </c>
      <c r="FC201" s="2" t="s">
        <v>132</v>
      </c>
      <c r="FD201" s="2" t="s">
        <v>132</v>
      </c>
      <c r="FE201" s="2" t="s">
        <v>144</v>
      </c>
      <c r="FF201" s="2" t="s">
        <v>132</v>
      </c>
      <c r="FG201" s="4">
        <v>5</v>
      </c>
      <c r="FH201" s="8">
        <v>249.45</v>
      </c>
      <c r="FI201" s="4"/>
      <c r="FJ201" s="8"/>
      <c r="FK201" s="7"/>
      <c r="FL201" s="7"/>
      <c r="FM201" s="2" t="s">
        <v>141</v>
      </c>
      <c r="FN201" s="2" t="s">
        <v>129</v>
      </c>
      <c r="FO201" s="2" t="s">
        <v>1827</v>
      </c>
      <c r="FP201" s="2" t="s">
        <v>2546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141</v>
      </c>
      <c r="FZ201" s="2" t="s">
        <v>129</v>
      </c>
      <c r="GA201" s="2" t="s">
        <v>158</v>
      </c>
      <c r="GB201" s="2" t="s">
        <v>132</v>
      </c>
      <c r="GC201" s="2" t="s">
        <v>144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626</v>
      </c>
      <c r="GN201" s="2" t="s">
        <v>132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141</v>
      </c>
      <c r="GX201" s="2" t="s">
        <v>129</v>
      </c>
      <c r="GY201" s="2" t="s">
        <v>161</v>
      </c>
      <c r="GZ201" s="2" t="s">
        <v>132</v>
      </c>
      <c r="HA201" s="2" t="s">
        <v>144</v>
      </c>
      <c r="HB201" s="2" t="s">
        <v>132</v>
      </c>
      <c r="HC201" s="4">
        <v>6</v>
      </c>
      <c r="HD201" s="8">
        <v>313.56</v>
      </c>
      <c r="HE201" s="4"/>
      <c r="HF201" s="8"/>
      <c r="HG201" s="7"/>
      <c r="HH201" s="7"/>
      <c r="HI201" s="2" t="s">
        <v>141</v>
      </c>
      <c r="HJ201" s="2" t="s">
        <v>129</v>
      </c>
      <c r="HK201" s="2" t="s">
        <v>1754</v>
      </c>
      <c r="HL201" s="2" t="s">
        <v>1424</v>
      </c>
      <c r="HM201" s="2" t="s">
        <v>144</v>
      </c>
      <c r="HN201" s="2" t="s">
        <v>132</v>
      </c>
      <c r="HO201" s="4">
        <v>5</v>
      </c>
      <c r="HP201" s="8">
        <v>221.7</v>
      </c>
      <c r="HQ201" s="4"/>
      <c r="HR201" s="8"/>
      <c r="HS201" s="7"/>
      <c r="HT201" s="7"/>
      <c r="HU201" s="2" t="s">
        <v>141</v>
      </c>
      <c r="HV201" s="2" t="s">
        <v>129</v>
      </c>
      <c r="HW201" s="2" t="s">
        <v>870</v>
      </c>
      <c r="HX201" s="2" t="s">
        <v>2656</v>
      </c>
      <c r="HY201" s="2" t="s">
        <v>144</v>
      </c>
      <c r="HZ201" s="2" t="s">
        <v>132</v>
      </c>
      <c r="IA201" s="4">
        <v>3</v>
      </c>
      <c r="IB201" s="8">
        <v>130.83</v>
      </c>
      <c r="IC201" s="4"/>
      <c r="ID201" s="8"/>
      <c r="IE201" s="7"/>
      <c r="IF201" s="7"/>
      <c r="IG201" s="2" t="s">
        <v>141</v>
      </c>
      <c r="IH201" s="2" t="s">
        <v>129</v>
      </c>
      <c r="II201" s="2" t="s">
        <v>2657</v>
      </c>
      <c r="IJ201" s="2" t="s">
        <v>1351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212</v>
      </c>
      <c r="IT201" s="2" t="s">
        <v>129</v>
      </c>
      <c r="IU201" s="2" t="s">
        <v>132</v>
      </c>
      <c r="IV201" s="2" t="s">
        <v>132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141</v>
      </c>
      <c r="JF201" s="2" t="s">
        <v>129</v>
      </c>
      <c r="JG201" s="2" t="s">
        <v>356</v>
      </c>
      <c r="JH201" s="2" t="s">
        <v>2641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129</v>
      </c>
      <c r="JS201" s="2" t="s">
        <v>724</v>
      </c>
      <c r="JT201" s="2" t="s">
        <v>2546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167</v>
      </c>
      <c r="KD201" s="2" t="s">
        <v>129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174</v>
      </c>
      <c r="KP201" s="2" t="s">
        <v>168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174</v>
      </c>
      <c r="LN201" s="2" t="s">
        <v>129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141</v>
      </c>
      <c r="ML201" s="2" t="s">
        <v>171</v>
      </c>
      <c r="MM201" s="2" t="s">
        <v>626</v>
      </c>
      <c r="MN201" s="2" t="s">
        <v>304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167</v>
      </c>
      <c r="MX201" s="2" t="s">
        <v>129</v>
      </c>
      <c r="MY201" s="2" t="s">
        <v>132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167</v>
      </c>
      <c r="NJ201" s="2" t="s">
        <v>129</v>
      </c>
      <c r="NK201" s="2" t="s">
        <v>132</v>
      </c>
      <c r="NL201" s="2" t="s">
        <v>132</v>
      </c>
      <c r="NM201" s="2" t="s">
        <v>144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129</v>
      </c>
      <c r="NW201" s="2" t="s">
        <v>132</v>
      </c>
      <c r="NX201" s="2" t="s">
        <v>132</v>
      </c>
      <c r="NY201" s="2" t="s">
        <v>144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129</v>
      </c>
      <c r="OI201" s="2" t="s">
        <v>132</v>
      </c>
      <c r="OJ201" s="2" t="s">
        <v>132</v>
      </c>
      <c r="OK201" s="2" t="s">
        <v>144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167</v>
      </c>
      <c r="OT201" s="2" t="s">
        <v>168</v>
      </c>
      <c r="OU201" s="2" t="s">
        <v>132</v>
      </c>
      <c r="OV201" s="2" t="s">
        <v>132</v>
      </c>
      <c r="OW201" s="2" t="s">
        <v>144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217</v>
      </c>
      <c r="PF201" s="2" t="s">
        <v>129</v>
      </c>
      <c r="PG201" s="2" t="s">
        <v>132</v>
      </c>
      <c r="PH201" s="2" t="s">
        <v>132</v>
      </c>
      <c r="PI201" s="2" t="s">
        <v>144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174</v>
      </c>
      <c r="PR201" s="2" t="s">
        <v>129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167</v>
      </c>
      <c r="QP201" s="2" t="s">
        <v>168</v>
      </c>
      <c r="QQ201" s="2" t="s">
        <v>132</v>
      </c>
      <c r="QR201" s="2" t="s">
        <v>132</v>
      </c>
      <c r="QS201" s="2" t="s">
        <v>144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174</v>
      </c>
      <c r="RB201" s="2" t="s">
        <v>129</v>
      </c>
      <c r="RC201" s="2" t="s">
        <v>132</v>
      </c>
      <c r="RD201" s="2" t="s">
        <v>132</v>
      </c>
      <c r="RE201" s="2" t="s">
        <v>144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174</v>
      </c>
      <c r="RN201" s="2" t="s">
        <v>129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2658</v>
      </c>
      <c r="B202" s="2" t="s">
        <v>121</v>
      </c>
      <c r="C202" s="2" t="s">
        <v>2518</v>
      </c>
      <c r="D202" s="2" t="s">
        <v>123</v>
      </c>
      <c r="E202" s="2" t="s">
        <v>727</v>
      </c>
      <c r="F202" s="2" t="s">
        <v>2659</v>
      </c>
      <c r="G202" s="2" t="s">
        <v>2659</v>
      </c>
      <c r="H202" s="2" t="s">
        <v>2659</v>
      </c>
      <c r="I202" s="2" t="s">
        <v>2660</v>
      </c>
      <c r="J202" s="2" t="s">
        <v>127</v>
      </c>
      <c r="K202" s="2" t="s">
        <v>283</v>
      </c>
      <c r="L202" s="3">
        <v>40.8</v>
      </c>
      <c r="M202" s="3">
        <v>42.84</v>
      </c>
      <c r="N202" s="3">
        <v>84.99</v>
      </c>
      <c r="O202" s="2" t="s">
        <v>129</v>
      </c>
      <c r="P202" s="2" t="s">
        <v>640</v>
      </c>
      <c r="Q202" s="2" t="s">
        <v>131</v>
      </c>
      <c r="R202" s="2" t="s">
        <v>132</v>
      </c>
      <c r="S202" s="2" t="s">
        <v>2661</v>
      </c>
      <c r="T202" s="2" t="s">
        <v>132</v>
      </c>
      <c r="U202" s="2" t="s">
        <v>429</v>
      </c>
      <c r="V202" s="2" t="s">
        <v>137</v>
      </c>
      <c r="W202" s="2" t="s">
        <v>136</v>
      </c>
      <c r="X202" s="2" t="s">
        <v>2541</v>
      </c>
      <c r="Y202" s="2" t="s">
        <v>323</v>
      </c>
      <c r="Z202" s="4">
        <v>79</v>
      </c>
      <c r="AA202" s="4">
        <f>=ROUNDDOWN(19.75,0)</f>
      </c>
      <c r="AB202" s="5">
        <v>4</v>
      </c>
      <c r="AC202" s="2" t="s">
        <v>132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34</v>
      </c>
      <c r="AQ202" s="8">
        <v>1480.24</v>
      </c>
      <c r="AR202" s="4"/>
      <c r="AS202" s="8"/>
      <c r="AT202" s="7"/>
      <c r="AU202" s="7"/>
      <c r="AV202" s="4">
        <v>34</v>
      </c>
      <c r="AW202" s="8">
        <v>1480.24</v>
      </c>
      <c r="AX202" s="4"/>
      <c r="AY202" s="8"/>
      <c r="AZ202" s="7"/>
      <c r="BA202" s="7"/>
      <c r="BB202" s="7">
        <v>1</v>
      </c>
      <c r="BC202" s="4">
        <v>34</v>
      </c>
      <c r="BD202" s="8">
        <v>1480.24</v>
      </c>
      <c r="BE202" s="4"/>
      <c r="BF202" s="8"/>
      <c r="BG202" s="7"/>
      <c r="BH202" s="7"/>
      <c r="BI202" s="7">
        <v>1</v>
      </c>
      <c r="BJ202" s="4">
        <v>34</v>
      </c>
      <c r="BK202" s="8">
        <v>1480.24</v>
      </c>
      <c r="BL202" s="2" t="s">
        <v>2662</v>
      </c>
      <c r="BM202" s="7">
        <v>1</v>
      </c>
      <c r="BN202" s="7">
        <v>1</v>
      </c>
      <c r="BO202" s="4">
        <v>16</v>
      </c>
      <c r="BP202" s="8">
        <v>566.84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626</v>
      </c>
      <c r="BX202" s="2" t="s">
        <v>2663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129</v>
      </c>
      <c r="CI202" s="2" t="s">
        <v>132</v>
      </c>
      <c r="CJ202" s="2" t="s">
        <v>160</v>
      </c>
      <c r="CK202" s="2" t="s">
        <v>144</v>
      </c>
      <c r="CL202" s="2" t="s">
        <v>132</v>
      </c>
      <c r="CM202" s="4">
        <v>5</v>
      </c>
      <c r="CN202" s="8">
        <v>242.76</v>
      </c>
      <c r="CO202" s="4"/>
      <c r="CP202" s="8"/>
      <c r="CQ202" s="7"/>
      <c r="CR202" s="7"/>
      <c r="CS202" s="2" t="s">
        <v>141</v>
      </c>
      <c r="CT202" s="2" t="s">
        <v>129</v>
      </c>
      <c r="CU202" s="2" t="s">
        <v>323</v>
      </c>
      <c r="CV202" s="2" t="s">
        <v>1231</v>
      </c>
      <c r="CW202" s="2" t="s">
        <v>144</v>
      </c>
      <c r="CX202" s="2" t="s">
        <v>132</v>
      </c>
      <c r="CY202" s="4">
        <v>3</v>
      </c>
      <c r="CZ202" s="8">
        <v>158.76</v>
      </c>
      <c r="DA202" s="4"/>
      <c r="DB202" s="8"/>
      <c r="DC202" s="7"/>
      <c r="DD202" s="7"/>
      <c r="DE202" s="2" t="s">
        <v>141</v>
      </c>
      <c r="DF202" s="2" t="s">
        <v>129</v>
      </c>
      <c r="DG202" s="2" t="s">
        <v>626</v>
      </c>
      <c r="DH202" s="2" t="s">
        <v>461</v>
      </c>
      <c r="DI202" s="2" t="s">
        <v>144</v>
      </c>
      <c r="DJ202" s="2" t="s">
        <v>132</v>
      </c>
      <c r="DK202" s="4">
        <v>3</v>
      </c>
      <c r="DL202" s="8">
        <v>166.32</v>
      </c>
      <c r="DM202" s="4"/>
      <c r="DN202" s="8"/>
      <c r="DO202" s="7"/>
      <c r="DP202" s="7"/>
      <c r="DQ202" s="2" t="s">
        <v>141</v>
      </c>
      <c r="DR202" s="2" t="s">
        <v>129</v>
      </c>
      <c r="DS202" s="2" t="s">
        <v>149</v>
      </c>
      <c r="DT202" s="2" t="s">
        <v>678</v>
      </c>
      <c r="DU202" s="2" t="s">
        <v>144</v>
      </c>
      <c r="DV202" s="2" t="s">
        <v>132</v>
      </c>
      <c r="DW202" s="4">
        <v>4</v>
      </c>
      <c r="DX202" s="8">
        <v>210.68</v>
      </c>
      <c r="DY202" s="4"/>
      <c r="DZ202" s="8"/>
      <c r="EA202" s="7"/>
      <c r="EB202" s="7"/>
      <c r="EC202" s="2" t="s">
        <v>141</v>
      </c>
      <c r="ED202" s="2" t="s">
        <v>129</v>
      </c>
      <c r="EE202" s="2" t="s">
        <v>626</v>
      </c>
      <c r="EF202" s="2" t="s">
        <v>486</v>
      </c>
      <c r="EG202" s="2" t="s">
        <v>144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141</v>
      </c>
      <c r="EP202" s="2" t="s">
        <v>129</v>
      </c>
      <c r="EQ202" s="2" t="s">
        <v>1964</v>
      </c>
      <c r="ER202" s="2" t="s">
        <v>2609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167</v>
      </c>
      <c r="FB202" s="2" t="s">
        <v>129</v>
      </c>
      <c r="FC202" s="2" t="s">
        <v>132</v>
      </c>
      <c r="FD202" s="2" t="s">
        <v>132</v>
      </c>
      <c r="FE202" s="2" t="s">
        <v>144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141</v>
      </c>
      <c r="FN202" s="2" t="s">
        <v>129</v>
      </c>
      <c r="FO202" s="2" t="s">
        <v>1387</v>
      </c>
      <c r="FP202" s="2" t="s">
        <v>2664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141</v>
      </c>
      <c r="FZ202" s="2" t="s">
        <v>129</v>
      </c>
      <c r="GA202" s="2" t="s">
        <v>158</v>
      </c>
      <c r="GB202" s="2" t="s">
        <v>132</v>
      </c>
      <c r="GC202" s="2" t="s">
        <v>144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141</v>
      </c>
      <c r="GL202" s="2" t="s">
        <v>129</v>
      </c>
      <c r="GM202" s="2" t="s">
        <v>626</v>
      </c>
      <c r="GN202" s="2" t="s">
        <v>132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141</v>
      </c>
      <c r="GX202" s="2" t="s">
        <v>129</v>
      </c>
      <c r="GY202" s="2" t="s">
        <v>161</v>
      </c>
      <c r="GZ202" s="2" t="s">
        <v>132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162</v>
      </c>
      <c r="HJ202" s="2" t="s">
        <v>129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>
        <v>1</v>
      </c>
      <c r="HP202" s="8">
        <v>42.34</v>
      </c>
      <c r="HQ202" s="4"/>
      <c r="HR202" s="8"/>
      <c r="HS202" s="7"/>
      <c r="HT202" s="7"/>
      <c r="HU202" s="2" t="s">
        <v>141</v>
      </c>
      <c r="HV202" s="2" t="s">
        <v>129</v>
      </c>
      <c r="HW202" s="2" t="s">
        <v>244</v>
      </c>
      <c r="HX202" s="2" t="s">
        <v>2665</v>
      </c>
      <c r="HY202" s="2" t="s">
        <v>144</v>
      </c>
      <c r="HZ202" s="2" t="s">
        <v>132</v>
      </c>
      <c r="IA202" s="4">
        <v>2</v>
      </c>
      <c r="IB202" s="8">
        <v>92.54</v>
      </c>
      <c r="IC202" s="4"/>
      <c r="ID202" s="8"/>
      <c r="IE202" s="7"/>
      <c r="IF202" s="7"/>
      <c r="IG202" s="2" t="s">
        <v>141</v>
      </c>
      <c r="IH202" s="2" t="s">
        <v>129</v>
      </c>
      <c r="II202" s="2" t="s">
        <v>2019</v>
      </c>
      <c r="IJ202" s="2" t="s">
        <v>1443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129</v>
      </c>
      <c r="IU202" s="2" t="s">
        <v>354</v>
      </c>
      <c r="IV202" s="2" t="s">
        <v>2666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141</v>
      </c>
      <c r="JF202" s="2" t="s">
        <v>129</v>
      </c>
      <c r="JG202" s="2" t="s">
        <v>356</v>
      </c>
      <c r="JH202" s="2" t="s">
        <v>1604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129</v>
      </c>
      <c r="JS202" s="2" t="s">
        <v>724</v>
      </c>
      <c r="JT202" s="2" t="s">
        <v>456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167</v>
      </c>
      <c r="KD202" s="2" t="s">
        <v>129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174</v>
      </c>
      <c r="KP202" s="2" t="s">
        <v>168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167</v>
      </c>
      <c r="LN202" s="2" t="s">
        <v>129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141</v>
      </c>
      <c r="ML202" s="2" t="s">
        <v>171</v>
      </c>
      <c r="MM202" s="2" t="s">
        <v>626</v>
      </c>
      <c r="MN202" s="2" t="s">
        <v>2667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167</v>
      </c>
      <c r="MX202" s="2" t="s">
        <v>129</v>
      </c>
      <c r="MY202" s="2" t="s">
        <v>132</v>
      </c>
      <c r="MZ202" s="2" t="s">
        <v>132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167</v>
      </c>
      <c r="NJ202" s="2" t="s">
        <v>129</v>
      </c>
      <c r="NK202" s="2" t="s">
        <v>132</v>
      </c>
      <c r="NL202" s="2" t="s">
        <v>132</v>
      </c>
      <c r="NM202" s="2" t="s">
        <v>144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174</v>
      </c>
      <c r="NV202" s="2" t="s">
        <v>129</v>
      </c>
      <c r="NW202" s="2" t="s">
        <v>132</v>
      </c>
      <c r="NX202" s="2" t="s">
        <v>132</v>
      </c>
      <c r="NY202" s="2" t="s">
        <v>144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129</v>
      </c>
      <c r="OI202" s="2" t="s">
        <v>132</v>
      </c>
      <c r="OJ202" s="2" t="s">
        <v>132</v>
      </c>
      <c r="OK202" s="2" t="s">
        <v>144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167</v>
      </c>
      <c r="OT202" s="2" t="s">
        <v>168</v>
      </c>
      <c r="OU202" s="2" t="s">
        <v>132</v>
      </c>
      <c r="OV202" s="2" t="s">
        <v>132</v>
      </c>
      <c r="OW202" s="2" t="s">
        <v>144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141</v>
      </c>
      <c r="PR202" s="2" t="s">
        <v>168</v>
      </c>
      <c r="PS202" s="2" t="s">
        <v>177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167</v>
      </c>
      <c r="QP202" s="2" t="s">
        <v>168</v>
      </c>
      <c r="QQ202" s="2" t="s">
        <v>132</v>
      </c>
      <c r="QR202" s="2" t="s">
        <v>132</v>
      </c>
      <c r="QS202" s="2" t="s">
        <v>144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167</v>
      </c>
      <c r="RB202" s="2" t="s">
        <v>129</v>
      </c>
      <c r="RC202" s="2" t="s">
        <v>132</v>
      </c>
      <c r="RD202" s="2" t="s">
        <v>132</v>
      </c>
      <c r="RE202" s="2" t="s">
        <v>144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174</v>
      </c>
      <c r="RN202" s="2" t="s">
        <v>129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2668</v>
      </c>
      <c r="B203" s="2" t="s">
        <v>121</v>
      </c>
      <c r="C203" s="2" t="s">
        <v>2518</v>
      </c>
      <c r="D203" s="2" t="s">
        <v>123</v>
      </c>
      <c r="E203" s="2" t="s">
        <v>124</v>
      </c>
      <c r="F203" s="2" t="s">
        <v>2669</v>
      </c>
      <c r="G203" s="2" t="s">
        <v>2669</v>
      </c>
      <c r="H203" s="2" t="s">
        <v>2669</v>
      </c>
      <c r="I203" s="2" t="s">
        <v>2670</v>
      </c>
      <c r="J203" s="2" t="s">
        <v>127</v>
      </c>
      <c r="K203" s="2" t="s">
        <v>935</v>
      </c>
      <c r="L203" s="3">
        <v>37.19</v>
      </c>
      <c r="M203" s="3">
        <v>39.05</v>
      </c>
      <c r="N203" s="3">
        <v>76.49</v>
      </c>
      <c r="O203" s="2" t="s">
        <v>129</v>
      </c>
      <c r="P203" s="2" t="s">
        <v>130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429</v>
      </c>
      <c r="V203" s="2" t="s">
        <v>2175</v>
      </c>
      <c r="W203" s="2" t="s">
        <v>187</v>
      </c>
      <c r="X203" s="2" t="s">
        <v>2541</v>
      </c>
      <c r="Y203" s="2" t="s">
        <v>2671</v>
      </c>
      <c r="Z203" s="4">
        <v>135</v>
      </c>
      <c r="AA203" s="4">
        <f>=ROUNDDOWN(4.82142857142857,0)</f>
      </c>
      <c r="AB203" s="5">
        <v>28</v>
      </c>
      <c r="AC203" s="2" t="s">
        <v>2140</v>
      </c>
      <c r="AD203" s="4">
        <v>150</v>
      </c>
      <c r="AE203" s="4">
        <v>500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244</v>
      </c>
      <c r="AQ203" s="8">
        <v>10934.12</v>
      </c>
      <c r="AR203" s="4"/>
      <c r="AS203" s="8"/>
      <c r="AT203" s="7"/>
      <c r="AU203" s="7"/>
      <c r="AV203" s="4">
        <v>244</v>
      </c>
      <c r="AW203" s="8">
        <v>10934.12</v>
      </c>
      <c r="AX203" s="4"/>
      <c r="AY203" s="8"/>
      <c r="AZ203" s="7"/>
      <c r="BA203" s="7"/>
      <c r="BB203" s="7">
        <v>1</v>
      </c>
      <c r="BC203" s="4">
        <v>244</v>
      </c>
      <c r="BD203" s="8">
        <v>10934.12</v>
      </c>
      <c r="BE203" s="4"/>
      <c r="BF203" s="8"/>
      <c r="BG203" s="7"/>
      <c r="BH203" s="7"/>
      <c r="BI203" s="7">
        <v>1</v>
      </c>
      <c r="BJ203" s="4">
        <v>244</v>
      </c>
      <c r="BK203" s="8">
        <v>10934.12</v>
      </c>
      <c r="BL203" s="2" t="s">
        <v>2672</v>
      </c>
      <c r="BM203" s="7">
        <v>1</v>
      </c>
      <c r="BN203" s="7">
        <v>1</v>
      </c>
      <c r="BO203" s="4">
        <v>42</v>
      </c>
      <c r="BP203" s="8">
        <v>1457.08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1333</v>
      </c>
      <c r="BX203" s="2" t="s">
        <v>2627</v>
      </c>
      <c r="BY203" s="2" t="s">
        <v>144</v>
      </c>
      <c r="BZ203" s="2" t="s">
        <v>132</v>
      </c>
      <c r="CA203" s="4">
        <v>45</v>
      </c>
      <c r="CB203" s="8">
        <v>2166.3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132</v>
      </c>
      <c r="CJ203" s="2" t="s">
        <v>1972</v>
      </c>
      <c r="CK203" s="2" t="s">
        <v>144</v>
      </c>
      <c r="CL203" s="2" t="s">
        <v>132</v>
      </c>
      <c r="CM203" s="4">
        <v>17</v>
      </c>
      <c r="CN203" s="8">
        <v>829.13</v>
      </c>
      <c r="CO203" s="4"/>
      <c r="CP203" s="8"/>
      <c r="CQ203" s="7"/>
      <c r="CR203" s="7"/>
      <c r="CS203" s="2" t="s">
        <v>141</v>
      </c>
      <c r="CT203" s="2" t="s">
        <v>129</v>
      </c>
      <c r="CU203" s="2" t="s">
        <v>2673</v>
      </c>
      <c r="CV203" s="2" t="s">
        <v>929</v>
      </c>
      <c r="CW203" s="2" t="s">
        <v>144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129</v>
      </c>
      <c r="DG203" s="2" t="s">
        <v>557</v>
      </c>
      <c r="DH203" s="2" t="s">
        <v>2674</v>
      </c>
      <c r="DI203" s="2" t="s">
        <v>144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212</v>
      </c>
      <c r="DR203" s="2" t="s">
        <v>129</v>
      </c>
      <c r="DS203" s="2" t="s">
        <v>132</v>
      </c>
      <c r="DT203" s="2" t="s">
        <v>132</v>
      </c>
      <c r="DU203" s="2" t="s">
        <v>144</v>
      </c>
      <c r="DV203" s="2" t="s">
        <v>132</v>
      </c>
      <c r="DW203" s="4">
        <v>106</v>
      </c>
      <c r="DX203" s="8">
        <v>4935.36</v>
      </c>
      <c r="DY203" s="4"/>
      <c r="DZ203" s="8"/>
      <c r="EA203" s="7"/>
      <c r="EB203" s="7"/>
      <c r="EC203" s="2" t="s">
        <v>141</v>
      </c>
      <c r="ED203" s="2" t="s">
        <v>129</v>
      </c>
      <c r="EE203" s="2" t="s">
        <v>919</v>
      </c>
      <c r="EF203" s="2" t="s">
        <v>929</v>
      </c>
      <c r="EG203" s="2" t="s">
        <v>144</v>
      </c>
      <c r="EH203" s="2" t="s">
        <v>132</v>
      </c>
      <c r="EI203" s="4">
        <v>2</v>
      </c>
      <c r="EJ203" s="8">
        <v>84.28</v>
      </c>
      <c r="EK203" s="4"/>
      <c r="EL203" s="8"/>
      <c r="EM203" s="7"/>
      <c r="EN203" s="7"/>
      <c r="EO203" s="2" t="s">
        <v>141</v>
      </c>
      <c r="EP203" s="2" t="s">
        <v>129</v>
      </c>
      <c r="EQ203" s="2" t="s">
        <v>1176</v>
      </c>
      <c r="ER203" s="2" t="s">
        <v>2421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174</v>
      </c>
      <c r="FB203" s="2" t="s">
        <v>129</v>
      </c>
      <c r="FC203" s="2" t="s">
        <v>132</v>
      </c>
      <c r="FD203" s="2" t="s">
        <v>132</v>
      </c>
      <c r="FE203" s="2" t="s">
        <v>144</v>
      </c>
      <c r="FF203" s="2" t="s">
        <v>132</v>
      </c>
      <c r="FG203" s="4">
        <v>14</v>
      </c>
      <c r="FH203" s="8">
        <v>675.22</v>
      </c>
      <c r="FI203" s="4"/>
      <c r="FJ203" s="8"/>
      <c r="FK203" s="7"/>
      <c r="FL203" s="7"/>
      <c r="FM203" s="2" t="s">
        <v>141</v>
      </c>
      <c r="FN203" s="2" t="s">
        <v>129</v>
      </c>
      <c r="FO203" s="2" t="s">
        <v>1176</v>
      </c>
      <c r="FP203" s="2" t="s">
        <v>722</v>
      </c>
      <c r="FQ203" s="2" t="s">
        <v>144</v>
      </c>
      <c r="FR203" s="2" t="s">
        <v>132</v>
      </c>
      <c r="FS203" s="4">
        <v>7</v>
      </c>
      <c r="FT203" s="8">
        <v>273.35</v>
      </c>
      <c r="FU203" s="4"/>
      <c r="FV203" s="8"/>
      <c r="FW203" s="7"/>
      <c r="FX203" s="7"/>
      <c r="FY203" s="2" t="s">
        <v>141</v>
      </c>
      <c r="FZ203" s="2" t="s">
        <v>129</v>
      </c>
      <c r="GA203" s="2" t="s">
        <v>378</v>
      </c>
      <c r="GB203" s="2" t="s">
        <v>271</v>
      </c>
      <c r="GC203" s="2" t="s">
        <v>144</v>
      </c>
      <c r="GD203" s="2" t="s">
        <v>132</v>
      </c>
      <c r="GE203" s="4">
        <v>2</v>
      </c>
      <c r="GF203" s="8">
        <v>135.04</v>
      </c>
      <c r="GG203" s="4"/>
      <c r="GH203" s="8"/>
      <c r="GI203" s="7"/>
      <c r="GJ203" s="7"/>
      <c r="GK203" s="2" t="s">
        <v>141</v>
      </c>
      <c r="GL203" s="2" t="s">
        <v>129</v>
      </c>
      <c r="GM203" s="2" t="s">
        <v>2671</v>
      </c>
      <c r="GN203" s="2" t="s">
        <v>2675</v>
      </c>
      <c r="GO203" s="2" t="s">
        <v>144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141</v>
      </c>
      <c r="GX203" s="2" t="s">
        <v>168</v>
      </c>
      <c r="GY203" s="2" t="s">
        <v>142</v>
      </c>
      <c r="GZ203" s="2" t="s">
        <v>1857</v>
      </c>
      <c r="HA203" s="2" t="s">
        <v>144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162</v>
      </c>
      <c r="HJ203" s="2" t="s">
        <v>129</v>
      </c>
      <c r="HK203" s="2" t="s">
        <v>132</v>
      </c>
      <c r="HL203" s="2" t="s">
        <v>132</v>
      </c>
      <c r="HM203" s="2" t="s">
        <v>144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226</v>
      </c>
      <c r="HX203" s="2" t="s">
        <v>416</v>
      </c>
      <c r="HY203" s="2" t="s">
        <v>144</v>
      </c>
      <c r="HZ203" s="2" t="s">
        <v>132</v>
      </c>
      <c r="IA203" s="4">
        <v>1</v>
      </c>
      <c r="IB203" s="8">
        <v>42.17</v>
      </c>
      <c r="IC203" s="4"/>
      <c r="ID203" s="8"/>
      <c r="IE203" s="7"/>
      <c r="IF203" s="7"/>
      <c r="IG203" s="2" t="s">
        <v>141</v>
      </c>
      <c r="IH203" s="2" t="s">
        <v>129</v>
      </c>
      <c r="II203" s="2" t="s">
        <v>962</v>
      </c>
      <c r="IJ203" s="2" t="s">
        <v>2170</v>
      </c>
      <c r="IK203" s="2" t="s">
        <v>144</v>
      </c>
      <c r="IL203" s="2" t="s">
        <v>132</v>
      </c>
      <c r="IM203" s="4">
        <v>7</v>
      </c>
      <c r="IN203" s="8">
        <v>295.19</v>
      </c>
      <c r="IO203" s="4"/>
      <c r="IP203" s="8"/>
      <c r="IQ203" s="7"/>
      <c r="IR203" s="7"/>
      <c r="IS203" s="2" t="s">
        <v>141</v>
      </c>
      <c r="IT203" s="2" t="s">
        <v>129</v>
      </c>
      <c r="IU203" s="2" t="s">
        <v>586</v>
      </c>
      <c r="IV203" s="2" t="s">
        <v>2588</v>
      </c>
      <c r="IW203" s="2" t="s">
        <v>144</v>
      </c>
      <c r="IX203" s="2" t="s">
        <v>132</v>
      </c>
      <c r="IY203" s="4">
        <v>1</v>
      </c>
      <c r="IZ203" s="8">
        <v>41</v>
      </c>
      <c r="JA203" s="4"/>
      <c r="JB203" s="8"/>
      <c r="JC203" s="7"/>
      <c r="JD203" s="7"/>
      <c r="JE203" s="2" t="s">
        <v>141</v>
      </c>
      <c r="JF203" s="2" t="s">
        <v>129</v>
      </c>
      <c r="JG203" s="2" t="s">
        <v>272</v>
      </c>
      <c r="JH203" s="2" t="s">
        <v>1337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141</v>
      </c>
      <c r="JR203" s="2" t="s">
        <v>129</v>
      </c>
      <c r="JS203" s="2" t="s">
        <v>1030</v>
      </c>
      <c r="JT203" s="2" t="s">
        <v>2676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167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132</v>
      </c>
      <c r="KP203" s="2" t="s">
        <v>132</v>
      </c>
      <c r="KQ203" s="2" t="s">
        <v>132</v>
      </c>
      <c r="KR203" s="2" t="s">
        <v>132</v>
      </c>
      <c r="KS203" s="2" t="s">
        <v>132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174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141</v>
      </c>
      <c r="ML203" s="2" t="s">
        <v>171</v>
      </c>
      <c r="MM203" s="2" t="s">
        <v>584</v>
      </c>
      <c r="MN203" s="2" t="s">
        <v>2625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167</v>
      </c>
      <c r="MX203" s="2" t="s">
        <v>129</v>
      </c>
      <c r="MY203" s="2" t="s">
        <v>132</v>
      </c>
      <c r="MZ203" s="2" t="s">
        <v>132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167</v>
      </c>
      <c r="NJ203" s="2" t="s">
        <v>129</v>
      </c>
      <c r="NK203" s="2" t="s">
        <v>132</v>
      </c>
      <c r="NL203" s="2" t="s">
        <v>132</v>
      </c>
      <c r="NM203" s="2" t="s">
        <v>144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174</v>
      </c>
      <c r="NV203" s="2" t="s">
        <v>129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129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167</v>
      </c>
      <c r="OT203" s="2" t="s">
        <v>168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217</v>
      </c>
      <c r="PF203" s="2" t="s">
        <v>129</v>
      </c>
      <c r="PG203" s="2" t="s">
        <v>132</v>
      </c>
      <c r="PH203" s="2" t="s">
        <v>132</v>
      </c>
      <c r="PI203" s="2" t="s">
        <v>144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174</v>
      </c>
      <c r="PR203" s="2" t="s">
        <v>129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167</v>
      </c>
      <c r="QP203" s="2" t="s">
        <v>168</v>
      </c>
      <c r="QQ203" s="2" t="s">
        <v>132</v>
      </c>
      <c r="QR203" s="2" t="s">
        <v>132</v>
      </c>
      <c r="QS203" s="2" t="s">
        <v>144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174</v>
      </c>
      <c r="RB203" s="2" t="s">
        <v>129</v>
      </c>
      <c r="RC203" s="2" t="s">
        <v>132</v>
      </c>
      <c r="RD203" s="2" t="s">
        <v>132</v>
      </c>
      <c r="RE203" s="2" t="s">
        <v>144</v>
      </c>
      <c r="RF203" s="2" t="s">
        <v>179</v>
      </c>
      <c r="RG203" s="4"/>
      <c r="RH203" s="8"/>
      <c r="RI203" s="4"/>
      <c r="RJ203" s="8"/>
      <c r="RK203" s="7"/>
      <c r="RL203" s="7"/>
      <c r="RM203" s="2" t="s">
        <v>141</v>
      </c>
      <c r="RN203" s="2" t="s">
        <v>168</v>
      </c>
      <c r="RO203" s="2" t="s">
        <v>2568</v>
      </c>
      <c r="RP203" s="2" t="s">
        <v>623</v>
      </c>
      <c r="RQ203" s="2" t="s">
        <v>144</v>
      </c>
      <c r="RR203" s="2" t="s">
        <v>132</v>
      </c>
    </row>
    <row r="204">
      <c r="A204" s="2" t="s">
        <v>2677</v>
      </c>
      <c r="B204" s="2" t="s">
        <v>121</v>
      </c>
      <c r="C204" s="2" t="s">
        <v>2518</v>
      </c>
      <c r="D204" s="2" t="s">
        <v>123</v>
      </c>
      <c r="E204" s="2" t="s">
        <v>124</v>
      </c>
      <c r="F204" s="2" t="s">
        <v>2678</v>
      </c>
      <c r="G204" s="2" t="s">
        <v>2678</v>
      </c>
      <c r="H204" s="2" t="s">
        <v>2678</v>
      </c>
      <c r="I204" s="2" t="s">
        <v>2679</v>
      </c>
      <c r="J204" s="2" t="s">
        <v>127</v>
      </c>
      <c r="K204" s="2" t="s">
        <v>283</v>
      </c>
      <c r="L204" s="3">
        <v>32</v>
      </c>
      <c r="M204" s="3">
        <v>33.6</v>
      </c>
      <c r="N204" s="3">
        <v>69.99</v>
      </c>
      <c r="O204" s="2" t="s">
        <v>129</v>
      </c>
      <c r="P204" s="2" t="s">
        <v>978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429</v>
      </c>
      <c r="V204" s="2" t="s">
        <v>866</v>
      </c>
      <c r="W204" s="2" t="s">
        <v>2631</v>
      </c>
      <c r="X204" s="2" t="s">
        <v>136</v>
      </c>
      <c r="Y204" s="2" t="s">
        <v>216</v>
      </c>
      <c r="Z204" s="4">
        <v>81</v>
      </c>
      <c r="AA204" s="4">
        <f>=ROUNDDOWN(90,0)</f>
      </c>
      <c r="AB204" s="5">
        <v>0.9</v>
      </c>
      <c r="AC204" s="2" t="s">
        <v>132</v>
      </c>
      <c r="AD204" s="4"/>
      <c r="AE204" s="4"/>
      <c r="AF204" s="6">
        <v>65</v>
      </c>
      <c r="AG204" s="6"/>
      <c r="AH204" s="7"/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141</v>
      </c>
      <c r="BV204" s="2" t="s">
        <v>129</v>
      </c>
      <c r="BW204" s="2" t="s">
        <v>510</v>
      </c>
      <c r="BX204" s="2" t="s">
        <v>1460</v>
      </c>
      <c r="BY204" s="2" t="s">
        <v>144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141</v>
      </c>
      <c r="CH204" s="2" t="s">
        <v>129</v>
      </c>
      <c r="CI204" s="2" t="s">
        <v>132</v>
      </c>
      <c r="CJ204" s="2" t="s">
        <v>2680</v>
      </c>
      <c r="CK204" s="2" t="s">
        <v>144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141</v>
      </c>
      <c r="CT204" s="2" t="s">
        <v>129</v>
      </c>
      <c r="CU204" s="2" t="s">
        <v>980</v>
      </c>
      <c r="CV204" s="2" t="s">
        <v>1452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167</v>
      </c>
      <c r="DF204" s="2" t="s">
        <v>129</v>
      </c>
      <c r="DG204" s="2" t="s">
        <v>132</v>
      </c>
      <c r="DH204" s="2" t="s">
        <v>132</v>
      </c>
      <c r="DI204" s="2" t="s">
        <v>144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141</v>
      </c>
      <c r="DR204" s="2" t="s">
        <v>129</v>
      </c>
      <c r="DS204" s="2" t="s">
        <v>983</v>
      </c>
      <c r="DT204" s="2" t="s">
        <v>1903</v>
      </c>
      <c r="DU204" s="2" t="s">
        <v>144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141</v>
      </c>
      <c r="ED204" s="2" t="s">
        <v>129</v>
      </c>
      <c r="EE204" s="2" t="s">
        <v>2681</v>
      </c>
      <c r="EF204" s="2" t="s">
        <v>132</v>
      </c>
      <c r="EG204" s="2" t="s">
        <v>144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249</v>
      </c>
      <c r="ER204" s="2" t="s">
        <v>132</v>
      </c>
      <c r="ES204" s="2" t="s">
        <v>144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174</v>
      </c>
      <c r="FB204" s="2" t="s">
        <v>129</v>
      </c>
      <c r="FC204" s="2" t="s">
        <v>132</v>
      </c>
      <c r="FD204" s="2" t="s">
        <v>132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162</v>
      </c>
      <c r="FN204" s="2" t="s">
        <v>129</v>
      </c>
      <c r="FO204" s="2" t="s">
        <v>132</v>
      </c>
      <c r="FP204" s="2" t="s">
        <v>132</v>
      </c>
      <c r="FQ204" s="2" t="s">
        <v>144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141</v>
      </c>
      <c r="FZ204" s="2" t="s">
        <v>129</v>
      </c>
      <c r="GA204" s="2" t="s">
        <v>158</v>
      </c>
      <c r="GB204" s="2" t="s">
        <v>132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141</v>
      </c>
      <c r="GL204" s="2" t="s">
        <v>129</v>
      </c>
      <c r="GM204" s="2" t="s">
        <v>980</v>
      </c>
      <c r="GN204" s="2" t="s">
        <v>132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167</v>
      </c>
      <c r="GX204" s="2" t="s">
        <v>129</v>
      </c>
      <c r="GY204" s="2" t="s">
        <v>132</v>
      </c>
      <c r="GZ204" s="2" t="s">
        <v>132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162</v>
      </c>
      <c r="HJ204" s="2" t="s">
        <v>129</v>
      </c>
      <c r="HK204" s="2" t="s">
        <v>132</v>
      </c>
      <c r="HL204" s="2" t="s">
        <v>132</v>
      </c>
      <c r="HM204" s="2" t="s">
        <v>144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162</v>
      </c>
      <c r="HV204" s="2" t="s">
        <v>129</v>
      </c>
      <c r="HW204" s="2" t="s">
        <v>132</v>
      </c>
      <c r="HX204" s="2" t="s">
        <v>132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141</v>
      </c>
      <c r="IH204" s="2" t="s">
        <v>129</v>
      </c>
      <c r="II204" s="2" t="s">
        <v>983</v>
      </c>
      <c r="IJ204" s="2" t="s">
        <v>132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167</v>
      </c>
      <c r="IT204" s="2" t="s">
        <v>129</v>
      </c>
      <c r="IU204" s="2" t="s">
        <v>132</v>
      </c>
      <c r="IV204" s="2" t="s">
        <v>132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174</v>
      </c>
      <c r="JF204" s="2" t="s">
        <v>129</v>
      </c>
      <c r="JG204" s="2" t="s">
        <v>132</v>
      </c>
      <c r="JH204" s="2" t="s">
        <v>132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162</v>
      </c>
      <c r="JR204" s="2" t="s">
        <v>129</v>
      </c>
      <c r="JS204" s="2" t="s">
        <v>132</v>
      </c>
      <c r="JT204" s="2" t="s">
        <v>132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167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174</v>
      </c>
      <c r="KP204" s="2" t="s">
        <v>168</v>
      </c>
      <c r="KQ204" s="2" t="s">
        <v>132</v>
      </c>
      <c r="KR204" s="2" t="s">
        <v>132</v>
      </c>
      <c r="KS204" s="2" t="s">
        <v>144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141</v>
      </c>
      <c r="LB204" s="2" t="s">
        <v>129</v>
      </c>
      <c r="LC204" s="2" t="s">
        <v>980</v>
      </c>
      <c r="LD204" s="2" t="s">
        <v>132</v>
      </c>
      <c r="LE204" s="2" t="s">
        <v>144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174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167</v>
      </c>
      <c r="LZ204" s="2" t="s">
        <v>129</v>
      </c>
      <c r="MA204" s="2" t="s">
        <v>132</v>
      </c>
      <c r="MB204" s="2" t="s">
        <v>132</v>
      </c>
      <c r="MC204" s="2" t="s">
        <v>144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167</v>
      </c>
      <c r="MX204" s="2" t="s">
        <v>129</v>
      </c>
      <c r="MY204" s="2" t="s">
        <v>132</v>
      </c>
      <c r="MZ204" s="2" t="s">
        <v>132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167</v>
      </c>
      <c r="NJ204" s="2" t="s">
        <v>129</v>
      </c>
      <c r="NK204" s="2" t="s">
        <v>132</v>
      </c>
      <c r="NL204" s="2" t="s">
        <v>132</v>
      </c>
      <c r="NM204" s="2" t="s">
        <v>144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167</v>
      </c>
      <c r="OT204" s="2" t="s">
        <v>129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167</v>
      </c>
      <c r="PF204" s="2" t="s">
        <v>129</v>
      </c>
      <c r="PG204" s="2" t="s">
        <v>132</v>
      </c>
      <c r="PH204" s="2" t="s">
        <v>132</v>
      </c>
      <c r="PI204" s="2" t="s">
        <v>144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174</v>
      </c>
      <c r="PR204" s="2" t="s">
        <v>129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167</v>
      </c>
      <c r="QD204" s="2" t="s">
        <v>129</v>
      </c>
      <c r="QE204" s="2" t="s">
        <v>132</v>
      </c>
      <c r="QF204" s="2" t="s">
        <v>132</v>
      </c>
      <c r="QG204" s="2" t="s">
        <v>144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174</v>
      </c>
      <c r="RB204" s="2" t="s">
        <v>129</v>
      </c>
      <c r="RC204" s="2" t="s">
        <v>132</v>
      </c>
      <c r="RD204" s="2" t="s">
        <v>132</v>
      </c>
      <c r="RE204" s="2" t="s">
        <v>144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174</v>
      </c>
      <c r="RN204" s="2" t="s">
        <v>129</v>
      </c>
      <c r="RO204" s="2" t="s">
        <v>132</v>
      </c>
      <c r="RP204" s="2" t="s">
        <v>132</v>
      </c>
      <c r="RQ204" s="2" t="s">
        <v>144</v>
      </c>
      <c r="RR204" s="2" t="s">
        <v>132</v>
      </c>
    </row>
    <row r="205">
      <c r="A205" s="2" t="s">
        <v>2682</v>
      </c>
      <c r="B205" s="2" t="s">
        <v>121</v>
      </c>
      <c r="C205" s="2" t="s">
        <v>2518</v>
      </c>
      <c r="D205" s="2" t="s">
        <v>123</v>
      </c>
      <c r="E205" s="2" t="s">
        <v>124</v>
      </c>
      <c r="F205" s="2" t="s">
        <v>2678</v>
      </c>
      <c r="G205" s="2" t="s">
        <v>2678</v>
      </c>
      <c r="H205" s="2" t="s">
        <v>2678</v>
      </c>
      <c r="I205" s="2" t="s">
        <v>2683</v>
      </c>
      <c r="J205" s="2" t="s">
        <v>127</v>
      </c>
      <c r="K205" s="2" t="s">
        <v>730</v>
      </c>
      <c r="L205" s="3">
        <v>32</v>
      </c>
      <c r="M205" s="3">
        <v>33.6</v>
      </c>
      <c r="N205" s="3">
        <v>69.99</v>
      </c>
      <c r="O205" s="2" t="s">
        <v>129</v>
      </c>
      <c r="P205" s="2" t="s">
        <v>978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429</v>
      </c>
      <c r="V205" s="2" t="s">
        <v>866</v>
      </c>
      <c r="W205" s="2" t="s">
        <v>2631</v>
      </c>
      <c r="X205" s="2" t="s">
        <v>136</v>
      </c>
      <c r="Y205" s="2" t="s">
        <v>216</v>
      </c>
      <c r="Z205" s="4">
        <v>61</v>
      </c>
      <c r="AA205" s="4">
        <f>=ROUNDDOWN(15.25,0)</f>
      </c>
      <c r="AB205" s="5">
        <v>4</v>
      </c>
      <c r="AC205" s="2" t="s">
        <v>256</v>
      </c>
      <c r="AD205" s="4">
        <v>100</v>
      </c>
      <c r="AE205" s="4">
        <v>100</v>
      </c>
      <c r="AF205" s="6">
        <v>65</v>
      </c>
      <c r="AG205" s="6"/>
      <c r="AH205" s="7"/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141</v>
      </c>
      <c r="BV205" s="2" t="s">
        <v>129</v>
      </c>
      <c r="BW205" s="2" t="s">
        <v>510</v>
      </c>
      <c r="BX205" s="2" t="s">
        <v>1477</v>
      </c>
      <c r="BY205" s="2" t="s">
        <v>144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141</v>
      </c>
      <c r="CH205" s="2" t="s">
        <v>129</v>
      </c>
      <c r="CI205" s="2" t="s">
        <v>132</v>
      </c>
      <c r="CJ205" s="2" t="s">
        <v>1644</v>
      </c>
      <c r="CK205" s="2" t="s">
        <v>144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141</v>
      </c>
      <c r="CT205" s="2" t="s">
        <v>129</v>
      </c>
      <c r="CU205" s="2" t="s">
        <v>980</v>
      </c>
      <c r="CV205" s="2" t="s">
        <v>2211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167</v>
      </c>
      <c r="DF205" s="2" t="s">
        <v>129</v>
      </c>
      <c r="DG205" s="2" t="s">
        <v>132</v>
      </c>
      <c r="DH205" s="2" t="s">
        <v>132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141</v>
      </c>
      <c r="DR205" s="2" t="s">
        <v>129</v>
      </c>
      <c r="DS205" s="2" t="s">
        <v>983</v>
      </c>
      <c r="DT205" s="2" t="s">
        <v>1903</v>
      </c>
      <c r="DU205" s="2" t="s">
        <v>144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2681</v>
      </c>
      <c r="EF205" s="2" t="s">
        <v>132</v>
      </c>
      <c r="EG205" s="2" t="s">
        <v>144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249</v>
      </c>
      <c r="ER205" s="2" t="s">
        <v>132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174</v>
      </c>
      <c r="FB205" s="2" t="s">
        <v>129</v>
      </c>
      <c r="FC205" s="2" t="s">
        <v>132</v>
      </c>
      <c r="FD205" s="2" t="s">
        <v>132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162</v>
      </c>
      <c r="FN205" s="2" t="s">
        <v>129</v>
      </c>
      <c r="FO205" s="2" t="s">
        <v>132</v>
      </c>
      <c r="FP205" s="2" t="s">
        <v>132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141</v>
      </c>
      <c r="FZ205" s="2" t="s">
        <v>129</v>
      </c>
      <c r="GA205" s="2" t="s">
        <v>158</v>
      </c>
      <c r="GB205" s="2" t="s">
        <v>132</v>
      </c>
      <c r="GC205" s="2" t="s">
        <v>144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141</v>
      </c>
      <c r="GL205" s="2" t="s">
        <v>129</v>
      </c>
      <c r="GM205" s="2" t="s">
        <v>980</v>
      </c>
      <c r="GN205" s="2" t="s">
        <v>132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167</v>
      </c>
      <c r="GX205" s="2" t="s">
        <v>129</v>
      </c>
      <c r="GY205" s="2" t="s">
        <v>132</v>
      </c>
      <c r="GZ205" s="2" t="s">
        <v>132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162</v>
      </c>
      <c r="HJ205" s="2" t="s">
        <v>129</v>
      </c>
      <c r="HK205" s="2" t="s">
        <v>132</v>
      </c>
      <c r="HL205" s="2" t="s">
        <v>132</v>
      </c>
      <c r="HM205" s="2" t="s">
        <v>144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162</v>
      </c>
      <c r="HV205" s="2" t="s">
        <v>129</v>
      </c>
      <c r="HW205" s="2" t="s">
        <v>132</v>
      </c>
      <c r="HX205" s="2" t="s">
        <v>132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141</v>
      </c>
      <c r="IH205" s="2" t="s">
        <v>129</v>
      </c>
      <c r="II205" s="2" t="s">
        <v>983</v>
      </c>
      <c r="IJ205" s="2" t="s">
        <v>132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167</v>
      </c>
      <c r="IT205" s="2" t="s">
        <v>129</v>
      </c>
      <c r="IU205" s="2" t="s">
        <v>132</v>
      </c>
      <c r="IV205" s="2" t="s">
        <v>132</v>
      </c>
      <c r="IW205" s="2" t="s">
        <v>144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174</v>
      </c>
      <c r="JF205" s="2" t="s">
        <v>129</v>
      </c>
      <c r="JG205" s="2" t="s">
        <v>132</v>
      </c>
      <c r="JH205" s="2" t="s">
        <v>132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162</v>
      </c>
      <c r="JR205" s="2" t="s">
        <v>129</v>
      </c>
      <c r="JS205" s="2" t="s">
        <v>132</v>
      </c>
      <c r="JT205" s="2" t="s">
        <v>132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167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174</v>
      </c>
      <c r="KP205" s="2" t="s">
        <v>168</v>
      </c>
      <c r="KQ205" s="2" t="s">
        <v>132</v>
      </c>
      <c r="KR205" s="2" t="s">
        <v>132</v>
      </c>
      <c r="KS205" s="2" t="s">
        <v>144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141</v>
      </c>
      <c r="LB205" s="2" t="s">
        <v>129</v>
      </c>
      <c r="LC205" s="2" t="s">
        <v>980</v>
      </c>
      <c r="LD205" s="2" t="s">
        <v>132</v>
      </c>
      <c r="LE205" s="2" t="s">
        <v>144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174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167</v>
      </c>
      <c r="LZ205" s="2" t="s">
        <v>129</v>
      </c>
      <c r="MA205" s="2" t="s">
        <v>132</v>
      </c>
      <c r="MB205" s="2" t="s">
        <v>132</v>
      </c>
      <c r="MC205" s="2" t="s">
        <v>144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167</v>
      </c>
      <c r="MX205" s="2" t="s">
        <v>129</v>
      </c>
      <c r="MY205" s="2" t="s">
        <v>132</v>
      </c>
      <c r="MZ205" s="2" t="s">
        <v>132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167</v>
      </c>
      <c r="NJ205" s="2" t="s">
        <v>129</v>
      </c>
      <c r="NK205" s="2" t="s">
        <v>132</v>
      </c>
      <c r="NL205" s="2" t="s">
        <v>132</v>
      </c>
      <c r="NM205" s="2" t="s">
        <v>144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129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167</v>
      </c>
      <c r="OT205" s="2" t="s">
        <v>129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167</v>
      </c>
      <c r="PF205" s="2" t="s">
        <v>129</v>
      </c>
      <c r="PG205" s="2" t="s">
        <v>132</v>
      </c>
      <c r="PH205" s="2" t="s">
        <v>132</v>
      </c>
      <c r="PI205" s="2" t="s">
        <v>144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174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167</v>
      </c>
      <c r="QD205" s="2" t="s">
        <v>129</v>
      </c>
      <c r="QE205" s="2" t="s">
        <v>132</v>
      </c>
      <c r="QF205" s="2" t="s">
        <v>132</v>
      </c>
      <c r="QG205" s="2" t="s">
        <v>144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174</v>
      </c>
      <c r="RB205" s="2" t="s">
        <v>129</v>
      </c>
      <c r="RC205" s="2" t="s">
        <v>132</v>
      </c>
      <c r="RD205" s="2" t="s">
        <v>132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174</v>
      </c>
      <c r="RN205" s="2" t="s">
        <v>129</v>
      </c>
      <c r="RO205" s="2" t="s">
        <v>132</v>
      </c>
      <c r="RP205" s="2" t="s">
        <v>132</v>
      </c>
      <c r="RQ205" s="2" t="s">
        <v>144</v>
      </c>
      <c r="RR205" s="2" t="s">
        <v>132</v>
      </c>
    </row>
    <row r="206">
      <c r="A206" s="2" t="s">
        <v>2684</v>
      </c>
      <c r="B206" s="2" t="s">
        <v>121</v>
      </c>
      <c r="C206" s="2" t="s">
        <v>2518</v>
      </c>
      <c r="D206" s="2" t="s">
        <v>123</v>
      </c>
      <c r="E206" s="2" t="s">
        <v>903</v>
      </c>
      <c r="F206" s="2" t="s">
        <v>2685</v>
      </c>
      <c r="G206" s="2" t="s">
        <v>2685</v>
      </c>
      <c r="H206" s="2" t="s">
        <v>2685</v>
      </c>
      <c r="I206" s="2" t="s">
        <v>2686</v>
      </c>
      <c r="J206" s="2" t="s">
        <v>127</v>
      </c>
      <c r="K206" s="2" t="s">
        <v>395</v>
      </c>
      <c r="L206" s="3">
        <v>70.13</v>
      </c>
      <c r="M206" s="3">
        <v>73.64</v>
      </c>
      <c r="N206" s="3">
        <v>144.49</v>
      </c>
      <c r="O206" s="2" t="s">
        <v>129</v>
      </c>
      <c r="P206" s="2" t="s">
        <v>319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285</v>
      </c>
      <c r="V206" s="2" t="s">
        <v>397</v>
      </c>
      <c r="W206" s="2" t="s">
        <v>136</v>
      </c>
      <c r="X206" s="2" t="s">
        <v>2541</v>
      </c>
      <c r="Y206" s="2" t="s">
        <v>2687</v>
      </c>
      <c r="Z206" s="4">
        <v>109</v>
      </c>
      <c r="AA206" s="4">
        <f>=ROUNDDOWN(36.3333333333333,0)</f>
      </c>
      <c r="AB206" s="5">
        <v>3</v>
      </c>
      <c r="AC206" s="2" t="s">
        <v>132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47</v>
      </c>
      <c r="AQ206" s="8">
        <v>3799.3</v>
      </c>
      <c r="AR206" s="4"/>
      <c r="AS206" s="8"/>
      <c r="AT206" s="7"/>
      <c r="AU206" s="7"/>
      <c r="AV206" s="4">
        <v>47</v>
      </c>
      <c r="AW206" s="8">
        <v>3799.3</v>
      </c>
      <c r="AX206" s="4"/>
      <c r="AY206" s="8"/>
      <c r="AZ206" s="7"/>
      <c r="BA206" s="7"/>
      <c r="BB206" s="7">
        <v>1</v>
      </c>
      <c r="BC206" s="4">
        <v>47</v>
      </c>
      <c r="BD206" s="8">
        <v>3799.3</v>
      </c>
      <c r="BE206" s="4"/>
      <c r="BF206" s="8"/>
      <c r="BG206" s="7"/>
      <c r="BH206" s="7"/>
      <c r="BI206" s="7">
        <v>1</v>
      </c>
      <c r="BJ206" s="4">
        <v>47</v>
      </c>
      <c r="BK206" s="8">
        <v>3799.3</v>
      </c>
      <c r="BL206" s="2" t="s">
        <v>2688</v>
      </c>
      <c r="BM206" s="7">
        <v>1</v>
      </c>
      <c r="BN206" s="7">
        <v>1</v>
      </c>
      <c r="BO206" s="4">
        <v>15</v>
      </c>
      <c r="BP206" s="8">
        <v>919.24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2011</v>
      </c>
      <c r="BX206" s="2" t="s">
        <v>2012</v>
      </c>
      <c r="BY206" s="2" t="s">
        <v>144</v>
      </c>
      <c r="BZ206" s="2" t="s">
        <v>132</v>
      </c>
      <c r="CA206" s="4">
        <v>7</v>
      </c>
      <c r="CB206" s="8">
        <v>560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132</v>
      </c>
      <c r="CJ206" s="2" t="s">
        <v>132</v>
      </c>
      <c r="CK206" s="2" t="s">
        <v>144</v>
      </c>
      <c r="CL206" s="2" t="s">
        <v>132</v>
      </c>
      <c r="CM206" s="4">
        <v>5</v>
      </c>
      <c r="CN206" s="8">
        <v>385.62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1302</v>
      </c>
      <c r="CV206" s="2" t="s">
        <v>2029</v>
      </c>
      <c r="CW206" s="2" t="s">
        <v>144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212</v>
      </c>
      <c r="DF206" s="2" t="s">
        <v>129</v>
      </c>
      <c r="DG206" s="2" t="s">
        <v>132</v>
      </c>
      <c r="DH206" s="2" t="s">
        <v>132</v>
      </c>
      <c r="DI206" s="2" t="s">
        <v>144</v>
      </c>
      <c r="DJ206" s="2" t="s">
        <v>132</v>
      </c>
      <c r="DK206" s="4">
        <v>5</v>
      </c>
      <c r="DL206" s="8">
        <v>485.15</v>
      </c>
      <c r="DM206" s="4"/>
      <c r="DN206" s="8"/>
      <c r="DO206" s="7"/>
      <c r="DP206" s="7"/>
      <c r="DQ206" s="2" t="s">
        <v>141</v>
      </c>
      <c r="DR206" s="2" t="s">
        <v>129</v>
      </c>
      <c r="DS206" s="2" t="s">
        <v>344</v>
      </c>
      <c r="DT206" s="2" t="s">
        <v>442</v>
      </c>
      <c r="DU206" s="2" t="s">
        <v>144</v>
      </c>
      <c r="DV206" s="2" t="s">
        <v>132</v>
      </c>
      <c r="DW206" s="4">
        <v>10</v>
      </c>
      <c r="DX206" s="8">
        <v>1003.1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325</v>
      </c>
      <c r="EF206" s="2" t="s">
        <v>739</v>
      </c>
      <c r="EG206" s="2" t="s">
        <v>144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141</v>
      </c>
      <c r="EP206" s="2" t="s">
        <v>129</v>
      </c>
      <c r="EQ206" s="2" t="s">
        <v>1964</v>
      </c>
      <c r="ER206" s="2" t="s">
        <v>246</v>
      </c>
      <c r="ES206" s="2" t="s">
        <v>144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167</v>
      </c>
      <c r="FB206" s="2" t="s">
        <v>129</v>
      </c>
      <c r="FC206" s="2" t="s">
        <v>132</v>
      </c>
      <c r="FD206" s="2" t="s">
        <v>132</v>
      </c>
      <c r="FE206" s="2" t="s">
        <v>144</v>
      </c>
      <c r="FF206" s="2" t="s">
        <v>132</v>
      </c>
      <c r="FG206" s="4">
        <v>2</v>
      </c>
      <c r="FH206" s="8">
        <v>181.94</v>
      </c>
      <c r="FI206" s="4"/>
      <c r="FJ206" s="8"/>
      <c r="FK206" s="7"/>
      <c r="FL206" s="7"/>
      <c r="FM206" s="2" t="s">
        <v>141</v>
      </c>
      <c r="FN206" s="2" t="s">
        <v>129</v>
      </c>
      <c r="FO206" s="2" t="s">
        <v>1387</v>
      </c>
      <c r="FP206" s="2" t="s">
        <v>1236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217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2687</v>
      </c>
      <c r="GN206" s="2" t="s">
        <v>954</v>
      </c>
      <c r="GO206" s="2" t="s">
        <v>144</v>
      </c>
      <c r="GP206" s="2" t="s">
        <v>132</v>
      </c>
      <c r="GQ206" s="4">
        <v>2</v>
      </c>
      <c r="GR206" s="8">
        <v>173.28</v>
      </c>
      <c r="GS206" s="4"/>
      <c r="GT206" s="8"/>
      <c r="GU206" s="7"/>
      <c r="GV206" s="7"/>
      <c r="GW206" s="2" t="s">
        <v>141</v>
      </c>
      <c r="GX206" s="2" t="s">
        <v>129</v>
      </c>
      <c r="GY206" s="2" t="s">
        <v>958</v>
      </c>
      <c r="GZ206" s="2" t="s">
        <v>1633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162</v>
      </c>
      <c r="HJ206" s="2" t="s">
        <v>129</v>
      </c>
      <c r="HK206" s="2" t="s">
        <v>132</v>
      </c>
      <c r="HL206" s="2" t="s">
        <v>132</v>
      </c>
      <c r="HM206" s="2" t="s">
        <v>144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162</v>
      </c>
      <c r="HV206" s="2" t="s">
        <v>129</v>
      </c>
      <c r="HW206" s="2" t="s">
        <v>678</v>
      </c>
      <c r="HX206" s="2" t="s">
        <v>132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141</v>
      </c>
      <c r="IH206" s="2" t="s">
        <v>129</v>
      </c>
      <c r="II206" s="2" t="s">
        <v>962</v>
      </c>
      <c r="IJ206" s="2" t="s">
        <v>2238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212</v>
      </c>
      <c r="IT206" s="2" t="s">
        <v>129</v>
      </c>
      <c r="IU206" s="2" t="s">
        <v>132</v>
      </c>
      <c r="IV206" s="2" t="s">
        <v>132</v>
      </c>
      <c r="IW206" s="2" t="s">
        <v>144</v>
      </c>
      <c r="IX206" s="2" t="s">
        <v>132</v>
      </c>
      <c r="IY206" s="4">
        <v>1</v>
      </c>
      <c r="IZ206" s="8">
        <v>90.97</v>
      </c>
      <c r="JA206" s="4"/>
      <c r="JB206" s="8"/>
      <c r="JC206" s="7"/>
      <c r="JD206" s="7"/>
      <c r="JE206" s="2" t="s">
        <v>141</v>
      </c>
      <c r="JF206" s="2" t="s">
        <v>129</v>
      </c>
      <c r="JG206" s="2" t="s">
        <v>356</v>
      </c>
      <c r="JH206" s="2" t="s">
        <v>941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141</v>
      </c>
      <c r="JR206" s="2" t="s">
        <v>129</v>
      </c>
      <c r="JS206" s="2" t="s">
        <v>462</v>
      </c>
      <c r="JT206" s="2" t="s">
        <v>132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167</v>
      </c>
      <c r="KD206" s="2" t="s">
        <v>129</v>
      </c>
      <c r="KE206" s="2" t="s">
        <v>132</v>
      </c>
      <c r="KF206" s="2" t="s">
        <v>132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174</v>
      </c>
      <c r="KP206" s="2" t="s">
        <v>168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174</v>
      </c>
      <c r="LN206" s="2" t="s">
        <v>129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167</v>
      </c>
      <c r="ML206" s="2" t="s">
        <v>129</v>
      </c>
      <c r="MM206" s="2" t="s">
        <v>132</v>
      </c>
      <c r="MN206" s="2" t="s">
        <v>132</v>
      </c>
      <c r="MO206" s="2" t="s">
        <v>144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167</v>
      </c>
      <c r="MX206" s="2" t="s">
        <v>129</v>
      </c>
      <c r="MY206" s="2" t="s">
        <v>132</v>
      </c>
      <c r="MZ206" s="2" t="s">
        <v>132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167</v>
      </c>
      <c r="NJ206" s="2" t="s">
        <v>129</v>
      </c>
      <c r="NK206" s="2" t="s">
        <v>132</v>
      </c>
      <c r="NL206" s="2" t="s">
        <v>132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129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132</v>
      </c>
      <c r="PF206" s="2" t="s">
        <v>132</v>
      </c>
      <c r="PG206" s="2" t="s">
        <v>132</v>
      </c>
      <c r="PH206" s="2" t="s">
        <v>132</v>
      </c>
      <c r="PI206" s="2" t="s">
        <v>132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174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167</v>
      </c>
      <c r="QD206" s="2" t="s">
        <v>129</v>
      </c>
      <c r="QE206" s="2" t="s">
        <v>132</v>
      </c>
      <c r="QF206" s="2" t="s">
        <v>132</v>
      </c>
      <c r="QG206" s="2" t="s">
        <v>144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174</v>
      </c>
      <c r="RB206" s="2" t="s">
        <v>129</v>
      </c>
      <c r="RC206" s="2" t="s">
        <v>132</v>
      </c>
      <c r="RD206" s="2" t="s">
        <v>132</v>
      </c>
      <c r="RE206" s="2" t="s">
        <v>144</v>
      </c>
      <c r="RF206" s="2" t="s">
        <v>179</v>
      </c>
      <c r="RG206" s="4"/>
      <c r="RH206" s="8"/>
      <c r="RI206" s="4"/>
      <c r="RJ206" s="8"/>
      <c r="RK206" s="7"/>
      <c r="RL206" s="7"/>
      <c r="RM206" s="2" t="s">
        <v>174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2689</v>
      </c>
      <c r="B207" s="2" t="s">
        <v>121</v>
      </c>
      <c r="C207" s="2" t="s">
        <v>2518</v>
      </c>
      <c r="D207" s="2" t="s">
        <v>123</v>
      </c>
      <c r="E207" s="2" t="s">
        <v>903</v>
      </c>
      <c r="F207" s="2" t="s">
        <v>2690</v>
      </c>
      <c r="G207" s="2" t="s">
        <v>2690</v>
      </c>
      <c r="H207" s="2" t="s">
        <v>2690</v>
      </c>
      <c r="I207" s="2" t="s">
        <v>2691</v>
      </c>
      <c r="J207" s="2" t="s">
        <v>127</v>
      </c>
      <c r="K207" s="2" t="s">
        <v>730</v>
      </c>
      <c r="L207" s="3">
        <v>40.47</v>
      </c>
      <c r="M207" s="3">
        <v>42.49</v>
      </c>
      <c r="N207" s="3">
        <v>84.99</v>
      </c>
      <c r="O207" s="2" t="s">
        <v>129</v>
      </c>
      <c r="P207" s="2" t="s">
        <v>640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429</v>
      </c>
      <c r="V207" s="2" t="s">
        <v>135</v>
      </c>
      <c r="W207" s="2" t="s">
        <v>2631</v>
      </c>
      <c r="X207" s="2" t="s">
        <v>398</v>
      </c>
      <c r="Y207" s="2" t="s">
        <v>938</v>
      </c>
      <c r="Z207" s="4">
        <v>26</v>
      </c>
      <c r="AA207" s="4">
        <f>=ROUNDDOWN(9.28571428571429,0)</f>
      </c>
      <c r="AB207" s="5">
        <v>2.8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15</v>
      </c>
      <c r="AQ207" s="8">
        <v>690.98</v>
      </c>
      <c r="AR207" s="4"/>
      <c r="AS207" s="8"/>
      <c r="AT207" s="7"/>
      <c r="AU207" s="7"/>
      <c r="AV207" s="4">
        <v>15</v>
      </c>
      <c r="AW207" s="8">
        <v>690.98</v>
      </c>
      <c r="AX207" s="4"/>
      <c r="AY207" s="8"/>
      <c r="AZ207" s="7"/>
      <c r="BA207" s="7"/>
      <c r="BB207" s="7">
        <v>1</v>
      </c>
      <c r="BC207" s="4">
        <v>15</v>
      </c>
      <c r="BD207" s="8">
        <v>690.98</v>
      </c>
      <c r="BE207" s="4"/>
      <c r="BF207" s="8"/>
      <c r="BG207" s="7"/>
      <c r="BH207" s="7"/>
      <c r="BI207" s="7">
        <v>1</v>
      </c>
      <c r="BJ207" s="4">
        <v>15</v>
      </c>
      <c r="BK207" s="8">
        <v>690.98</v>
      </c>
      <c r="BL207" s="2" t="s">
        <v>2692</v>
      </c>
      <c r="BM207" s="7">
        <v>1</v>
      </c>
      <c r="BN207" s="7">
        <v>1</v>
      </c>
      <c r="BO207" s="4">
        <v>1</v>
      </c>
      <c r="BP207" s="8">
        <v>33.99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945</v>
      </c>
      <c r="BX207" s="2" t="s">
        <v>2693</v>
      </c>
      <c r="BY207" s="2" t="s">
        <v>144</v>
      </c>
      <c r="BZ207" s="2" t="s">
        <v>132</v>
      </c>
      <c r="CA207" s="4">
        <v>9</v>
      </c>
      <c r="CB207" s="8">
        <v>418.86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132</v>
      </c>
      <c r="CJ207" s="2" t="s">
        <v>945</v>
      </c>
      <c r="CK207" s="2" t="s">
        <v>144</v>
      </c>
      <c r="CL207" s="2" t="s">
        <v>132</v>
      </c>
      <c r="CM207" s="4">
        <v>3</v>
      </c>
      <c r="CN207" s="8">
        <v>135.4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725</v>
      </c>
      <c r="CV207" s="2" t="s">
        <v>938</v>
      </c>
      <c r="CW207" s="2" t="s">
        <v>144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141</v>
      </c>
      <c r="DF207" s="2" t="s">
        <v>129</v>
      </c>
      <c r="DG207" s="2" t="s">
        <v>1709</v>
      </c>
      <c r="DH207" s="2" t="s">
        <v>2649</v>
      </c>
      <c r="DI207" s="2" t="s">
        <v>144</v>
      </c>
      <c r="DJ207" s="2" t="s">
        <v>132</v>
      </c>
      <c r="DK207" s="4">
        <v>1</v>
      </c>
      <c r="DL207" s="8">
        <v>55.99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725</v>
      </c>
      <c r="DT207" s="2" t="s">
        <v>1350</v>
      </c>
      <c r="DU207" s="2" t="s">
        <v>144</v>
      </c>
      <c r="DV207" s="2" t="s">
        <v>132</v>
      </c>
      <c r="DW207" s="4">
        <v>1</v>
      </c>
      <c r="DX207" s="8">
        <v>46.74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944</v>
      </c>
      <c r="EF207" s="2" t="s">
        <v>1846</v>
      </c>
      <c r="EG207" s="2" t="s">
        <v>144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141</v>
      </c>
      <c r="EP207" s="2" t="s">
        <v>129</v>
      </c>
      <c r="EQ207" s="2" t="s">
        <v>249</v>
      </c>
      <c r="ER207" s="2" t="s">
        <v>132</v>
      </c>
      <c r="ES207" s="2" t="s">
        <v>144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167</v>
      </c>
      <c r="FB207" s="2" t="s">
        <v>129</v>
      </c>
      <c r="FC207" s="2" t="s">
        <v>132</v>
      </c>
      <c r="FD207" s="2" t="s">
        <v>132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141</v>
      </c>
      <c r="FN207" s="2" t="s">
        <v>129</v>
      </c>
      <c r="FO207" s="2" t="s">
        <v>444</v>
      </c>
      <c r="FP207" s="2" t="s">
        <v>132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141</v>
      </c>
      <c r="FZ207" s="2" t="s">
        <v>129</v>
      </c>
      <c r="GA207" s="2" t="s">
        <v>158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725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167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162</v>
      </c>
      <c r="HJ207" s="2" t="s">
        <v>129</v>
      </c>
      <c r="HK207" s="2" t="s">
        <v>132</v>
      </c>
      <c r="HL207" s="2" t="s">
        <v>132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947</v>
      </c>
      <c r="HX207" s="2" t="s">
        <v>2211</v>
      </c>
      <c r="HY207" s="2" t="s">
        <v>144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141</v>
      </c>
      <c r="IH207" s="2" t="s">
        <v>129</v>
      </c>
      <c r="II207" s="2" t="s">
        <v>385</v>
      </c>
      <c r="IJ207" s="2" t="s">
        <v>132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212</v>
      </c>
      <c r="IT207" s="2" t="s">
        <v>129</v>
      </c>
      <c r="IU207" s="2" t="s">
        <v>132</v>
      </c>
      <c r="IV207" s="2" t="s">
        <v>132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167</v>
      </c>
      <c r="JF207" s="2" t="s">
        <v>129</v>
      </c>
      <c r="JG207" s="2" t="s">
        <v>132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162</v>
      </c>
      <c r="JR207" s="2" t="s">
        <v>129</v>
      </c>
      <c r="JS207" s="2" t="s">
        <v>132</v>
      </c>
      <c r="JT207" s="2" t="s">
        <v>132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129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174</v>
      </c>
      <c r="KP207" s="2" t="s">
        <v>168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167</v>
      </c>
      <c r="LN207" s="2" t="s">
        <v>129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167</v>
      </c>
      <c r="ML207" s="2" t="s">
        <v>129</v>
      </c>
      <c r="MM207" s="2" t="s">
        <v>132</v>
      </c>
      <c r="MN207" s="2" t="s">
        <v>132</v>
      </c>
      <c r="MO207" s="2" t="s">
        <v>144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167</v>
      </c>
      <c r="MX207" s="2" t="s">
        <v>129</v>
      </c>
      <c r="MY207" s="2" t="s">
        <v>132</v>
      </c>
      <c r="MZ207" s="2" t="s">
        <v>132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167</v>
      </c>
      <c r="NJ207" s="2" t="s">
        <v>129</v>
      </c>
      <c r="NK207" s="2" t="s">
        <v>132</v>
      </c>
      <c r="NL207" s="2" t="s">
        <v>132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129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167</v>
      </c>
      <c r="PF207" s="2" t="s">
        <v>129</v>
      </c>
      <c r="PG207" s="2" t="s">
        <v>132</v>
      </c>
      <c r="PH207" s="2" t="s">
        <v>132</v>
      </c>
      <c r="PI207" s="2" t="s">
        <v>144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167</v>
      </c>
      <c r="PR207" s="2" t="s">
        <v>129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167</v>
      </c>
      <c r="QD207" s="2" t="s">
        <v>129</v>
      </c>
      <c r="QE207" s="2" t="s">
        <v>132</v>
      </c>
      <c r="QF207" s="2" t="s">
        <v>132</v>
      </c>
      <c r="QG207" s="2" t="s">
        <v>144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167</v>
      </c>
      <c r="RB207" s="2" t="s">
        <v>129</v>
      </c>
      <c r="RC207" s="2" t="s">
        <v>132</v>
      </c>
      <c r="RD207" s="2" t="s">
        <v>132</v>
      </c>
      <c r="RE207" s="2" t="s">
        <v>144</v>
      </c>
      <c r="RF207" s="2" t="s">
        <v>179</v>
      </c>
      <c r="RG207" s="4"/>
      <c r="RH207" s="8"/>
      <c r="RI207" s="4"/>
      <c r="RJ207" s="8"/>
      <c r="RK207" s="7"/>
      <c r="RL207" s="7"/>
      <c r="RM207" s="2" t="s">
        <v>174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2694</v>
      </c>
      <c r="B208" s="2" t="s">
        <v>121</v>
      </c>
      <c r="C208" s="2" t="s">
        <v>2518</v>
      </c>
      <c r="D208" s="2" t="s">
        <v>1977</v>
      </c>
      <c r="E208" s="2" t="s">
        <v>727</v>
      </c>
      <c r="F208" s="2" t="s">
        <v>2695</v>
      </c>
      <c r="G208" s="2" t="s">
        <v>2695</v>
      </c>
      <c r="H208" s="2" t="s">
        <v>2695</v>
      </c>
      <c r="I208" s="2" t="s">
        <v>2696</v>
      </c>
      <c r="J208" s="2" t="s">
        <v>127</v>
      </c>
      <c r="K208" s="2" t="s">
        <v>366</v>
      </c>
      <c r="L208" s="3">
        <v>15.17</v>
      </c>
      <c r="M208" s="3">
        <v>15.93</v>
      </c>
      <c r="N208" s="3">
        <v>38.24</v>
      </c>
      <c r="O208" s="2" t="s">
        <v>129</v>
      </c>
      <c r="P208" s="2" t="s">
        <v>255</v>
      </c>
      <c r="Q208" s="2" t="s">
        <v>131</v>
      </c>
      <c r="R208" s="2" t="s">
        <v>132</v>
      </c>
      <c r="S208" s="2" t="s">
        <v>2697</v>
      </c>
      <c r="T208" s="2" t="s">
        <v>132</v>
      </c>
      <c r="U208" s="2" t="s">
        <v>429</v>
      </c>
      <c r="V208" s="2" t="s">
        <v>1120</v>
      </c>
      <c r="W208" s="2" t="s">
        <v>908</v>
      </c>
      <c r="X208" s="2" t="s">
        <v>2522</v>
      </c>
      <c r="Y208" s="2" t="s">
        <v>850</v>
      </c>
      <c r="Z208" s="4">
        <v>309</v>
      </c>
      <c r="AA208" s="4">
        <f>=ROUNDDOWN(22.0714285714286,0)</f>
      </c>
      <c r="AB208" s="5">
        <v>14</v>
      </c>
      <c r="AC208" s="2" t="s">
        <v>132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268</v>
      </c>
      <c r="AQ208" s="8">
        <v>5338.03</v>
      </c>
      <c r="AR208" s="4"/>
      <c r="AS208" s="8"/>
      <c r="AT208" s="7"/>
      <c r="AU208" s="7"/>
      <c r="AV208" s="4">
        <v>268</v>
      </c>
      <c r="AW208" s="8">
        <v>5338.03</v>
      </c>
      <c r="AX208" s="4"/>
      <c r="AY208" s="8"/>
      <c r="AZ208" s="7"/>
      <c r="BA208" s="7"/>
      <c r="BB208" s="7">
        <v>1</v>
      </c>
      <c r="BC208" s="4">
        <v>268</v>
      </c>
      <c r="BD208" s="8">
        <v>5338.03</v>
      </c>
      <c r="BE208" s="4"/>
      <c r="BF208" s="8"/>
      <c r="BG208" s="7"/>
      <c r="BH208" s="7"/>
      <c r="BI208" s="7">
        <v>1</v>
      </c>
      <c r="BJ208" s="4">
        <v>268</v>
      </c>
      <c r="BK208" s="8">
        <v>5338.03</v>
      </c>
      <c r="BL208" s="2" t="s">
        <v>2698</v>
      </c>
      <c r="BM208" s="7">
        <v>1</v>
      </c>
      <c r="BN208" s="7">
        <v>1</v>
      </c>
      <c r="BO208" s="4">
        <v>19</v>
      </c>
      <c r="BP208" s="8">
        <v>261.28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190</v>
      </c>
      <c r="BX208" s="2" t="s">
        <v>2699</v>
      </c>
      <c r="BY208" s="2" t="s">
        <v>144</v>
      </c>
      <c r="BZ208" s="2" t="s">
        <v>132</v>
      </c>
      <c r="CA208" s="4">
        <v>22</v>
      </c>
      <c r="CB208" s="8">
        <v>455.84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132</v>
      </c>
      <c r="CJ208" s="2" t="s">
        <v>1802</v>
      </c>
      <c r="CK208" s="2" t="s">
        <v>144</v>
      </c>
      <c r="CL208" s="2" t="s">
        <v>132</v>
      </c>
      <c r="CM208" s="4">
        <v>9</v>
      </c>
      <c r="CN208" s="8">
        <v>148.71</v>
      </c>
      <c r="CO208" s="4"/>
      <c r="CP208" s="8"/>
      <c r="CQ208" s="7"/>
      <c r="CR208" s="7"/>
      <c r="CS208" s="2" t="s">
        <v>141</v>
      </c>
      <c r="CT208" s="2" t="s">
        <v>129</v>
      </c>
      <c r="CU208" s="2" t="s">
        <v>850</v>
      </c>
      <c r="CV208" s="2" t="s">
        <v>293</v>
      </c>
      <c r="CW208" s="2" t="s">
        <v>144</v>
      </c>
      <c r="CX208" s="2" t="s">
        <v>132</v>
      </c>
      <c r="CY208" s="4">
        <v>26</v>
      </c>
      <c r="CZ208" s="8">
        <v>504.66</v>
      </c>
      <c r="DA208" s="4"/>
      <c r="DB208" s="8"/>
      <c r="DC208" s="7"/>
      <c r="DD208" s="7"/>
      <c r="DE208" s="2" t="s">
        <v>141</v>
      </c>
      <c r="DF208" s="2" t="s">
        <v>129</v>
      </c>
      <c r="DG208" s="2" t="s">
        <v>194</v>
      </c>
      <c r="DH208" s="2" t="s">
        <v>195</v>
      </c>
      <c r="DI208" s="2" t="s">
        <v>144</v>
      </c>
      <c r="DJ208" s="2" t="s">
        <v>132</v>
      </c>
      <c r="DK208" s="4">
        <v>173</v>
      </c>
      <c r="DL208" s="8">
        <v>3617.43</v>
      </c>
      <c r="DM208" s="4"/>
      <c r="DN208" s="8"/>
      <c r="DO208" s="7"/>
      <c r="DP208" s="7"/>
      <c r="DQ208" s="2" t="s">
        <v>141</v>
      </c>
      <c r="DR208" s="2" t="s">
        <v>129</v>
      </c>
      <c r="DS208" s="2" t="s">
        <v>294</v>
      </c>
      <c r="DT208" s="2" t="s">
        <v>482</v>
      </c>
      <c r="DU208" s="2" t="s">
        <v>144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141</v>
      </c>
      <c r="ED208" s="2" t="s">
        <v>129</v>
      </c>
      <c r="EE208" s="2" t="s">
        <v>2043</v>
      </c>
      <c r="EF208" s="2" t="s">
        <v>1847</v>
      </c>
      <c r="EG208" s="2" t="s">
        <v>144</v>
      </c>
      <c r="EH208" s="2" t="s">
        <v>132</v>
      </c>
      <c r="EI208" s="4">
        <v>13</v>
      </c>
      <c r="EJ208" s="8">
        <v>234.65</v>
      </c>
      <c r="EK208" s="4"/>
      <c r="EL208" s="8"/>
      <c r="EM208" s="7"/>
      <c r="EN208" s="7"/>
      <c r="EO208" s="2" t="s">
        <v>141</v>
      </c>
      <c r="EP208" s="2" t="s">
        <v>129</v>
      </c>
      <c r="EQ208" s="2" t="s">
        <v>1964</v>
      </c>
      <c r="ER208" s="2" t="s">
        <v>161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174</v>
      </c>
      <c r="FB208" s="2" t="s">
        <v>129</v>
      </c>
      <c r="FC208" s="2" t="s">
        <v>132</v>
      </c>
      <c r="FD208" s="2" t="s">
        <v>132</v>
      </c>
      <c r="FE208" s="2" t="s">
        <v>144</v>
      </c>
      <c r="FF208" s="2" t="s">
        <v>132</v>
      </c>
      <c r="FG208" s="4">
        <v>1</v>
      </c>
      <c r="FH208" s="8">
        <v>19.68</v>
      </c>
      <c r="FI208" s="4"/>
      <c r="FJ208" s="8"/>
      <c r="FK208" s="7"/>
      <c r="FL208" s="7"/>
      <c r="FM208" s="2" t="s">
        <v>141</v>
      </c>
      <c r="FN208" s="2" t="s">
        <v>129</v>
      </c>
      <c r="FO208" s="2" t="s">
        <v>1387</v>
      </c>
      <c r="FP208" s="2" t="s">
        <v>2700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217</v>
      </c>
      <c r="FZ208" s="2" t="s">
        <v>129</v>
      </c>
      <c r="GA208" s="2" t="s">
        <v>132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850</v>
      </c>
      <c r="GN208" s="2" t="s">
        <v>664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141</v>
      </c>
      <c r="GX208" s="2" t="s">
        <v>129</v>
      </c>
      <c r="GY208" s="2" t="s">
        <v>303</v>
      </c>
      <c r="GZ208" s="2" t="s">
        <v>132</v>
      </c>
      <c r="HA208" s="2" t="s">
        <v>144</v>
      </c>
      <c r="HB208" s="2" t="s">
        <v>132</v>
      </c>
      <c r="HC208" s="4">
        <v>3</v>
      </c>
      <c r="HD208" s="8">
        <v>61.86</v>
      </c>
      <c r="HE208" s="4"/>
      <c r="HF208" s="8"/>
      <c r="HG208" s="7"/>
      <c r="HH208" s="7"/>
      <c r="HI208" s="2" t="s">
        <v>141</v>
      </c>
      <c r="HJ208" s="2" t="s">
        <v>129</v>
      </c>
      <c r="HK208" s="2" t="s">
        <v>1754</v>
      </c>
      <c r="HL208" s="2" t="s">
        <v>2701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415</v>
      </c>
      <c r="HX208" s="2" t="s">
        <v>259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141</v>
      </c>
      <c r="IH208" s="2" t="s">
        <v>129</v>
      </c>
      <c r="II208" s="2" t="s">
        <v>2019</v>
      </c>
      <c r="IJ208" s="2" t="s">
        <v>132</v>
      </c>
      <c r="IK208" s="2" t="s">
        <v>144</v>
      </c>
      <c r="IL208" s="2" t="s">
        <v>132</v>
      </c>
      <c r="IM208" s="4">
        <v>1</v>
      </c>
      <c r="IN208" s="8">
        <v>17.2</v>
      </c>
      <c r="IO208" s="4"/>
      <c r="IP208" s="8"/>
      <c r="IQ208" s="7"/>
      <c r="IR208" s="7"/>
      <c r="IS208" s="2" t="s">
        <v>141</v>
      </c>
      <c r="IT208" s="2" t="s">
        <v>129</v>
      </c>
      <c r="IU208" s="2" t="s">
        <v>401</v>
      </c>
      <c r="IV208" s="2" t="s">
        <v>384</v>
      </c>
      <c r="IW208" s="2" t="s">
        <v>144</v>
      </c>
      <c r="IX208" s="2" t="s">
        <v>132</v>
      </c>
      <c r="IY208" s="4">
        <v>1</v>
      </c>
      <c r="IZ208" s="8">
        <v>16.72</v>
      </c>
      <c r="JA208" s="4"/>
      <c r="JB208" s="8"/>
      <c r="JC208" s="7"/>
      <c r="JD208" s="7"/>
      <c r="JE208" s="2" t="s">
        <v>141</v>
      </c>
      <c r="JF208" s="2" t="s">
        <v>129</v>
      </c>
      <c r="JG208" s="2" t="s">
        <v>213</v>
      </c>
      <c r="JH208" s="2" t="s">
        <v>547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214</v>
      </c>
      <c r="JR208" s="2" t="s">
        <v>129</v>
      </c>
      <c r="JS208" s="2" t="s">
        <v>2534</v>
      </c>
      <c r="JT208" s="2" t="s">
        <v>132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129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174</v>
      </c>
      <c r="LN208" s="2" t="s">
        <v>129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141</v>
      </c>
      <c r="ML208" s="2" t="s">
        <v>171</v>
      </c>
      <c r="MM208" s="2" t="s">
        <v>386</v>
      </c>
      <c r="MN208" s="2" t="s">
        <v>1333</v>
      </c>
      <c r="MO208" s="2" t="s">
        <v>144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167</v>
      </c>
      <c r="MX208" s="2" t="s">
        <v>129</v>
      </c>
      <c r="MY208" s="2" t="s">
        <v>132</v>
      </c>
      <c r="MZ208" s="2" t="s">
        <v>132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167</v>
      </c>
      <c r="NJ208" s="2" t="s">
        <v>129</v>
      </c>
      <c r="NK208" s="2" t="s">
        <v>132</v>
      </c>
      <c r="NL208" s="2" t="s">
        <v>132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174</v>
      </c>
      <c r="NV208" s="2" t="s">
        <v>129</v>
      </c>
      <c r="NW208" s="2" t="s">
        <v>132</v>
      </c>
      <c r="NX208" s="2" t="s">
        <v>132</v>
      </c>
      <c r="NY208" s="2" t="s">
        <v>144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129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167</v>
      </c>
      <c r="OT208" s="2" t="s">
        <v>168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217</v>
      </c>
      <c r="PF208" s="2" t="s">
        <v>129</v>
      </c>
      <c r="PG208" s="2" t="s">
        <v>132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174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141</v>
      </c>
      <c r="QP208" s="2" t="s">
        <v>168</v>
      </c>
      <c r="QQ208" s="2" t="s">
        <v>194</v>
      </c>
      <c r="QR208" s="2" t="s">
        <v>1519</v>
      </c>
      <c r="QS208" s="2" t="s">
        <v>144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174</v>
      </c>
      <c r="RB208" s="2" t="s">
        <v>129</v>
      </c>
      <c r="RC208" s="2" t="s">
        <v>132</v>
      </c>
      <c r="RD208" s="2" t="s">
        <v>132</v>
      </c>
      <c r="RE208" s="2" t="s">
        <v>144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141</v>
      </c>
      <c r="RN208" s="2" t="s">
        <v>168</v>
      </c>
      <c r="RO208" s="2" t="s">
        <v>2568</v>
      </c>
      <c r="RP208" s="2" t="s">
        <v>623</v>
      </c>
      <c r="RQ208" s="2" t="s">
        <v>144</v>
      </c>
      <c r="RR208" s="2" t="s">
        <v>132</v>
      </c>
    </row>
    <row r="209">
      <c r="A209" s="2" t="s">
        <v>2702</v>
      </c>
      <c r="B209" s="2" t="s">
        <v>121</v>
      </c>
      <c r="C209" s="2" t="s">
        <v>2518</v>
      </c>
      <c r="D209" s="2" t="s">
        <v>1977</v>
      </c>
      <c r="E209" s="2" t="s">
        <v>727</v>
      </c>
      <c r="F209" s="2" t="s">
        <v>2703</v>
      </c>
      <c r="G209" s="2" t="s">
        <v>2703</v>
      </c>
      <c r="H209" s="2" t="s">
        <v>2703</v>
      </c>
      <c r="I209" s="2" t="s">
        <v>2704</v>
      </c>
      <c r="J209" s="2" t="s">
        <v>127</v>
      </c>
      <c r="K209" s="2" t="s">
        <v>366</v>
      </c>
      <c r="L209" s="3">
        <v>17.03</v>
      </c>
      <c r="M209" s="3">
        <v>17.88</v>
      </c>
      <c r="N209" s="3">
        <v>39.09</v>
      </c>
      <c r="O209" s="2" t="s">
        <v>129</v>
      </c>
      <c r="P209" s="2" t="s">
        <v>319</v>
      </c>
      <c r="Q209" s="2" t="s">
        <v>131</v>
      </c>
      <c r="R209" s="2" t="s">
        <v>132</v>
      </c>
      <c r="S209" s="2" t="s">
        <v>2705</v>
      </c>
      <c r="T209" s="2" t="s">
        <v>132</v>
      </c>
      <c r="U209" s="2" t="s">
        <v>429</v>
      </c>
      <c r="V209" s="2" t="s">
        <v>1120</v>
      </c>
      <c r="W209" s="2" t="s">
        <v>908</v>
      </c>
      <c r="X209" s="2" t="s">
        <v>2522</v>
      </c>
      <c r="Y209" s="2" t="s">
        <v>850</v>
      </c>
      <c r="Z209" s="4">
        <v>168</v>
      </c>
      <c r="AA209" s="4">
        <f>=ROUNDDOWN(16.8,0)</f>
      </c>
      <c r="AB209" s="5">
        <v>10</v>
      </c>
      <c r="AC209" s="2" t="s">
        <v>910</v>
      </c>
      <c r="AD209" s="4">
        <v>100</v>
      </c>
      <c r="AE209" s="4">
        <v>100</v>
      </c>
      <c r="AF209" s="6">
        <v>63</v>
      </c>
      <c r="AG209" s="6">
        <v>46</v>
      </c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176</v>
      </c>
      <c r="AQ209" s="8">
        <v>3852.55</v>
      </c>
      <c r="AR209" s="4"/>
      <c r="AS209" s="8"/>
      <c r="AT209" s="7"/>
      <c r="AU209" s="7"/>
      <c r="AV209" s="4">
        <v>176</v>
      </c>
      <c r="AW209" s="8">
        <v>3852.55</v>
      </c>
      <c r="AX209" s="4"/>
      <c r="AY209" s="8"/>
      <c r="AZ209" s="7"/>
      <c r="BA209" s="7"/>
      <c r="BB209" s="7">
        <v>1</v>
      </c>
      <c r="BC209" s="4">
        <v>176</v>
      </c>
      <c r="BD209" s="8">
        <v>3852.55</v>
      </c>
      <c r="BE209" s="4"/>
      <c r="BF209" s="8"/>
      <c r="BG209" s="7"/>
      <c r="BH209" s="7"/>
      <c r="BI209" s="7">
        <v>1</v>
      </c>
      <c r="BJ209" s="4">
        <v>176</v>
      </c>
      <c r="BK209" s="8">
        <v>3852.55</v>
      </c>
      <c r="BL209" s="2" t="s">
        <v>2706</v>
      </c>
      <c r="BM209" s="7">
        <v>1</v>
      </c>
      <c r="BN209" s="7">
        <v>1</v>
      </c>
      <c r="BO209" s="4">
        <v>6</v>
      </c>
      <c r="BP209" s="8">
        <v>101.56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190</v>
      </c>
      <c r="BX209" s="2" t="s">
        <v>619</v>
      </c>
      <c r="BY209" s="2" t="s">
        <v>144</v>
      </c>
      <c r="BZ209" s="2" t="s">
        <v>132</v>
      </c>
      <c r="CA209" s="4">
        <v>87</v>
      </c>
      <c r="CB209" s="8">
        <v>1839.18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2581</v>
      </c>
      <c r="CJ209" s="2" t="s">
        <v>1172</v>
      </c>
      <c r="CK209" s="2" t="s">
        <v>144</v>
      </c>
      <c r="CL209" s="2" t="s">
        <v>132</v>
      </c>
      <c r="CM209" s="4">
        <v>21</v>
      </c>
      <c r="CN209" s="8">
        <v>458.82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850</v>
      </c>
      <c r="CV209" s="2" t="s">
        <v>293</v>
      </c>
      <c r="CW209" s="2" t="s">
        <v>144</v>
      </c>
      <c r="CX209" s="2" t="s">
        <v>132</v>
      </c>
      <c r="CY209" s="4">
        <v>19</v>
      </c>
      <c r="CZ209" s="8">
        <v>413.82</v>
      </c>
      <c r="DA209" s="4"/>
      <c r="DB209" s="8"/>
      <c r="DC209" s="7"/>
      <c r="DD209" s="7"/>
      <c r="DE209" s="2" t="s">
        <v>141</v>
      </c>
      <c r="DF209" s="2" t="s">
        <v>129</v>
      </c>
      <c r="DG209" s="2" t="s">
        <v>194</v>
      </c>
      <c r="DH209" s="2" t="s">
        <v>195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141</v>
      </c>
      <c r="DR209" s="2" t="s">
        <v>129</v>
      </c>
      <c r="DS209" s="2" t="s">
        <v>2494</v>
      </c>
      <c r="DT209" s="2" t="s">
        <v>481</v>
      </c>
      <c r="DU209" s="2" t="s">
        <v>144</v>
      </c>
      <c r="DV209" s="2" t="s">
        <v>132</v>
      </c>
      <c r="DW209" s="4">
        <v>1</v>
      </c>
      <c r="DX209" s="8">
        <v>23.46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2043</v>
      </c>
      <c r="EF209" s="2" t="s">
        <v>579</v>
      </c>
      <c r="EG209" s="2" t="s">
        <v>144</v>
      </c>
      <c r="EH209" s="2" t="s">
        <v>132</v>
      </c>
      <c r="EI209" s="4">
        <v>5</v>
      </c>
      <c r="EJ209" s="8">
        <v>106</v>
      </c>
      <c r="EK209" s="4"/>
      <c r="EL209" s="8"/>
      <c r="EM209" s="7"/>
      <c r="EN209" s="7"/>
      <c r="EO209" s="2" t="s">
        <v>141</v>
      </c>
      <c r="EP209" s="2" t="s">
        <v>129</v>
      </c>
      <c r="EQ209" s="2" t="s">
        <v>1964</v>
      </c>
      <c r="ER209" s="2" t="s">
        <v>2472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174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>
        <v>8</v>
      </c>
      <c r="FH209" s="8">
        <v>176.64</v>
      </c>
      <c r="FI209" s="4"/>
      <c r="FJ209" s="8"/>
      <c r="FK209" s="7"/>
      <c r="FL209" s="7"/>
      <c r="FM209" s="2" t="s">
        <v>141</v>
      </c>
      <c r="FN209" s="2" t="s">
        <v>129</v>
      </c>
      <c r="FO209" s="2" t="s">
        <v>1387</v>
      </c>
      <c r="FP209" s="2" t="s">
        <v>872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141</v>
      </c>
      <c r="FZ209" s="2" t="s">
        <v>129</v>
      </c>
      <c r="GA209" s="2" t="s">
        <v>2567</v>
      </c>
      <c r="GB209" s="2" t="s">
        <v>946</v>
      </c>
      <c r="GC209" s="2" t="s">
        <v>144</v>
      </c>
      <c r="GD209" s="2" t="s">
        <v>132</v>
      </c>
      <c r="GE209" s="4">
        <v>8</v>
      </c>
      <c r="GF209" s="8">
        <v>335.28</v>
      </c>
      <c r="GG209" s="4"/>
      <c r="GH209" s="8"/>
      <c r="GI209" s="7"/>
      <c r="GJ209" s="7"/>
      <c r="GK209" s="2" t="s">
        <v>141</v>
      </c>
      <c r="GL209" s="2" t="s">
        <v>129</v>
      </c>
      <c r="GM209" s="2" t="s">
        <v>2565</v>
      </c>
      <c r="GN209" s="2" t="s">
        <v>2707</v>
      </c>
      <c r="GO209" s="2" t="s">
        <v>144</v>
      </c>
      <c r="GP209" s="2" t="s">
        <v>132</v>
      </c>
      <c r="GQ209" s="4">
        <v>4</v>
      </c>
      <c r="GR209" s="8">
        <v>71.52</v>
      </c>
      <c r="GS209" s="4"/>
      <c r="GT209" s="8"/>
      <c r="GU209" s="7"/>
      <c r="GV209" s="7"/>
      <c r="GW209" s="2" t="s">
        <v>141</v>
      </c>
      <c r="GX209" s="2" t="s">
        <v>129</v>
      </c>
      <c r="GY209" s="2" t="s">
        <v>303</v>
      </c>
      <c r="GZ209" s="2" t="s">
        <v>1951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162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>
        <v>1</v>
      </c>
      <c r="HP209" s="8">
        <v>22.08</v>
      </c>
      <c r="HQ209" s="4"/>
      <c r="HR209" s="8"/>
      <c r="HS209" s="7"/>
      <c r="HT209" s="7"/>
      <c r="HU209" s="2" t="s">
        <v>141</v>
      </c>
      <c r="HV209" s="2" t="s">
        <v>129</v>
      </c>
      <c r="HW209" s="2" t="s">
        <v>415</v>
      </c>
      <c r="HX209" s="2" t="s">
        <v>564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141</v>
      </c>
      <c r="IH209" s="2" t="s">
        <v>129</v>
      </c>
      <c r="II209" s="2" t="s">
        <v>2019</v>
      </c>
      <c r="IJ209" s="2" t="s">
        <v>132</v>
      </c>
      <c r="IK209" s="2" t="s">
        <v>144</v>
      </c>
      <c r="IL209" s="2" t="s">
        <v>132</v>
      </c>
      <c r="IM209" s="4">
        <v>6</v>
      </c>
      <c r="IN209" s="8">
        <v>115.86</v>
      </c>
      <c r="IO209" s="4"/>
      <c r="IP209" s="8"/>
      <c r="IQ209" s="7"/>
      <c r="IR209" s="7"/>
      <c r="IS209" s="2" t="s">
        <v>141</v>
      </c>
      <c r="IT209" s="2" t="s">
        <v>129</v>
      </c>
      <c r="IU209" s="2" t="s">
        <v>401</v>
      </c>
      <c r="IV209" s="2" t="s">
        <v>1274</v>
      </c>
      <c r="IW209" s="2" t="s">
        <v>144</v>
      </c>
      <c r="IX209" s="2" t="s">
        <v>132</v>
      </c>
      <c r="IY209" s="4">
        <v>9</v>
      </c>
      <c r="IZ209" s="8">
        <v>169.02</v>
      </c>
      <c r="JA209" s="4"/>
      <c r="JB209" s="8"/>
      <c r="JC209" s="7"/>
      <c r="JD209" s="7"/>
      <c r="JE209" s="2" t="s">
        <v>141</v>
      </c>
      <c r="JF209" s="2" t="s">
        <v>129</v>
      </c>
      <c r="JG209" s="2" t="s">
        <v>272</v>
      </c>
      <c r="JH209" s="2" t="s">
        <v>1321</v>
      </c>
      <c r="JI209" s="2" t="s">
        <v>144</v>
      </c>
      <c r="JJ209" s="2" t="s">
        <v>132</v>
      </c>
      <c r="JK209" s="4">
        <v>1</v>
      </c>
      <c r="JL209" s="8">
        <v>19.31</v>
      </c>
      <c r="JM209" s="4"/>
      <c r="JN209" s="8"/>
      <c r="JO209" s="7"/>
      <c r="JP209" s="7"/>
      <c r="JQ209" s="2" t="s">
        <v>141</v>
      </c>
      <c r="JR209" s="2" t="s">
        <v>129</v>
      </c>
      <c r="JS209" s="2" t="s">
        <v>2534</v>
      </c>
      <c r="JT209" s="2" t="s">
        <v>2608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132</v>
      </c>
      <c r="KP209" s="2" t="s">
        <v>132</v>
      </c>
      <c r="KQ209" s="2" t="s">
        <v>132</v>
      </c>
      <c r="KR209" s="2" t="s">
        <v>132</v>
      </c>
      <c r="KS209" s="2" t="s">
        <v>132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174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141</v>
      </c>
      <c r="ML209" s="2" t="s">
        <v>171</v>
      </c>
      <c r="MM209" s="2" t="s">
        <v>386</v>
      </c>
      <c r="MN209" s="2" t="s">
        <v>2708</v>
      </c>
      <c r="MO209" s="2" t="s">
        <v>144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167</v>
      </c>
      <c r="NJ209" s="2" t="s">
        <v>129</v>
      </c>
      <c r="NK209" s="2" t="s">
        <v>132</v>
      </c>
      <c r="NL209" s="2" t="s">
        <v>132</v>
      </c>
      <c r="NM209" s="2" t="s">
        <v>144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174</v>
      </c>
      <c r="NV209" s="2" t="s">
        <v>129</v>
      </c>
      <c r="NW209" s="2" t="s">
        <v>132</v>
      </c>
      <c r="NX209" s="2" t="s">
        <v>132</v>
      </c>
      <c r="NY209" s="2" t="s">
        <v>144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167</v>
      </c>
      <c r="OT209" s="2" t="s">
        <v>168</v>
      </c>
      <c r="OU209" s="2" t="s">
        <v>132</v>
      </c>
      <c r="OV209" s="2" t="s">
        <v>132</v>
      </c>
      <c r="OW209" s="2" t="s">
        <v>144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174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141</v>
      </c>
      <c r="QP209" s="2" t="s">
        <v>168</v>
      </c>
      <c r="QQ209" s="2" t="s">
        <v>194</v>
      </c>
      <c r="QR209" s="2" t="s">
        <v>2709</v>
      </c>
      <c r="QS209" s="2" t="s">
        <v>144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174</v>
      </c>
      <c r="RB209" s="2" t="s">
        <v>129</v>
      </c>
      <c r="RC209" s="2" t="s">
        <v>132</v>
      </c>
      <c r="RD209" s="2" t="s">
        <v>132</v>
      </c>
      <c r="RE209" s="2" t="s">
        <v>144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141</v>
      </c>
      <c r="RN209" s="2" t="s">
        <v>168</v>
      </c>
      <c r="RO209" s="2" t="s">
        <v>200</v>
      </c>
      <c r="RP209" s="2" t="s">
        <v>2537</v>
      </c>
      <c r="RQ209" s="2" t="s">
        <v>144</v>
      </c>
      <c r="RR209" s="2" t="s">
        <v>132</v>
      </c>
    </row>
    <row r="210">
      <c r="A210" s="2" t="s">
        <v>2710</v>
      </c>
      <c r="B210" s="2" t="s">
        <v>121</v>
      </c>
      <c r="C210" s="2" t="s">
        <v>2518</v>
      </c>
      <c r="D210" s="2" t="s">
        <v>1977</v>
      </c>
      <c r="E210" s="2" t="s">
        <v>727</v>
      </c>
      <c r="F210" s="2" t="s">
        <v>2711</v>
      </c>
      <c r="G210" s="2" t="s">
        <v>2711</v>
      </c>
      <c r="H210" s="2" t="s">
        <v>2711</v>
      </c>
      <c r="I210" s="2" t="s">
        <v>2712</v>
      </c>
      <c r="J210" s="2" t="s">
        <v>127</v>
      </c>
      <c r="K210" s="2" t="s">
        <v>2521</v>
      </c>
      <c r="L210" s="3">
        <v>41.91</v>
      </c>
      <c r="M210" s="3">
        <v>44.01</v>
      </c>
      <c r="N210" s="3">
        <v>90.94</v>
      </c>
      <c r="O210" s="2" t="s">
        <v>129</v>
      </c>
      <c r="P210" s="2" t="s">
        <v>319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285</v>
      </c>
      <c r="V210" s="2" t="s">
        <v>135</v>
      </c>
      <c r="W210" s="2" t="s">
        <v>187</v>
      </c>
      <c r="X210" s="2" t="s">
        <v>2522</v>
      </c>
      <c r="Y210" s="2" t="s">
        <v>2523</v>
      </c>
      <c r="Z210" s="4">
        <v>85</v>
      </c>
      <c r="AA210" s="4">
        <f>=ROUNDDOWN(17,0)</f>
      </c>
      <c r="AB210" s="5">
        <v>5</v>
      </c>
      <c r="AC210" s="2" t="s">
        <v>785</v>
      </c>
      <c r="AD210" s="4">
        <v>120</v>
      </c>
      <c r="AE210" s="4">
        <v>120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64</v>
      </c>
      <c r="AQ210" s="8">
        <v>3073.73</v>
      </c>
      <c r="AR210" s="4"/>
      <c r="AS210" s="8"/>
      <c r="AT210" s="7"/>
      <c r="AU210" s="7"/>
      <c r="AV210" s="4">
        <v>64</v>
      </c>
      <c r="AW210" s="8">
        <v>3073.73</v>
      </c>
      <c r="AX210" s="4"/>
      <c r="AY210" s="8"/>
      <c r="AZ210" s="7"/>
      <c r="BA210" s="7"/>
      <c r="BB210" s="7">
        <v>1</v>
      </c>
      <c r="BC210" s="4">
        <v>64</v>
      </c>
      <c r="BD210" s="8">
        <v>3073.73</v>
      </c>
      <c r="BE210" s="4"/>
      <c r="BF210" s="8"/>
      <c r="BG210" s="7"/>
      <c r="BH210" s="7"/>
      <c r="BI210" s="7">
        <v>1</v>
      </c>
      <c r="BJ210" s="4">
        <v>64</v>
      </c>
      <c r="BK210" s="8">
        <v>3073.73</v>
      </c>
      <c r="BL210" s="2" t="s">
        <v>2713</v>
      </c>
      <c r="BM210" s="7">
        <v>1</v>
      </c>
      <c r="BN210" s="7">
        <v>1</v>
      </c>
      <c r="BO210" s="4">
        <v>9</v>
      </c>
      <c r="BP210" s="8">
        <v>334.74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2525</v>
      </c>
      <c r="BX210" s="2" t="s">
        <v>2526</v>
      </c>
      <c r="BY210" s="2" t="s">
        <v>144</v>
      </c>
      <c r="BZ210" s="2" t="s">
        <v>132</v>
      </c>
      <c r="CA210" s="4">
        <v>6</v>
      </c>
      <c r="CB210" s="8">
        <v>312.06</v>
      </c>
      <c r="CC210" s="4"/>
      <c r="CD210" s="8"/>
      <c r="CE210" s="7"/>
      <c r="CF210" s="7"/>
      <c r="CG210" s="2" t="s">
        <v>141</v>
      </c>
      <c r="CH210" s="2" t="s">
        <v>129</v>
      </c>
      <c r="CI210" s="2" t="s">
        <v>920</v>
      </c>
      <c r="CJ210" s="2" t="s">
        <v>2714</v>
      </c>
      <c r="CK210" s="2" t="s">
        <v>144</v>
      </c>
      <c r="CL210" s="2" t="s">
        <v>132</v>
      </c>
      <c r="CM210" s="4">
        <v>5</v>
      </c>
      <c r="CN210" s="8">
        <v>270.73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2523</v>
      </c>
      <c r="CV210" s="2" t="s">
        <v>2156</v>
      </c>
      <c r="CW210" s="2" t="s">
        <v>144</v>
      </c>
      <c r="CX210" s="2" t="s">
        <v>132</v>
      </c>
      <c r="CY210" s="4">
        <v>24</v>
      </c>
      <c r="CZ210" s="8">
        <v>1093.68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194</v>
      </c>
      <c r="DH210" s="2" t="s">
        <v>2715</v>
      </c>
      <c r="DI210" s="2" t="s">
        <v>144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212</v>
      </c>
      <c r="DR210" s="2" t="s">
        <v>129</v>
      </c>
      <c r="DS210" s="2" t="s">
        <v>132</v>
      </c>
      <c r="DT210" s="2" t="s">
        <v>132</v>
      </c>
      <c r="DU210" s="2" t="s">
        <v>144</v>
      </c>
      <c r="DV210" s="2" t="s">
        <v>132</v>
      </c>
      <c r="DW210" s="4">
        <v>1</v>
      </c>
      <c r="DX210" s="8">
        <v>57.73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2529</v>
      </c>
      <c r="EF210" s="2" t="s">
        <v>2573</v>
      </c>
      <c r="EG210" s="2" t="s">
        <v>144</v>
      </c>
      <c r="EH210" s="2" t="s">
        <v>132</v>
      </c>
      <c r="EI210" s="4">
        <v>8</v>
      </c>
      <c r="EJ210" s="8">
        <v>376</v>
      </c>
      <c r="EK210" s="4"/>
      <c r="EL210" s="8"/>
      <c r="EM210" s="7"/>
      <c r="EN210" s="7"/>
      <c r="EO210" s="2" t="s">
        <v>141</v>
      </c>
      <c r="EP210" s="2" t="s">
        <v>129</v>
      </c>
      <c r="EQ210" s="2" t="s">
        <v>1964</v>
      </c>
      <c r="ER210" s="2" t="s">
        <v>2716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174</v>
      </c>
      <c r="FB210" s="2" t="s">
        <v>129</v>
      </c>
      <c r="FC210" s="2" t="s">
        <v>132</v>
      </c>
      <c r="FD210" s="2" t="s">
        <v>132</v>
      </c>
      <c r="FE210" s="2" t="s">
        <v>144</v>
      </c>
      <c r="FF210" s="2" t="s">
        <v>132</v>
      </c>
      <c r="FG210" s="4">
        <v>7</v>
      </c>
      <c r="FH210" s="8">
        <v>380.45</v>
      </c>
      <c r="FI210" s="4"/>
      <c r="FJ210" s="8"/>
      <c r="FK210" s="7"/>
      <c r="FL210" s="7"/>
      <c r="FM210" s="2" t="s">
        <v>141</v>
      </c>
      <c r="FN210" s="2" t="s">
        <v>129</v>
      </c>
      <c r="FO210" s="2" t="s">
        <v>1387</v>
      </c>
      <c r="FP210" s="2" t="s">
        <v>587</v>
      </c>
      <c r="FQ210" s="2" t="s">
        <v>144</v>
      </c>
      <c r="FR210" s="2" t="s">
        <v>132</v>
      </c>
      <c r="FS210" s="4">
        <v>2</v>
      </c>
      <c r="FT210" s="8">
        <v>88</v>
      </c>
      <c r="FU210" s="4"/>
      <c r="FV210" s="8"/>
      <c r="FW210" s="7"/>
      <c r="FX210" s="7"/>
      <c r="FY210" s="2" t="s">
        <v>141</v>
      </c>
      <c r="FZ210" s="2" t="s">
        <v>129</v>
      </c>
      <c r="GA210" s="2" t="s">
        <v>2567</v>
      </c>
      <c r="GB210" s="2" t="s">
        <v>1965</v>
      </c>
      <c r="GC210" s="2" t="s">
        <v>144</v>
      </c>
      <c r="GD210" s="2" t="s">
        <v>132</v>
      </c>
      <c r="GE210" s="4">
        <v>1</v>
      </c>
      <c r="GF210" s="8">
        <v>114.13</v>
      </c>
      <c r="GG210" s="4"/>
      <c r="GH210" s="8"/>
      <c r="GI210" s="7"/>
      <c r="GJ210" s="7"/>
      <c r="GK210" s="2" t="s">
        <v>141</v>
      </c>
      <c r="GL210" s="2" t="s">
        <v>129</v>
      </c>
      <c r="GM210" s="2" t="s">
        <v>1014</v>
      </c>
      <c r="GN210" s="2" t="s">
        <v>2717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141</v>
      </c>
      <c r="GX210" s="2" t="s">
        <v>129</v>
      </c>
      <c r="GY210" s="2" t="s">
        <v>303</v>
      </c>
      <c r="GZ210" s="2" t="s">
        <v>132</v>
      </c>
      <c r="HA210" s="2" t="s">
        <v>144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174</v>
      </c>
      <c r="HJ210" s="2" t="s">
        <v>129</v>
      </c>
      <c r="HK210" s="2" t="s">
        <v>132</v>
      </c>
      <c r="HL210" s="2" t="s">
        <v>132</v>
      </c>
      <c r="HM210" s="2" t="s">
        <v>144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925</v>
      </c>
      <c r="HX210" s="2" t="s">
        <v>2536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141</v>
      </c>
      <c r="IH210" s="2" t="s">
        <v>129</v>
      </c>
      <c r="II210" s="2" t="s">
        <v>608</v>
      </c>
      <c r="IJ210" s="2" t="s">
        <v>2169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141</v>
      </c>
      <c r="IT210" s="2" t="s">
        <v>129</v>
      </c>
      <c r="IU210" s="2" t="s">
        <v>401</v>
      </c>
      <c r="IV210" s="2" t="s">
        <v>2718</v>
      </c>
      <c r="IW210" s="2" t="s">
        <v>144</v>
      </c>
      <c r="IX210" s="2" t="s">
        <v>132</v>
      </c>
      <c r="IY210" s="4">
        <v>1</v>
      </c>
      <c r="IZ210" s="8">
        <v>46.21</v>
      </c>
      <c r="JA210" s="4"/>
      <c r="JB210" s="8"/>
      <c r="JC210" s="7"/>
      <c r="JD210" s="7"/>
      <c r="JE210" s="2" t="s">
        <v>141</v>
      </c>
      <c r="JF210" s="2" t="s">
        <v>129</v>
      </c>
      <c r="JG210" s="2" t="s">
        <v>272</v>
      </c>
      <c r="JH210" s="2" t="s">
        <v>1951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214</v>
      </c>
      <c r="JR210" s="2" t="s">
        <v>129</v>
      </c>
      <c r="JS210" s="2" t="s">
        <v>2534</v>
      </c>
      <c r="JT210" s="2" t="s">
        <v>132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174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132</v>
      </c>
      <c r="KP210" s="2" t="s">
        <v>132</v>
      </c>
      <c r="KQ210" s="2" t="s">
        <v>132</v>
      </c>
      <c r="KR210" s="2" t="s">
        <v>132</v>
      </c>
      <c r="KS210" s="2" t="s">
        <v>132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174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141</v>
      </c>
      <c r="ML210" s="2" t="s">
        <v>171</v>
      </c>
      <c r="MM210" s="2" t="s">
        <v>2535</v>
      </c>
      <c r="MN210" s="2" t="s">
        <v>2453</v>
      </c>
      <c r="MO210" s="2" t="s">
        <v>144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174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167</v>
      </c>
      <c r="NJ210" s="2" t="s">
        <v>129</v>
      </c>
      <c r="NK210" s="2" t="s">
        <v>132</v>
      </c>
      <c r="NL210" s="2" t="s">
        <v>132</v>
      </c>
      <c r="NM210" s="2" t="s">
        <v>144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174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174</v>
      </c>
      <c r="OT210" s="2" t="s">
        <v>168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141</v>
      </c>
      <c r="PR210" s="2" t="s">
        <v>168</v>
      </c>
      <c r="PS210" s="2" t="s">
        <v>177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141</v>
      </c>
      <c r="QP210" s="2" t="s">
        <v>168</v>
      </c>
      <c r="QQ210" s="2" t="s">
        <v>194</v>
      </c>
      <c r="QR210" s="2" t="s">
        <v>368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174</v>
      </c>
      <c r="RB210" s="2" t="s">
        <v>129</v>
      </c>
      <c r="RC210" s="2" t="s">
        <v>132</v>
      </c>
      <c r="RD210" s="2" t="s">
        <v>132</v>
      </c>
      <c r="RE210" s="2" t="s">
        <v>144</v>
      </c>
      <c r="RF210" s="2" t="s">
        <v>179</v>
      </c>
      <c r="RG210" s="4"/>
      <c r="RH210" s="8"/>
      <c r="RI210" s="4"/>
      <c r="RJ210" s="8"/>
      <c r="RK210" s="7"/>
      <c r="RL210" s="7"/>
      <c r="RM210" s="2" t="s">
        <v>141</v>
      </c>
      <c r="RN210" s="2" t="s">
        <v>168</v>
      </c>
      <c r="RO210" s="2" t="s">
        <v>2568</v>
      </c>
      <c r="RP210" s="2" t="s">
        <v>623</v>
      </c>
      <c r="RQ210" s="2" t="s">
        <v>144</v>
      </c>
      <c r="RR210" s="2" t="s">
        <v>132</v>
      </c>
    </row>
    <row r="211">
      <c r="A211" s="2" t="s">
        <v>2719</v>
      </c>
      <c r="B211" s="2" t="s">
        <v>121</v>
      </c>
      <c r="C211" s="2" t="s">
        <v>2518</v>
      </c>
      <c r="D211" s="2" t="s">
        <v>1977</v>
      </c>
      <c r="E211" s="2" t="s">
        <v>727</v>
      </c>
      <c r="F211" s="2" t="s">
        <v>2720</v>
      </c>
      <c r="G211" s="2" t="s">
        <v>2720</v>
      </c>
      <c r="H211" s="2" t="s">
        <v>2720</v>
      </c>
      <c r="I211" s="2" t="s">
        <v>2721</v>
      </c>
      <c r="J211" s="2" t="s">
        <v>127</v>
      </c>
      <c r="K211" s="2" t="s">
        <v>576</v>
      </c>
      <c r="L211" s="3">
        <v>41.9</v>
      </c>
      <c r="M211" s="3">
        <v>44</v>
      </c>
      <c r="N211" s="3">
        <v>87.99</v>
      </c>
      <c r="O211" s="2" t="s">
        <v>129</v>
      </c>
      <c r="P211" s="2" t="s">
        <v>978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285</v>
      </c>
      <c r="V211" s="2" t="s">
        <v>2722</v>
      </c>
      <c r="W211" s="2" t="s">
        <v>2631</v>
      </c>
      <c r="X211" s="2" t="s">
        <v>908</v>
      </c>
      <c r="Y211" s="2" t="s">
        <v>2723</v>
      </c>
      <c r="Z211" s="4">
        <v>91</v>
      </c>
      <c r="AA211" s="4">
        <f>=ROUNDDOWN(30.3333333333333,0)</f>
      </c>
      <c r="AB211" s="5">
        <v>3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2</v>
      </c>
      <c r="AQ211" s="8">
        <v>88</v>
      </c>
      <c r="AR211" s="4"/>
      <c r="AS211" s="8"/>
      <c r="AT211" s="7"/>
      <c r="AU211" s="7"/>
      <c r="AV211" s="4">
        <v>2</v>
      </c>
      <c r="AW211" s="8">
        <v>88</v>
      </c>
      <c r="AX211" s="4"/>
      <c r="AY211" s="8"/>
      <c r="AZ211" s="7"/>
      <c r="BA211" s="7"/>
      <c r="BB211" s="7">
        <v>1</v>
      </c>
      <c r="BC211" s="4">
        <v>2</v>
      </c>
      <c r="BD211" s="8">
        <v>88</v>
      </c>
      <c r="BE211" s="4"/>
      <c r="BF211" s="8"/>
      <c r="BG211" s="7"/>
      <c r="BH211" s="7"/>
      <c r="BI211" s="7">
        <v>1</v>
      </c>
      <c r="BJ211" s="4">
        <v>2</v>
      </c>
      <c r="BK211" s="8">
        <v>88</v>
      </c>
      <c r="BL211" s="2" t="s">
        <v>18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141</v>
      </c>
      <c r="BV211" s="2" t="s">
        <v>129</v>
      </c>
      <c r="BW211" s="2" t="s">
        <v>2724</v>
      </c>
      <c r="BX211" s="2" t="s">
        <v>2681</v>
      </c>
      <c r="BY211" s="2" t="s">
        <v>144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129</v>
      </c>
      <c r="CI211" s="2" t="s">
        <v>132</v>
      </c>
      <c r="CJ211" s="2" t="s">
        <v>980</v>
      </c>
      <c r="CK211" s="2" t="s">
        <v>144</v>
      </c>
      <c r="CL211" s="2" t="s">
        <v>132</v>
      </c>
      <c r="CM211" s="4">
        <v>2</v>
      </c>
      <c r="CN211" s="8">
        <v>88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1229</v>
      </c>
      <c r="CV211" s="2" t="s">
        <v>1351</v>
      </c>
      <c r="CW211" s="2" t="s">
        <v>144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141</v>
      </c>
      <c r="DF211" s="2" t="s">
        <v>129</v>
      </c>
      <c r="DG211" s="2" t="s">
        <v>1602</v>
      </c>
      <c r="DH211" s="2" t="s">
        <v>1603</v>
      </c>
      <c r="DI211" s="2" t="s">
        <v>144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141</v>
      </c>
      <c r="DR211" s="2" t="s">
        <v>129</v>
      </c>
      <c r="DS211" s="2" t="s">
        <v>983</v>
      </c>
      <c r="DT211" s="2" t="s">
        <v>2725</v>
      </c>
      <c r="DU211" s="2" t="s">
        <v>144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129</v>
      </c>
      <c r="EE211" s="2" t="s">
        <v>2726</v>
      </c>
      <c r="EF211" s="2" t="s">
        <v>2727</v>
      </c>
      <c r="EG211" s="2" t="s">
        <v>144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249</v>
      </c>
      <c r="ER211" s="2" t="s">
        <v>132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174</v>
      </c>
      <c r="FB211" s="2" t="s">
        <v>129</v>
      </c>
      <c r="FC211" s="2" t="s">
        <v>132</v>
      </c>
      <c r="FD211" s="2" t="s">
        <v>132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162</v>
      </c>
      <c r="FN211" s="2" t="s">
        <v>129</v>
      </c>
      <c r="FO211" s="2" t="s">
        <v>132</v>
      </c>
      <c r="FP211" s="2" t="s">
        <v>132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217</v>
      </c>
      <c r="FZ211" s="2" t="s">
        <v>129</v>
      </c>
      <c r="GA211" s="2" t="s">
        <v>132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1229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167</v>
      </c>
      <c r="GX211" s="2" t="s">
        <v>129</v>
      </c>
      <c r="GY211" s="2" t="s">
        <v>132</v>
      </c>
      <c r="GZ211" s="2" t="s">
        <v>132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162</v>
      </c>
      <c r="HJ211" s="2" t="s">
        <v>129</v>
      </c>
      <c r="HK211" s="2" t="s">
        <v>132</v>
      </c>
      <c r="HL211" s="2" t="s">
        <v>132</v>
      </c>
      <c r="HM211" s="2" t="s">
        <v>144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162</v>
      </c>
      <c r="HV211" s="2" t="s">
        <v>129</v>
      </c>
      <c r="HW211" s="2" t="s">
        <v>132</v>
      </c>
      <c r="HX211" s="2" t="s">
        <v>132</v>
      </c>
      <c r="HY211" s="2" t="s">
        <v>144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141</v>
      </c>
      <c r="IH211" s="2" t="s">
        <v>129</v>
      </c>
      <c r="II211" s="2" t="s">
        <v>2642</v>
      </c>
      <c r="IJ211" s="2" t="s">
        <v>132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212</v>
      </c>
      <c r="IT211" s="2" t="s">
        <v>129</v>
      </c>
      <c r="IU211" s="2" t="s">
        <v>132</v>
      </c>
      <c r="IV211" s="2" t="s">
        <v>132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174</v>
      </c>
      <c r="JF211" s="2" t="s">
        <v>129</v>
      </c>
      <c r="JG211" s="2" t="s">
        <v>132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162</v>
      </c>
      <c r="JR211" s="2" t="s">
        <v>129</v>
      </c>
      <c r="JS211" s="2" t="s">
        <v>132</v>
      </c>
      <c r="JT211" s="2" t="s">
        <v>132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167</v>
      </c>
      <c r="KD211" s="2" t="s">
        <v>129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174</v>
      </c>
      <c r="KP211" s="2" t="s">
        <v>168</v>
      </c>
      <c r="KQ211" s="2" t="s">
        <v>132</v>
      </c>
      <c r="KR211" s="2" t="s">
        <v>132</v>
      </c>
      <c r="KS211" s="2" t="s">
        <v>144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141</v>
      </c>
      <c r="LB211" s="2" t="s">
        <v>129</v>
      </c>
      <c r="LC211" s="2" t="s">
        <v>1229</v>
      </c>
      <c r="LD211" s="2" t="s">
        <v>132</v>
      </c>
      <c r="LE211" s="2" t="s">
        <v>144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174</v>
      </c>
      <c r="LN211" s="2" t="s">
        <v>129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167</v>
      </c>
      <c r="LZ211" s="2" t="s">
        <v>129</v>
      </c>
      <c r="MA211" s="2" t="s">
        <v>132</v>
      </c>
      <c r="MB211" s="2" t="s">
        <v>132</v>
      </c>
      <c r="MC211" s="2" t="s">
        <v>144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167</v>
      </c>
      <c r="MX211" s="2" t="s">
        <v>129</v>
      </c>
      <c r="MY211" s="2" t="s">
        <v>132</v>
      </c>
      <c r="MZ211" s="2" t="s">
        <v>132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129</v>
      </c>
      <c r="NK211" s="2" t="s">
        <v>132</v>
      </c>
      <c r="NL211" s="2" t="s">
        <v>132</v>
      </c>
      <c r="NM211" s="2" t="s">
        <v>144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129</v>
      </c>
      <c r="OI211" s="2" t="s">
        <v>132</v>
      </c>
      <c r="OJ211" s="2" t="s">
        <v>132</v>
      </c>
      <c r="OK211" s="2" t="s">
        <v>144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167</v>
      </c>
      <c r="OT211" s="2" t="s">
        <v>129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167</v>
      </c>
      <c r="PF211" s="2" t="s">
        <v>129</v>
      </c>
      <c r="PG211" s="2" t="s">
        <v>132</v>
      </c>
      <c r="PH211" s="2" t="s">
        <v>132</v>
      </c>
      <c r="PI211" s="2" t="s">
        <v>144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174</v>
      </c>
      <c r="PR211" s="2" t="s">
        <v>129</v>
      </c>
      <c r="PS211" s="2" t="s">
        <v>132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167</v>
      </c>
      <c r="QD211" s="2" t="s">
        <v>129</v>
      </c>
      <c r="QE211" s="2" t="s">
        <v>132</v>
      </c>
      <c r="QF211" s="2" t="s">
        <v>132</v>
      </c>
      <c r="QG211" s="2" t="s">
        <v>144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174</v>
      </c>
      <c r="RB211" s="2" t="s">
        <v>129</v>
      </c>
      <c r="RC211" s="2" t="s">
        <v>132</v>
      </c>
      <c r="RD211" s="2" t="s">
        <v>132</v>
      </c>
      <c r="RE211" s="2" t="s">
        <v>144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174</v>
      </c>
      <c r="RN211" s="2" t="s">
        <v>129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2728</v>
      </c>
      <c r="B212" s="2" t="s">
        <v>121</v>
      </c>
      <c r="C212" s="2" t="s">
        <v>2518</v>
      </c>
      <c r="D212" s="2" t="s">
        <v>1977</v>
      </c>
      <c r="E212" s="2" t="s">
        <v>727</v>
      </c>
      <c r="F212" s="2" t="s">
        <v>2729</v>
      </c>
      <c r="G212" s="2" t="s">
        <v>2729</v>
      </c>
      <c r="H212" s="2" t="s">
        <v>2729</v>
      </c>
      <c r="I212" s="2" t="s">
        <v>2730</v>
      </c>
      <c r="J212" s="2" t="s">
        <v>127</v>
      </c>
      <c r="K212" s="2" t="s">
        <v>366</v>
      </c>
      <c r="L212" s="3">
        <v>62.78</v>
      </c>
      <c r="M212" s="3">
        <v>65.92</v>
      </c>
      <c r="N212" s="3">
        <v>136.99</v>
      </c>
      <c r="O212" s="2" t="s">
        <v>539</v>
      </c>
      <c r="P212" s="2" t="s">
        <v>540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658</v>
      </c>
      <c r="V212" s="2" t="s">
        <v>907</v>
      </c>
      <c r="W212" s="2" t="s">
        <v>908</v>
      </c>
      <c r="X212" s="2" t="s">
        <v>2522</v>
      </c>
      <c r="Y212" s="2" t="s">
        <v>2523</v>
      </c>
      <c r="Z212" s="4"/>
      <c r="AA212" s="4">
        <f>=ROUNDDOWN({0},0)</f>
      </c>
      <c r="AB212" s="5">
        <v>3.5</v>
      </c>
      <c r="AC212" s="2" t="s">
        <v>132</v>
      </c>
      <c r="AD212" s="4"/>
      <c r="AE212" s="4"/>
      <c r="AF212" s="6">
        <v>63</v>
      </c>
      <c r="AG212" s="6"/>
      <c r="AH212" s="7">
        <v>0.022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1</v>
      </c>
      <c r="AQ212" s="8">
        <v>46.14</v>
      </c>
      <c r="AR212" s="4"/>
      <c r="AS212" s="8"/>
      <c r="AT212" s="7"/>
      <c r="AU212" s="7"/>
      <c r="AV212" s="4">
        <v>1</v>
      </c>
      <c r="AW212" s="8">
        <v>46.14</v>
      </c>
      <c r="AX212" s="4"/>
      <c r="AY212" s="8"/>
      <c r="AZ212" s="7"/>
      <c r="BA212" s="7"/>
      <c r="BB212" s="7">
        <v>1</v>
      </c>
      <c r="BC212" s="4">
        <v>1</v>
      </c>
      <c r="BD212" s="8">
        <v>46.14</v>
      </c>
      <c r="BE212" s="4"/>
      <c r="BF212" s="8"/>
      <c r="BG212" s="7"/>
      <c r="BH212" s="7"/>
      <c r="BI212" s="7">
        <v>1</v>
      </c>
      <c r="BJ212" s="4">
        <v>1</v>
      </c>
      <c r="BK212" s="8">
        <v>46.14</v>
      </c>
      <c r="BL212" s="2" t="s">
        <v>25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141</v>
      </c>
      <c r="BV212" s="2" t="s">
        <v>168</v>
      </c>
      <c r="BW212" s="2" t="s">
        <v>2525</v>
      </c>
      <c r="BX212" s="2" t="s">
        <v>1335</v>
      </c>
      <c r="BY212" s="2" t="s">
        <v>144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141</v>
      </c>
      <c r="CH212" s="2" t="s">
        <v>168</v>
      </c>
      <c r="CI212" s="2" t="s">
        <v>920</v>
      </c>
      <c r="CJ212" s="2" t="s">
        <v>2233</v>
      </c>
      <c r="CK212" s="2" t="s">
        <v>144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141</v>
      </c>
      <c r="CT212" s="2" t="s">
        <v>168</v>
      </c>
      <c r="CU212" s="2" t="s">
        <v>2523</v>
      </c>
      <c r="CV212" s="2" t="s">
        <v>1278</v>
      </c>
      <c r="CW212" s="2" t="s">
        <v>144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168</v>
      </c>
      <c r="DG212" s="2" t="s">
        <v>194</v>
      </c>
      <c r="DH212" s="2" t="s">
        <v>370</v>
      </c>
      <c r="DI212" s="2" t="s">
        <v>144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212</v>
      </c>
      <c r="DR212" s="2" t="s">
        <v>168</v>
      </c>
      <c r="DS212" s="2" t="s">
        <v>132</v>
      </c>
      <c r="DT212" s="2" t="s">
        <v>132</v>
      </c>
      <c r="DU212" s="2" t="s">
        <v>144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141</v>
      </c>
      <c r="ED212" s="2" t="s">
        <v>168</v>
      </c>
      <c r="EE212" s="2" t="s">
        <v>909</v>
      </c>
      <c r="EF212" s="2" t="s">
        <v>188</v>
      </c>
      <c r="EG212" s="2" t="s">
        <v>144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167</v>
      </c>
      <c r="EP212" s="2" t="s">
        <v>168</v>
      </c>
      <c r="EQ212" s="2" t="s">
        <v>132</v>
      </c>
      <c r="ER212" s="2" t="s">
        <v>132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174</v>
      </c>
      <c r="FB212" s="2" t="s">
        <v>168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174</v>
      </c>
      <c r="FN212" s="2" t="s">
        <v>168</v>
      </c>
      <c r="FO212" s="2" t="s">
        <v>132</v>
      </c>
      <c r="FP212" s="2" t="s">
        <v>132</v>
      </c>
      <c r="FQ212" s="2" t="s">
        <v>144</v>
      </c>
      <c r="FR212" s="2" t="s">
        <v>132</v>
      </c>
      <c r="FS212" s="4">
        <v>1</v>
      </c>
      <c r="FT212" s="8">
        <v>46.14</v>
      </c>
      <c r="FU212" s="4"/>
      <c r="FV212" s="8"/>
      <c r="FW212" s="7"/>
      <c r="FX212" s="7"/>
      <c r="FY212" s="2" t="s">
        <v>141</v>
      </c>
      <c r="FZ212" s="2" t="s">
        <v>168</v>
      </c>
      <c r="GA212" s="2" t="s">
        <v>2567</v>
      </c>
      <c r="GB212" s="2" t="s">
        <v>941</v>
      </c>
      <c r="GC212" s="2" t="s">
        <v>144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168</v>
      </c>
      <c r="GM212" s="2" t="s">
        <v>2483</v>
      </c>
      <c r="GN212" s="2" t="s">
        <v>132</v>
      </c>
      <c r="GO212" s="2" t="s">
        <v>144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168</v>
      </c>
      <c r="GY212" s="2" t="s">
        <v>303</v>
      </c>
      <c r="GZ212" s="2" t="s">
        <v>1404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174</v>
      </c>
      <c r="HJ212" s="2" t="s">
        <v>168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168</v>
      </c>
      <c r="HW212" s="2" t="s">
        <v>925</v>
      </c>
      <c r="HX212" s="2" t="s">
        <v>198</v>
      </c>
      <c r="HY212" s="2" t="s">
        <v>144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168</v>
      </c>
      <c r="II212" s="2" t="s">
        <v>132</v>
      </c>
      <c r="IJ212" s="2" t="s">
        <v>132</v>
      </c>
      <c r="IK212" s="2" t="s">
        <v>144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141</v>
      </c>
      <c r="IT212" s="2" t="s">
        <v>168</v>
      </c>
      <c r="IU212" s="2" t="s">
        <v>401</v>
      </c>
      <c r="IV212" s="2" t="s">
        <v>132</v>
      </c>
      <c r="IW212" s="2" t="s">
        <v>144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174</v>
      </c>
      <c r="JF212" s="2" t="s">
        <v>168</v>
      </c>
      <c r="JG212" s="2" t="s">
        <v>132</v>
      </c>
      <c r="JH212" s="2" t="s">
        <v>132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168</v>
      </c>
      <c r="JS212" s="2" t="s">
        <v>2534</v>
      </c>
      <c r="JT212" s="2" t="s">
        <v>668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174</v>
      </c>
      <c r="KD212" s="2" t="s">
        <v>168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174</v>
      </c>
      <c r="LN212" s="2" t="s">
        <v>168</v>
      </c>
      <c r="LO212" s="2" t="s">
        <v>132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168</v>
      </c>
      <c r="MM212" s="2" t="s">
        <v>2535</v>
      </c>
      <c r="MN212" s="2" t="s">
        <v>408</v>
      </c>
      <c r="MO212" s="2" t="s">
        <v>144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174</v>
      </c>
      <c r="MX212" s="2" t="s">
        <v>168</v>
      </c>
      <c r="MY212" s="2" t="s">
        <v>132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174</v>
      </c>
      <c r="NV212" s="2" t="s">
        <v>168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168</v>
      </c>
      <c r="OI212" s="2" t="s">
        <v>132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174</v>
      </c>
      <c r="OT212" s="2" t="s">
        <v>168</v>
      </c>
      <c r="OU212" s="2" t="s">
        <v>132</v>
      </c>
      <c r="OV212" s="2" t="s">
        <v>132</v>
      </c>
      <c r="OW212" s="2" t="s">
        <v>144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174</v>
      </c>
      <c r="PR212" s="2" t="s">
        <v>168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141</v>
      </c>
      <c r="QP212" s="2" t="s">
        <v>168</v>
      </c>
      <c r="QQ212" s="2" t="s">
        <v>194</v>
      </c>
      <c r="QR212" s="2" t="s">
        <v>1847</v>
      </c>
      <c r="QS212" s="2" t="s">
        <v>144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174</v>
      </c>
      <c r="RB212" s="2" t="s">
        <v>168</v>
      </c>
      <c r="RC212" s="2" t="s">
        <v>132</v>
      </c>
      <c r="RD212" s="2" t="s">
        <v>132</v>
      </c>
      <c r="RE212" s="2" t="s">
        <v>144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141</v>
      </c>
      <c r="RN212" s="2" t="s">
        <v>168</v>
      </c>
      <c r="RO212" s="2" t="s">
        <v>2568</v>
      </c>
      <c r="RP212" s="2" t="s">
        <v>623</v>
      </c>
      <c r="RQ212" s="2" t="s">
        <v>144</v>
      </c>
      <c r="RR212" s="2" t="s">
        <v>132</v>
      </c>
    </row>
    <row r="213">
      <c r="A213" s="2" t="s">
        <v>2731</v>
      </c>
      <c r="B213" s="2" t="s">
        <v>121</v>
      </c>
      <c r="C213" s="2" t="s">
        <v>2518</v>
      </c>
      <c r="D213" s="2" t="s">
        <v>1977</v>
      </c>
      <c r="E213" s="2" t="s">
        <v>124</v>
      </c>
      <c r="F213" s="2" t="s">
        <v>2732</v>
      </c>
      <c r="G213" s="2" t="s">
        <v>2732</v>
      </c>
      <c r="H213" s="2" t="s">
        <v>2732</v>
      </c>
      <c r="I213" s="2" t="s">
        <v>2733</v>
      </c>
      <c r="J213" s="2" t="s">
        <v>127</v>
      </c>
      <c r="K213" s="2" t="s">
        <v>366</v>
      </c>
      <c r="L213" s="3">
        <v>38.09</v>
      </c>
      <c r="M213" s="3">
        <v>39.99</v>
      </c>
      <c r="N213" s="3">
        <v>79.99</v>
      </c>
      <c r="O213" s="2" t="s">
        <v>129</v>
      </c>
      <c r="P213" s="2" t="s">
        <v>978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134</v>
      </c>
      <c r="V213" s="2" t="s">
        <v>907</v>
      </c>
      <c r="W213" s="2" t="s">
        <v>137</v>
      </c>
      <c r="X213" s="2" t="s">
        <v>2631</v>
      </c>
      <c r="Y213" s="2" t="s">
        <v>2723</v>
      </c>
      <c r="Z213" s="4">
        <v>4</v>
      </c>
      <c r="AA213" s="4">
        <f>=ROUNDDOWN(1.33333333333333,0)</f>
      </c>
      <c r="AB213" s="5">
        <v>3</v>
      </c>
      <c r="AC213" s="2" t="s">
        <v>785</v>
      </c>
      <c r="AD213" s="4">
        <v>70</v>
      </c>
      <c r="AE213" s="4">
        <v>70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3</v>
      </c>
      <c r="AQ213" s="8">
        <v>123.97</v>
      </c>
      <c r="AR213" s="4"/>
      <c r="AS213" s="8"/>
      <c r="AT213" s="7"/>
      <c r="AU213" s="7"/>
      <c r="AV213" s="4">
        <v>3</v>
      </c>
      <c r="AW213" s="8">
        <v>123.97</v>
      </c>
      <c r="AX213" s="4"/>
      <c r="AY213" s="8"/>
      <c r="AZ213" s="7"/>
      <c r="BA213" s="7"/>
      <c r="BB213" s="7">
        <v>1</v>
      </c>
      <c r="BC213" s="4">
        <v>3</v>
      </c>
      <c r="BD213" s="8">
        <v>123.97</v>
      </c>
      <c r="BE213" s="4"/>
      <c r="BF213" s="8"/>
      <c r="BG213" s="7"/>
      <c r="BH213" s="7"/>
      <c r="BI213" s="7">
        <v>1</v>
      </c>
      <c r="BJ213" s="4">
        <v>3</v>
      </c>
      <c r="BK213" s="8">
        <v>123.97</v>
      </c>
      <c r="BL213" s="2" t="s">
        <v>2734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141</v>
      </c>
      <c r="BV213" s="2" t="s">
        <v>129</v>
      </c>
      <c r="BW213" s="2" t="s">
        <v>2724</v>
      </c>
      <c r="BX213" s="2" t="s">
        <v>1756</v>
      </c>
      <c r="BY213" s="2" t="s">
        <v>144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141</v>
      </c>
      <c r="CH213" s="2" t="s">
        <v>129</v>
      </c>
      <c r="CI213" s="2" t="s">
        <v>132</v>
      </c>
      <c r="CJ213" s="2" t="s">
        <v>742</v>
      </c>
      <c r="CK213" s="2" t="s">
        <v>144</v>
      </c>
      <c r="CL213" s="2" t="s">
        <v>132</v>
      </c>
      <c r="CM213" s="4">
        <v>1</v>
      </c>
      <c r="CN213" s="8">
        <v>39.99</v>
      </c>
      <c r="CO213" s="4"/>
      <c r="CP213" s="8"/>
      <c r="CQ213" s="7"/>
      <c r="CR213" s="7"/>
      <c r="CS213" s="2" t="s">
        <v>141</v>
      </c>
      <c r="CT213" s="2" t="s">
        <v>129</v>
      </c>
      <c r="CU213" s="2" t="s">
        <v>1229</v>
      </c>
      <c r="CV213" s="2" t="s">
        <v>2032</v>
      </c>
      <c r="CW213" s="2" t="s">
        <v>144</v>
      </c>
      <c r="CX213" s="2" t="s">
        <v>132</v>
      </c>
      <c r="CY213" s="4">
        <v>2</v>
      </c>
      <c r="CZ213" s="8">
        <v>83.98</v>
      </c>
      <c r="DA213" s="4"/>
      <c r="DB213" s="8"/>
      <c r="DC213" s="7"/>
      <c r="DD213" s="7"/>
      <c r="DE213" s="2" t="s">
        <v>141</v>
      </c>
      <c r="DF213" s="2" t="s">
        <v>129</v>
      </c>
      <c r="DG213" s="2" t="s">
        <v>1709</v>
      </c>
      <c r="DH213" s="2" t="s">
        <v>385</v>
      </c>
      <c r="DI213" s="2" t="s">
        <v>144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141</v>
      </c>
      <c r="DR213" s="2" t="s">
        <v>129</v>
      </c>
      <c r="DS213" s="2" t="s">
        <v>983</v>
      </c>
      <c r="DT213" s="2" t="s">
        <v>1476</v>
      </c>
      <c r="DU213" s="2" t="s">
        <v>144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129</v>
      </c>
      <c r="EE213" s="2" t="s">
        <v>2726</v>
      </c>
      <c r="EF213" s="2" t="s">
        <v>1570</v>
      </c>
      <c r="EG213" s="2" t="s">
        <v>144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249</v>
      </c>
      <c r="ER213" s="2" t="s">
        <v>132</v>
      </c>
      <c r="ES213" s="2" t="s">
        <v>144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174</v>
      </c>
      <c r="FB213" s="2" t="s">
        <v>129</v>
      </c>
      <c r="FC213" s="2" t="s">
        <v>132</v>
      </c>
      <c r="FD213" s="2" t="s">
        <v>132</v>
      </c>
      <c r="FE213" s="2" t="s">
        <v>144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162</v>
      </c>
      <c r="FN213" s="2" t="s">
        <v>129</v>
      </c>
      <c r="FO213" s="2" t="s">
        <v>132</v>
      </c>
      <c r="FP213" s="2" t="s">
        <v>132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217</v>
      </c>
      <c r="FZ213" s="2" t="s">
        <v>129</v>
      </c>
      <c r="GA213" s="2" t="s">
        <v>132</v>
      </c>
      <c r="GB213" s="2" t="s">
        <v>132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1229</v>
      </c>
      <c r="GN213" s="2" t="s">
        <v>132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167</v>
      </c>
      <c r="GX213" s="2" t="s">
        <v>129</v>
      </c>
      <c r="GY213" s="2" t="s">
        <v>132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141</v>
      </c>
      <c r="HJ213" s="2" t="s">
        <v>129</v>
      </c>
      <c r="HK213" s="2" t="s">
        <v>924</v>
      </c>
      <c r="HL213" s="2" t="s">
        <v>2735</v>
      </c>
      <c r="HM213" s="2" t="s">
        <v>144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162</v>
      </c>
      <c r="HV213" s="2" t="s">
        <v>129</v>
      </c>
      <c r="HW213" s="2" t="s">
        <v>132</v>
      </c>
      <c r="HX213" s="2" t="s">
        <v>132</v>
      </c>
      <c r="HY213" s="2" t="s">
        <v>144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141</v>
      </c>
      <c r="IH213" s="2" t="s">
        <v>129</v>
      </c>
      <c r="II213" s="2" t="s">
        <v>2642</v>
      </c>
      <c r="IJ213" s="2" t="s">
        <v>132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212</v>
      </c>
      <c r="IT213" s="2" t="s">
        <v>129</v>
      </c>
      <c r="IU213" s="2" t="s">
        <v>132</v>
      </c>
      <c r="IV213" s="2" t="s">
        <v>132</v>
      </c>
      <c r="IW213" s="2" t="s">
        <v>144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174</v>
      </c>
      <c r="JF213" s="2" t="s">
        <v>129</v>
      </c>
      <c r="JG213" s="2" t="s">
        <v>132</v>
      </c>
      <c r="JH213" s="2" t="s">
        <v>132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162</v>
      </c>
      <c r="JR213" s="2" t="s">
        <v>129</v>
      </c>
      <c r="JS213" s="2" t="s">
        <v>132</v>
      </c>
      <c r="JT213" s="2" t="s">
        <v>132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167</v>
      </c>
      <c r="KD213" s="2" t="s">
        <v>129</v>
      </c>
      <c r="KE213" s="2" t="s">
        <v>132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174</v>
      </c>
      <c r="KP213" s="2" t="s">
        <v>168</v>
      </c>
      <c r="KQ213" s="2" t="s">
        <v>132</v>
      </c>
      <c r="KR213" s="2" t="s">
        <v>132</v>
      </c>
      <c r="KS213" s="2" t="s">
        <v>144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141</v>
      </c>
      <c r="LB213" s="2" t="s">
        <v>129</v>
      </c>
      <c r="LC213" s="2" t="s">
        <v>1229</v>
      </c>
      <c r="LD213" s="2" t="s">
        <v>132</v>
      </c>
      <c r="LE213" s="2" t="s">
        <v>144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174</v>
      </c>
      <c r="LN213" s="2" t="s">
        <v>129</v>
      </c>
      <c r="LO213" s="2" t="s">
        <v>132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167</v>
      </c>
      <c r="LZ213" s="2" t="s">
        <v>129</v>
      </c>
      <c r="MA213" s="2" t="s">
        <v>132</v>
      </c>
      <c r="MB213" s="2" t="s">
        <v>132</v>
      </c>
      <c r="MC213" s="2" t="s">
        <v>144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167</v>
      </c>
      <c r="MX213" s="2" t="s">
        <v>129</v>
      </c>
      <c r="MY213" s="2" t="s">
        <v>132</v>
      </c>
      <c r="MZ213" s="2" t="s">
        <v>132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167</v>
      </c>
      <c r="NJ213" s="2" t="s">
        <v>129</v>
      </c>
      <c r="NK213" s="2" t="s">
        <v>132</v>
      </c>
      <c r="NL213" s="2" t="s">
        <v>132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129</v>
      </c>
      <c r="OI213" s="2" t="s">
        <v>132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167</v>
      </c>
      <c r="OT213" s="2" t="s">
        <v>129</v>
      </c>
      <c r="OU213" s="2" t="s">
        <v>132</v>
      </c>
      <c r="OV213" s="2" t="s">
        <v>132</v>
      </c>
      <c r="OW213" s="2" t="s">
        <v>144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167</v>
      </c>
      <c r="PF213" s="2" t="s">
        <v>129</v>
      </c>
      <c r="PG213" s="2" t="s">
        <v>132</v>
      </c>
      <c r="PH213" s="2" t="s">
        <v>132</v>
      </c>
      <c r="PI213" s="2" t="s">
        <v>144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174</v>
      </c>
      <c r="PR213" s="2" t="s">
        <v>129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167</v>
      </c>
      <c r="QD213" s="2" t="s">
        <v>129</v>
      </c>
      <c r="QE213" s="2" t="s">
        <v>132</v>
      </c>
      <c r="QF213" s="2" t="s">
        <v>132</v>
      </c>
      <c r="QG213" s="2" t="s">
        <v>144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174</v>
      </c>
      <c r="RB213" s="2" t="s">
        <v>129</v>
      </c>
      <c r="RC213" s="2" t="s">
        <v>132</v>
      </c>
      <c r="RD213" s="2" t="s">
        <v>132</v>
      </c>
      <c r="RE213" s="2" t="s">
        <v>144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174</v>
      </c>
      <c r="RN213" s="2" t="s">
        <v>129</v>
      </c>
      <c r="RO213" s="2" t="s">
        <v>132</v>
      </c>
      <c r="RP213" s="2" t="s">
        <v>132</v>
      </c>
      <c r="RQ213" s="2" t="s">
        <v>144</v>
      </c>
      <c r="RR213" s="2" t="s">
        <v>132</v>
      </c>
    </row>
    <row r="214">
      <c r="A214" s="2" t="s">
        <v>2736</v>
      </c>
      <c r="B214" s="2" t="s">
        <v>121</v>
      </c>
      <c r="C214" s="2" t="s">
        <v>2518</v>
      </c>
      <c r="D214" s="2" t="s">
        <v>1977</v>
      </c>
      <c r="E214" s="2" t="s">
        <v>124</v>
      </c>
      <c r="F214" s="2" t="s">
        <v>2737</v>
      </c>
      <c r="G214" s="2" t="s">
        <v>2737</v>
      </c>
      <c r="H214" s="2" t="s">
        <v>2737</v>
      </c>
      <c r="I214" s="2" t="s">
        <v>2738</v>
      </c>
      <c r="J214" s="2" t="s">
        <v>127</v>
      </c>
      <c r="K214" s="2" t="s">
        <v>576</v>
      </c>
      <c r="L214" s="3">
        <v>25.71</v>
      </c>
      <c r="M214" s="3">
        <v>27</v>
      </c>
      <c r="N214" s="3">
        <v>59.99</v>
      </c>
      <c r="O214" s="2" t="s">
        <v>129</v>
      </c>
      <c r="P214" s="2" t="s">
        <v>978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285</v>
      </c>
      <c r="V214" s="2" t="s">
        <v>2722</v>
      </c>
      <c r="W214" s="2" t="s">
        <v>2631</v>
      </c>
      <c r="X214" s="2" t="s">
        <v>908</v>
      </c>
      <c r="Y214" s="2" t="s">
        <v>2723</v>
      </c>
      <c r="Z214" s="4">
        <v>72</v>
      </c>
      <c r="AA214" s="4">
        <f>=ROUNDDOWN(72,0)</f>
      </c>
      <c r="AB214" s="5">
        <v>1</v>
      </c>
      <c r="AC214" s="2" t="s">
        <v>132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141</v>
      </c>
      <c r="BV214" s="2" t="s">
        <v>129</v>
      </c>
      <c r="BW214" s="2" t="s">
        <v>2724</v>
      </c>
      <c r="BX214" s="2" t="s">
        <v>132</v>
      </c>
      <c r="BY214" s="2" t="s">
        <v>144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141</v>
      </c>
      <c r="CH214" s="2" t="s">
        <v>129</v>
      </c>
      <c r="CI214" s="2" t="s">
        <v>132</v>
      </c>
      <c r="CJ214" s="2" t="s">
        <v>2680</v>
      </c>
      <c r="CK214" s="2" t="s">
        <v>144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129</v>
      </c>
      <c r="CU214" s="2" t="s">
        <v>1229</v>
      </c>
      <c r="CV214" s="2" t="s">
        <v>1845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141</v>
      </c>
      <c r="DF214" s="2" t="s">
        <v>129</v>
      </c>
      <c r="DG214" s="2" t="s">
        <v>1602</v>
      </c>
      <c r="DH214" s="2" t="s">
        <v>2046</v>
      </c>
      <c r="DI214" s="2" t="s">
        <v>144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141</v>
      </c>
      <c r="DR214" s="2" t="s">
        <v>129</v>
      </c>
      <c r="DS214" s="2" t="s">
        <v>983</v>
      </c>
      <c r="DT214" s="2" t="s">
        <v>1437</v>
      </c>
      <c r="DU214" s="2" t="s">
        <v>144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141</v>
      </c>
      <c r="ED214" s="2" t="s">
        <v>129</v>
      </c>
      <c r="EE214" s="2" t="s">
        <v>2726</v>
      </c>
      <c r="EF214" s="2" t="s">
        <v>132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249</v>
      </c>
      <c r="ER214" s="2" t="s">
        <v>593</v>
      </c>
      <c r="ES214" s="2" t="s">
        <v>144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174</v>
      </c>
      <c r="FB214" s="2" t="s">
        <v>129</v>
      </c>
      <c r="FC214" s="2" t="s">
        <v>132</v>
      </c>
      <c r="FD214" s="2" t="s">
        <v>132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162</v>
      </c>
      <c r="FN214" s="2" t="s">
        <v>129</v>
      </c>
      <c r="FO214" s="2" t="s">
        <v>132</v>
      </c>
      <c r="FP214" s="2" t="s">
        <v>132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217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1229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167</v>
      </c>
      <c r="GX214" s="2" t="s">
        <v>129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162</v>
      </c>
      <c r="HJ214" s="2" t="s">
        <v>129</v>
      </c>
      <c r="HK214" s="2" t="s">
        <v>132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162</v>
      </c>
      <c r="HV214" s="2" t="s">
        <v>129</v>
      </c>
      <c r="HW214" s="2" t="s">
        <v>132</v>
      </c>
      <c r="HX214" s="2" t="s">
        <v>132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141</v>
      </c>
      <c r="IH214" s="2" t="s">
        <v>129</v>
      </c>
      <c r="II214" s="2" t="s">
        <v>2642</v>
      </c>
      <c r="IJ214" s="2" t="s">
        <v>2739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212</v>
      </c>
      <c r="IT214" s="2" t="s">
        <v>129</v>
      </c>
      <c r="IU214" s="2" t="s">
        <v>132</v>
      </c>
      <c r="IV214" s="2" t="s">
        <v>132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174</v>
      </c>
      <c r="JF214" s="2" t="s">
        <v>129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162</v>
      </c>
      <c r="JR214" s="2" t="s">
        <v>129</v>
      </c>
      <c r="JS214" s="2" t="s">
        <v>132</v>
      </c>
      <c r="JT214" s="2" t="s">
        <v>132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174</v>
      </c>
      <c r="KP214" s="2" t="s">
        <v>168</v>
      </c>
      <c r="KQ214" s="2" t="s">
        <v>132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141</v>
      </c>
      <c r="LB214" s="2" t="s">
        <v>129</v>
      </c>
      <c r="LC214" s="2" t="s">
        <v>1229</v>
      </c>
      <c r="LD214" s="2" t="s">
        <v>132</v>
      </c>
      <c r="LE214" s="2" t="s">
        <v>144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174</v>
      </c>
      <c r="LN214" s="2" t="s">
        <v>129</v>
      </c>
      <c r="LO214" s="2" t="s">
        <v>132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167</v>
      </c>
      <c r="LZ214" s="2" t="s">
        <v>129</v>
      </c>
      <c r="MA214" s="2" t="s">
        <v>132</v>
      </c>
      <c r="MB214" s="2" t="s">
        <v>132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129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167</v>
      </c>
      <c r="NJ214" s="2" t="s">
        <v>129</v>
      </c>
      <c r="NK214" s="2" t="s">
        <v>132</v>
      </c>
      <c r="NL214" s="2" t="s">
        <v>132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129</v>
      </c>
      <c r="OI214" s="2" t="s">
        <v>132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167</v>
      </c>
      <c r="OT214" s="2" t="s">
        <v>129</v>
      </c>
      <c r="OU214" s="2" t="s">
        <v>132</v>
      </c>
      <c r="OV214" s="2" t="s">
        <v>132</v>
      </c>
      <c r="OW214" s="2" t="s">
        <v>144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167</v>
      </c>
      <c r="PF214" s="2" t="s">
        <v>129</v>
      </c>
      <c r="PG214" s="2" t="s">
        <v>132</v>
      </c>
      <c r="PH214" s="2" t="s">
        <v>132</v>
      </c>
      <c r="PI214" s="2" t="s">
        <v>144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174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167</v>
      </c>
      <c r="QD214" s="2" t="s">
        <v>129</v>
      </c>
      <c r="QE214" s="2" t="s">
        <v>132</v>
      </c>
      <c r="QF214" s="2" t="s">
        <v>132</v>
      </c>
      <c r="QG214" s="2" t="s">
        <v>144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174</v>
      </c>
      <c r="RB214" s="2" t="s">
        <v>129</v>
      </c>
      <c r="RC214" s="2" t="s">
        <v>132</v>
      </c>
      <c r="RD214" s="2" t="s">
        <v>132</v>
      </c>
      <c r="RE214" s="2" t="s">
        <v>144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174</v>
      </c>
      <c r="RN214" s="2" t="s">
        <v>129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2740</v>
      </c>
      <c r="B215" s="2" t="s">
        <v>121</v>
      </c>
      <c r="C215" s="2" t="s">
        <v>2741</v>
      </c>
      <c r="D215" s="2" t="s">
        <v>988</v>
      </c>
      <c r="E215" s="2" t="s">
        <v>989</v>
      </c>
      <c r="F215" s="2" t="s">
        <v>2742</v>
      </c>
      <c r="G215" s="2" t="s">
        <v>2742</v>
      </c>
      <c r="H215" s="2" t="s">
        <v>2742</v>
      </c>
      <c r="I215" s="2" t="s">
        <v>2743</v>
      </c>
      <c r="J215" s="2" t="s">
        <v>127</v>
      </c>
      <c r="K215" s="2" t="s">
        <v>2521</v>
      </c>
      <c r="L215" s="3">
        <v>32.38</v>
      </c>
      <c r="M215" s="3">
        <v>34</v>
      </c>
      <c r="N215" s="3">
        <v>67.99</v>
      </c>
      <c r="O215" s="2" t="s">
        <v>129</v>
      </c>
      <c r="P215" s="2" t="s">
        <v>319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134</v>
      </c>
      <c r="V215" s="2" t="s">
        <v>936</v>
      </c>
      <c r="W215" s="2" t="s">
        <v>470</v>
      </c>
      <c r="X215" s="2" t="s">
        <v>187</v>
      </c>
      <c r="Y215" s="2" t="s">
        <v>2103</v>
      </c>
      <c r="Z215" s="4">
        <v>255</v>
      </c>
      <c r="AA215" s="4">
        <f>=ROUNDDOWN(28.3333333333333,0)</f>
      </c>
      <c r="AB215" s="5">
        <v>9</v>
      </c>
      <c r="AC215" s="2" t="s">
        <v>256</v>
      </c>
      <c r="AD215" s="4">
        <v>120</v>
      </c>
      <c r="AE215" s="4">
        <v>120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158</v>
      </c>
      <c r="AQ215" s="8">
        <v>6579.16</v>
      </c>
      <c r="AR215" s="4"/>
      <c r="AS215" s="8"/>
      <c r="AT215" s="7"/>
      <c r="AU215" s="7"/>
      <c r="AV215" s="4">
        <v>158</v>
      </c>
      <c r="AW215" s="8">
        <v>6579.16</v>
      </c>
      <c r="AX215" s="4"/>
      <c r="AY215" s="8"/>
      <c r="AZ215" s="7"/>
      <c r="BA215" s="7"/>
      <c r="BB215" s="7">
        <v>1</v>
      </c>
      <c r="BC215" s="4">
        <v>158</v>
      </c>
      <c r="BD215" s="8">
        <v>6579.16</v>
      </c>
      <c r="BE215" s="4"/>
      <c r="BF215" s="8"/>
      <c r="BG215" s="7"/>
      <c r="BH215" s="7"/>
      <c r="BI215" s="7">
        <v>1</v>
      </c>
      <c r="BJ215" s="4">
        <v>158</v>
      </c>
      <c r="BK215" s="8">
        <v>6579.16</v>
      </c>
      <c r="BL215" s="2" t="s">
        <v>2744</v>
      </c>
      <c r="BM215" s="7">
        <v>1</v>
      </c>
      <c r="BN215" s="7">
        <v>1</v>
      </c>
      <c r="BO215" s="4">
        <v>2</v>
      </c>
      <c r="BP215" s="8">
        <v>67.98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562</v>
      </c>
      <c r="BX215" s="2" t="s">
        <v>156</v>
      </c>
      <c r="BY215" s="2" t="s">
        <v>144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141</v>
      </c>
      <c r="CH215" s="2" t="s">
        <v>129</v>
      </c>
      <c r="CI215" s="2" t="s">
        <v>132</v>
      </c>
      <c r="CJ215" s="2" t="s">
        <v>2394</v>
      </c>
      <c r="CK215" s="2" t="s">
        <v>144</v>
      </c>
      <c r="CL215" s="2" t="s">
        <v>132</v>
      </c>
      <c r="CM215" s="4">
        <v>18</v>
      </c>
      <c r="CN215" s="8">
        <v>725.05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2103</v>
      </c>
      <c r="CV215" s="2" t="s">
        <v>2745</v>
      </c>
      <c r="CW215" s="2" t="s">
        <v>144</v>
      </c>
      <c r="CX215" s="2" t="s">
        <v>132</v>
      </c>
      <c r="CY215" s="4">
        <v>112</v>
      </c>
      <c r="CZ215" s="8">
        <v>4702.88</v>
      </c>
      <c r="DA215" s="4"/>
      <c r="DB215" s="8"/>
      <c r="DC215" s="7"/>
      <c r="DD215" s="7"/>
      <c r="DE215" s="2" t="s">
        <v>141</v>
      </c>
      <c r="DF215" s="2" t="s">
        <v>129</v>
      </c>
      <c r="DG215" s="2" t="s">
        <v>147</v>
      </c>
      <c r="DH215" s="2" t="s">
        <v>1188</v>
      </c>
      <c r="DI215" s="2" t="s">
        <v>144</v>
      </c>
      <c r="DJ215" s="2" t="s">
        <v>132</v>
      </c>
      <c r="DK215" s="4">
        <v>15</v>
      </c>
      <c r="DL215" s="8">
        <v>671.85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344</v>
      </c>
      <c r="DT215" s="2" t="s">
        <v>203</v>
      </c>
      <c r="DU215" s="2" t="s">
        <v>144</v>
      </c>
      <c r="DV215" s="2" t="s">
        <v>132</v>
      </c>
      <c r="DW215" s="4">
        <v>11</v>
      </c>
      <c r="DX215" s="8">
        <v>411.4</v>
      </c>
      <c r="DY215" s="4"/>
      <c r="DZ215" s="8"/>
      <c r="EA215" s="7"/>
      <c r="EB215" s="7"/>
      <c r="EC215" s="2" t="s">
        <v>141</v>
      </c>
      <c r="ED215" s="2" t="s">
        <v>129</v>
      </c>
      <c r="EE215" s="2" t="s">
        <v>1188</v>
      </c>
      <c r="EF215" s="2" t="s">
        <v>2196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249</v>
      </c>
      <c r="ER215" s="2" t="s">
        <v>1471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167</v>
      </c>
      <c r="FB215" s="2" t="s">
        <v>129</v>
      </c>
      <c r="FC215" s="2" t="s">
        <v>132</v>
      </c>
      <c r="FD215" s="2" t="s">
        <v>132</v>
      </c>
      <c r="FE215" s="2" t="s">
        <v>144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141</v>
      </c>
      <c r="FN215" s="2" t="s">
        <v>129</v>
      </c>
      <c r="FO215" s="2" t="s">
        <v>444</v>
      </c>
      <c r="FP215" s="2" t="s">
        <v>132</v>
      </c>
      <c r="FQ215" s="2" t="s">
        <v>144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141</v>
      </c>
      <c r="FZ215" s="2" t="s">
        <v>129</v>
      </c>
      <c r="GA215" s="2" t="s">
        <v>158</v>
      </c>
      <c r="GB215" s="2" t="s">
        <v>132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2103</v>
      </c>
      <c r="GN215" s="2" t="s">
        <v>132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167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162</v>
      </c>
      <c r="HJ215" s="2" t="s">
        <v>129</v>
      </c>
      <c r="HK215" s="2" t="s">
        <v>132</v>
      </c>
      <c r="HL215" s="2" t="s">
        <v>132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545</v>
      </c>
      <c r="HV215" s="2" t="s">
        <v>129</v>
      </c>
      <c r="HW215" s="2" t="s">
        <v>132</v>
      </c>
      <c r="HX215" s="2" t="s">
        <v>132</v>
      </c>
      <c r="HY215" s="2" t="s">
        <v>144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141</v>
      </c>
      <c r="IH215" s="2" t="s">
        <v>129</v>
      </c>
      <c r="II215" s="2" t="s">
        <v>1447</v>
      </c>
      <c r="IJ215" s="2" t="s">
        <v>2666</v>
      </c>
      <c r="IK215" s="2" t="s">
        <v>144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212</v>
      </c>
      <c r="IT215" s="2" t="s">
        <v>129</v>
      </c>
      <c r="IU215" s="2" t="s">
        <v>132</v>
      </c>
      <c r="IV215" s="2" t="s">
        <v>132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162</v>
      </c>
      <c r="JF215" s="2" t="s">
        <v>129</v>
      </c>
      <c r="JG215" s="2" t="s">
        <v>132</v>
      </c>
      <c r="JH215" s="2" t="s">
        <v>132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963</v>
      </c>
      <c r="JT215" s="2" t="s">
        <v>132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167</v>
      </c>
      <c r="KD215" s="2" t="s">
        <v>129</v>
      </c>
      <c r="KE215" s="2" t="s">
        <v>132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167</v>
      </c>
      <c r="KP215" s="2" t="s">
        <v>168</v>
      </c>
      <c r="KQ215" s="2" t="s">
        <v>132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141</v>
      </c>
      <c r="LB215" s="2" t="s">
        <v>129</v>
      </c>
      <c r="LC215" s="2" t="s">
        <v>443</v>
      </c>
      <c r="LD215" s="2" t="s">
        <v>132</v>
      </c>
      <c r="LE215" s="2" t="s">
        <v>144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162</v>
      </c>
      <c r="LN215" s="2" t="s">
        <v>129</v>
      </c>
      <c r="LO215" s="2" t="s">
        <v>132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162</v>
      </c>
      <c r="ML215" s="2" t="s">
        <v>129</v>
      </c>
      <c r="MM215" s="2" t="s">
        <v>132</v>
      </c>
      <c r="MN215" s="2" t="s">
        <v>132</v>
      </c>
      <c r="MO215" s="2" t="s">
        <v>144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167</v>
      </c>
      <c r="MX215" s="2" t="s">
        <v>129</v>
      </c>
      <c r="MY215" s="2" t="s">
        <v>132</v>
      </c>
      <c r="MZ215" s="2" t="s">
        <v>132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167</v>
      </c>
      <c r="NJ215" s="2" t="s">
        <v>129</v>
      </c>
      <c r="NK215" s="2" t="s">
        <v>132</v>
      </c>
      <c r="NL215" s="2" t="s">
        <v>132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129</v>
      </c>
      <c r="OI215" s="2" t="s">
        <v>132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132</v>
      </c>
      <c r="OT215" s="2" t="s">
        <v>132</v>
      </c>
      <c r="OU215" s="2" t="s">
        <v>132</v>
      </c>
      <c r="OV215" s="2" t="s">
        <v>132</v>
      </c>
      <c r="OW215" s="2" t="s">
        <v>132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141</v>
      </c>
      <c r="PF215" s="2" t="s">
        <v>129</v>
      </c>
      <c r="PG215" s="2" t="s">
        <v>175</v>
      </c>
      <c r="PH215" s="2" t="s">
        <v>132</v>
      </c>
      <c r="PI215" s="2" t="s">
        <v>144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167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167</v>
      </c>
      <c r="QD215" s="2" t="s">
        <v>129</v>
      </c>
      <c r="QE215" s="2" t="s">
        <v>132</v>
      </c>
      <c r="QF215" s="2" t="s">
        <v>132</v>
      </c>
      <c r="QG215" s="2" t="s">
        <v>144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174</v>
      </c>
      <c r="RB215" s="2" t="s">
        <v>129</v>
      </c>
      <c r="RC215" s="2" t="s">
        <v>132</v>
      </c>
      <c r="RD215" s="2" t="s">
        <v>132</v>
      </c>
      <c r="RE215" s="2" t="s">
        <v>144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141</v>
      </c>
      <c r="RN215" s="2" t="s">
        <v>168</v>
      </c>
      <c r="RO215" s="2" t="s">
        <v>2201</v>
      </c>
      <c r="RP215" s="2" t="s">
        <v>132</v>
      </c>
      <c r="RQ215" s="2" t="s">
        <v>144</v>
      </c>
      <c r="RR215" s="2" t="s">
        <v>132</v>
      </c>
    </row>
    <row r="216">
      <c r="A216" s="2" t="s">
        <v>2746</v>
      </c>
      <c r="B216" s="2" t="s">
        <v>121</v>
      </c>
      <c r="C216" s="2" t="s">
        <v>2741</v>
      </c>
      <c r="D216" s="2" t="s">
        <v>988</v>
      </c>
      <c r="E216" s="2" t="s">
        <v>989</v>
      </c>
      <c r="F216" s="2" t="s">
        <v>2747</v>
      </c>
      <c r="G216" s="2" t="s">
        <v>2747</v>
      </c>
      <c r="H216" s="2" t="s">
        <v>2747</v>
      </c>
      <c r="I216" s="2" t="s">
        <v>2748</v>
      </c>
      <c r="J216" s="2" t="s">
        <v>127</v>
      </c>
      <c r="K216" s="2" t="s">
        <v>1222</v>
      </c>
      <c r="L216" s="3">
        <v>34.6</v>
      </c>
      <c r="M216" s="3">
        <v>36.33</v>
      </c>
      <c r="N216" s="3">
        <v>80.74</v>
      </c>
      <c r="O216" s="2" t="s">
        <v>129</v>
      </c>
      <c r="P216" s="2" t="s">
        <v>255</v>
      </c>
      <c r="Q216" s="2" t="s">
        <v>131</v>
      </c>
      <c r="R216" s="2" t="s">
        <v>132</v>
      </c>
      <c r="S216" s="2" t="s">
        <v>2749</v>
      </c>
      <c r="T216" s="2" t="s">
        <v>132</v>
      </c>
      <c r="U216" s="2" t="s">
        <v>134</v>
      </c>
      <c r="V216" s="2" t="s">
        <v>1410</v>
      </c>
      <c r="W216" s="2" t="s">
        <v>2750</v>
      </c>
      <c r="X216" s="2" t="s">
        <v>132</v>
      </c>
      <c r="Y216" s="2" t="s">
        <v>825</v>
      </c>
      <c r="Z216" s="4">
        <v>110</v>
      </c>
      <c r="AA216" s="4">
        <f>=ROUNDDOWN(9.16666666666667,0)</f>
      </c>
      <c r="AB216" s="5">
        <v>12</v>
      </c>
      <c r="AC216" s="2" t="s">
        <v>256</v>
      </c>
      <c r="AD216" s="4">
        <v>220</v>
      </c>
      <c r="AE216" s="4">
        <v>220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117</v>
      </c>
      <c r="AQ216" s="8">
        <v>4720.16</v>
      </c>
      <c r="AR216" s="4"/>
      <c r="AS216" s="8"/>
      <c r="AT216" s="7"/>
      <c r="AU216" s="7"/>
      <c r="AV216" s="4">
        <v>117</v>
      </c>
      <c r="AW216" s="8">
        <v>4720.16</v>
      </c>
      <c r="AX216" s="4"/>
      <c r="AY216" s="8"/>
      <c r="AZ216" s="7"/>
      <c r="BA216" s="7"/>
      <c r="BB216" s="7">
        <v>1</v>
      </c>
      <c r="BC216" s="4">
        <v>117</v>
      </c>
      <c r="BD216" s="8">
        <v>4720.16</v>
      </c>
      <c r="BE216" s="4"/>
      <c r="BF216" s="8"/>
      <c r="BG216" s="7"/>
      <c r="BH216" s="7"/>
      <c r="BI216" s="7">
        <v>1</v>
      </c>
      <c r="BJ216" s="4">
        <v>117</v>
      </c>
      <c r="BK216" s="8">
        <v>4720.16</v>
      </c>
      <c r="BL216" s="2" t="s">
        <v>2751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174</v>
      </c>
      <c r="BV216" s="2" t="s">
        <v>168</v>
      </c>
      <c r="BW216" s="2" t="s">
        <v>2752</v>
      </c>
      <c r="BX216" s="2" t="s">
        <v>1783</v>
      </c>
      <c r="BY216" s="2" t="s">
        <v>179</v>
      </c>
      <c r="BZ216" s="2" t="s">
        <v>132</v>
      </c>
      <c r="CA216" s="4">
        <v>45</v>
      </c>
      <c r="CB216" s="8">
        <v>1809.9</v>
      </c>
      <c r="CC216" s="4"/>
      <c r="CD216" s="8"/>
      <c r="CE216" s="7"/>
      <c r="CF216" s="7"/>
      <c r="CG216" s="2" t="s">
        <v>141</v>
      </c>
      <c r="CH216" s="2" t="s">
        <v>129</v>
      </c>
      <c r="CI216" s="2" t="s">
        <v>132</v>
      </c>
      <c r="CJ216" s="2" t="s">
        <v>2753</v>
      </c>
      <c r="CK216" s="2" t="s">
        <v>144</v>
      </c>
      <c r="CL216" s="2" t="s">
        <v>132</v>
      </c>
      <c r="CM216" s="4">
        <v>29</v>
      </c>
      <c r="CN216" s="8">
        <v>1143.4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830</v>
      </c>
      <c r="CV216" s="2" t="s">
        <v>2754</v>
      </c>
      <c r="CW216" s="2" t="s">
        <v>144</v>
      </c>
      <c r="CX216" s="2" t="s">
        <v>132</v>
      </c>
      <c r="CY216" s="4">
        <v>4</v>
      </c>
      <c r="CZ216" s="8">
        <v>179.48</v>
      </c>
      <c r="DA216" s="4"/>
      <c r="DB216" s="8"/>
      <c r="DC216" s="7"/>
      <c r="DD216" s="7"/>
      <c r="DE216" s="2" t="s">
        <v>141</v>
      </c>
      <c r="DF216" s="2" t="s">
        <v>129</v>
      </c>
      <c r="DG216" s="2" t="s">
        <v>1208</v>
      </c>
      <c r="DH216" s="2" t="s">
        <v>406</v>
      </c>
      <c r="DI216" s="2" t="s">
        <v>144</v>
      </c>
      <c r="DJ216" s="2" t="s">
        <v>132</v>
      </c>
      <c r="DK216" s="4">
        <v>6</v>
      </c>
      <c r="DL216" s="8">
        <v>291.18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834</v>
      </c>
      <c r="DT216" s="2" t="s">
        <v>2755</v>
      </c>
      <c r="DU216" s="2" t="s">
        <v>144</v>
      </c>
      <c r="DV216" s="2" t="s">
        <v>132</v>
      </c>
      <c r="DW216" s="4">
        <v>2</v>
      </c>
      <c r="DX216" s="8">
        <v>94.3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830</v>
      </c>
      <c r="EF216" s="2" t="s">
        <v>2756</v>
      </c>
      <c r="EG216" s="2" t="s">
        <v>144</v>
      </c>
      <c r="EH216" s="2" t="s">
        <v>132</v>
      </c>
      <c r="EI216" s="4">
        <v>8</v>
      </c>
      <c r="EJ216" s="8">
        <v>352</v>
      </c>
      <c r="EK216" s="4"/>
      <c r="EL216" s="8"/>
      <c r="EM216" s="7"/>
      <c r="EN216" s="7"/>
      <c r="EO216" s="2" t="s">
        <v>141</v>
      </c>
      <c r="EP216" s="2" t="s">
        <v>129</v>
      </c>
      <c r="EQ216" s="2" t="s">
        <v>837</v>
      </c>
      <c r="ER216" s="2" t="s">
        <v>2757</v>
      </c>
      <c r="ES216" s="2" t="s">
        <v>144</v>
      </c>
      <c r="ET216" s="2" t="s">
        <v>132</v>
      </c>
      <c r="EU216" s="4">
        <v>4</v>
      </c>
      <c r="EV216" s="8">
        <v>156.92</v>
      </c>
      <c r="EW216" s="4"/>
      <c r="EX216" s="8"/>
      <c r="EY216" s="7"/>
      <c r="EZ216" s="7"/>
      <c r="FA216" s="2" t="s">
        <v>141</v>
      </c>
      <c r="FB216" s="2" t="s">
        <v>129</v>
      </c>
      <c r="FC216" s="2" t="s">
        <v>1054</v>
      </c>
      <c r="FD216" s="2" t="s">
        <v>1100</v>
      </c>
      <c r="FE216" s="2" t="s">
        <v>144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141</v>
      </c>
      <c r="FN216" s="2" t="s">
        <v>168</v>
      </c>
      <c r="FO216" s="2" t="s">
        <v>1151</v>
      </c>
      <c r="FP216" s="2" t="s">
        <v>2758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141</v>
      </c>
      <c r="FZ216" s="2" t="s">
        <v>129</v>
      </c>
      <c r="GA216" s="2" t="s">
        <v>300</v>
      </c>
      <c r="GB216" s="2" t="s">
        <v>456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830</v>
      </c>
      <c r="GN216" s="2" t="s">
        <v>2759</v>
      </c>
      <c r="GO216" s="2" t="s">
        <v>144</v>
      </c>
      <c r="GP216" s="2" t="s">
        <v>132</v>
      </c>
      <c r="GQ216" s="4">
        <v>13</v>
      </c>
      <c r="GR216" s="8">
        <v>472.16</v>
      </c>
      <c r="GS216" s="4"/>
      <c r="GT216" s="8"/>
      <c r="GU216" s="7"/>
      <c r="GV216" s="7"/>
      <c r="GW216" s="2" t="s">
        <v>141</v>
      </c>
      <c r="GX216" s="2" t="s">
        <v>129</v>
      </c>
      <c r="GY216" s="2" t="s">
        <v>303</v>
      </c>
      <c r="GZ216" s="2" t="s">
        <v>612</v>
      </c>
      <c r="HA216" s="2" t="s">
        <v>144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162</v>
      </c>
      <c r="HJ216" s="2" t="s">
        <v>129</v>
      </c>
      <c r="HK216" s="2" t="s">
        <v>132</v>
      </c>
      <c r="HL216" s="2" t="s">
        <v>132</v>
      </c>
      <c r="HM216" s="2" t="s">
        <v>144</v>
      </c>
      <c r="HN216" s="2" t="s">
        <v>132</v>
      </c>
      <c r="HO216" s="4">
        <v>2</v>
      </c>
      <c r="HP216" s="8">
        <v>89.74</v>
      </c>
      <c r="HQ216" s="4"/>
      <c r="HR216" s="8"/>
      <c r="HS216" s="7"/>
      <c r="HT216" s="7"/>
      <c r="HU216" s="2" t="s">
        <v>141</v>
      </c>
      <c r="HV216" s="2" t="s">
        <v>129</v>
      </c>
      <c r="HW216" s="2" t="s">
        <v>1992</v>
      </c>
      <c r="HX216" s="2" t="s">
        <v>1862</v>
      </c>
      <c r="HY216" s="2" t="s">
        <v>144</v>
      </c>
      <c r="HZ216" s="2" t="s">
        <v>132</v>
      </c>
      <c r="IA216" s="4">
        <v>2</v>
      </c>
      <c r="IB216" s="8">
        <v>78.46</v>
      </c>
      <c r="IC216" s="4"/>
      <c r="ID216" s="8"/>
      <c r="IE216" s="7"/>
      <c r="IF216" s="7"/>
      <c r="IG216" s="2" t="s">
        <v>141</v>
      </c>
      <c r="IH216" s="2" t="s">
        <v>129</v>
      </c>
      <c r="II216" s="2" t="s">
        <v>458</v>
      </c>
      <c r="IJ216" s="2" t="s">
        <v>1583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141</v>
      </c>
      <c r="IT216" s="2" t="s">
        <v>129</v>
      </c>
      <c r="IU216" s="2" t="s">
        <v>2268</v>
      </c>
      <c r="IV216" s="2" t="s">
        <v>1169</v>
      </c>
      <c r="IW216" s="2" t="s">
        <v>144</v>
      </c>
      <c r="IX216" s="2" t="s">
        <v>132</v>
      </c>
      <c r="IY216" s="4">
        <v>1</v>
      </c>
      <c r="IZ216" s="8">
        <v>38.15</v>
      </c>
      <c r="JA216" s="4"/>
      <c r="JB216" s="8"/>
      <c r="JC216" s="7"/>
      <c r="JD216" s="7"/>
      <c r="JE216" s="2" t="s">
        <v>141</v>
      </c>
      <c r="JF216" s="2" t="s">
        <v>129</v>
      </c>
      <c r="JG216" s="2" t="s">
        <v>850</v>
      </c>
      <c r="JH216" s="2" t="s">
        <v>2760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214</v>
      </c>
      <c r="JR216" s="2" t="s">
        <v>129</v>
      </c>
      <c r="JS216" s="2" t="s">
        <v>1155</v>
      </c>
      <c r="JT216" s="2" t="s">
        <v>662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141</v>
      </c>
      <c r="KD216" s="2" t="s">
        <v>129</v>
      </c>
      <c r="KE216" s="2" t="s">
        <v>857</v>
      </c>
      <c r="KF216" s="2" t="s">
        <v>2761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>
        <v>1</v>
      </c>
      <c r="KV216" s="8">
        <v>14.47</v>
      </c>
      <c r="KW216" s="4"/>
      <c r="KX216" s="8"/>
      <c r="KY216" s="7"/>
      <c r="KZ216" s="7"/>
      <c r="LA216" s="2" t="s">
        <v>141</v>
      </c>
      <c r="LB216" s="2" t="s">
        <v>129</v>
      </c>
      <c r="LC216" s="2" t="s">
        <v>169</v>
      </c>
      <c r="LD216" s="2" t="s">
        <v>1420</v>
      </c>
      <c r="LE216" s="2" t="s">
        <v>144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162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141</v>
      </c>
      <c r="ML216" s="2" t="s">
        <v>171</v>
      </c>
      <c r="MM216" s="2" t="s">
        <v>855</v>
      </c>
      <c r="MN216" s="2" t="s">
        <v>2762</v>
      </c>
      <c r="MO216" s="2" t="s">
        <v>144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167</v>
      </c>
      <c r="MX216" s="2" t="s">
        <v>129</v>
      </c>
      <c r="MY216" s="2" t="s">
        <v>132</v>
      </c>
      <c r="MZ216" s="2" t="s">
        <v>132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167</v>
      </c>
      <c r="OT216" s="2" t="s">
        <v>168</v>
      </c>
      <c r="OU216" s="2" t="s">
        <v>132</v>
      </c>
      <c r="OV216" s="2" t="s">
        <v>132</v>
      </c>
      <c r="OW216" s="2" t="s">
        <v>144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132</v>
      </c>
      <c r="PF216" s="2" t="s">
        <v>132</v>
      </c>
      <c r="PG216" s="2" t="s">
        <v>132</v>
      </c>
      <c r="PH216" s="2" t="s">
        <v>132</v>
      </c>
      <c r="PI216" s="2" t="s">
        <v>132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141</v>
      </c>
      <c r="PR216" s="2" t="s">
        <v>168</v>
      </c>
      <c r="PS216" s="2" t="s">
        <v>572</v>
      </c>
      <c r="PT216" s="2" t="s">
        <v>450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141</v>
      </c>
      <c r="QP216" s="2" t="s">
        <v>168</v>
      </c>
      <c r="QQ216" s="2" t="s">
        <v>857</v>
      </c>
      <c r="QR216" s="2" t="s">
        <v>2763</v>
      </c>
      <c r="QS216" s="2" t="s">
        <v>144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174</v>
      </c>
      <c r="RB216" s="2" t="s">
        <v>129</v>
      </c>
      <c r="RC216" s="2" t="s">
        <v>132</v>
      </c>
      <c r="RD216" s="2" t="s">
        <v>132</v>
      </c>
      <c r="RE216" s="2" t="s">
        <v>144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141</v>
      </c>
      <c r="RN216" s="2" t="s">
        <v>168</v>
      </c>
      <c r="RO216" s="2" t="s">
        <v>401</v>
      </c>
      <c r="RP216" s="2" t="s">
        <v>2764</v>
      </c>
      <c r="RQ216" s="2" t="s">
        <v>144</v>
      </c>
      <c r="RR216" s="2" t="s">
        <v>132</v>
      </c>
    </row>
    <row r="217">
      <c r="A217" s="2" t="s">
        <v>2765</v>
      </c>
      <c r="B217" s="2" t="s">
        <v>121</v>
      </c>
      <c r="C217" s="2" t="s">
        <v>2741</v>
      </c>
      <c r="D217" s="2" t="s">
        <v>988</v>
      </c>
      <c r="E217" s="2" t="s">
        <v>989</v>
      </c>
      <c r="F217" s="2" t="s">
        <v>2766</v>
      </c>
      <c r="G217" s="2" t="s">
        <v>2766</v>
      </c>
      <c r="H217" s="2" t="s">
        <v>2766</v>
      </c>
      <c r="I217" s="2" t="s">
        <v>2767</v>
      </c>
      <c r="J217" s="2" t="s">
        <v>127</v>
      </c>
      <c r="K217" s="2" t="s">
        <v>806</v>
      </c>
      <c r="L217" s="3">
        <v>40.03</v>
      </c>
      <c r="M217" s="3">
        <v>42.03</v>
      </c>
      <c r="N217" s="3">
        <v>87.54</v>
      </c>
      <c r="O217" s="2" t="s">
        <v>129</v>
      </c>
      <c r="P217" s="2" t="s">
        <v>319</v>
      </c>
      <c r="Q217" s="2" t="s">
        <v>131</v>
      </c>
      <c r="R217" s="2" t="s">
        <v>132</v>
      </c>
      <c r="S217" s="2" t="s">
        <v>2768</v>
      </c>
      <c r="T217" s="2" t="s">
        <v>132</v>
      </c>
      <c r="U217" s="2" t="s">
        <v>429</v>
      </c>
      <c r="V217" s="2" t="s">
        <v>866</v>
      </c>
      <c r="W217" s="2" t="s">
        <v>136</v>
      </c>
      <c r="X217" s="2" t="s">
        <v>132</v>
      </c>
      <c r="Y217" s="2" t="s">
        <v>1807</v>
      </c>
      <c r="Z217" s="4">
        <v>139</v>
      </c>
      <c r="AA217" s="4">
        <f>=ROUNDDOWN(27.8,0)</f>
      </c>
      <c r="AB217" s="5">
        <v>5</v>
      </c>
      <c r="AC217" s="2" t="s">
        <v>132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68</v>
      </c>
      <c r="AQ217" s="8">
        <v>3130.24</v>
      </c>
      <c r="AR217" s="4"/>
      <c r="AS217" s="8"/>
      <c r="AT217" s="7"/>
      <c r="AU217" s="7"/>
      <c r="AV217" s="4">
        <v>68</v>
      </c>
      <c r="AW217" s="8">
        <v>3130.24</v>
      </c>
      <c r="AX217" s="4"/>
      <c r="AY217" s="8"/>
      <c r="AZ217" s="7"/>
      <c r="BA217" s="7"/>
      <c r="BB217" s="7">
        <v>1</v>
      </c>
      <c r="BC217" s="4">
        <v>68</v>
      </c>
      <c r="BD217" s="8">
        <v>3130.24</v>
      </c>
      <c r="BE217" s="4"/>
      <c r="BF217" s="8"/>
      <c r="BG217" s="7"/>
      <c r="BH217" s="7"/>
      <c r="BI217" s="7">
        <v>1</v>
      </c>
      <c r="BJ217" s="4">
        <v>68</v>
      </c>
      <c r="BK217" s="8">
        <v>3130.24</v>
      </c>
      <c r="BL217" s="2" t="s">
        <v>2769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141</v>
      </c>
      <c r="BV217" s="2" t="s">
        <v>129</v>
      </c>
      <c r="BW217" s="2" t="s">
        <v>1522</v>
      </c>
      <c r="BX217" s="2" t="s">
        <v>313</v>
      </c>
      <c r="BY217" s="2" t="s">
        <v>144</v>
      </c>
      <c r="BZ217" s="2" t="s">
        <v>132</v>
      </c>
      <c r="CA217" s="4">
        <v>3</v>
      </c>
      <c r="CB217" s="8">
        <v>163.08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132</v>
      </c>
      <c r="CJ217" s="2" t="s">
        <v>2770</v>
      </c>
      <c r="CK217" s="2" t="s">
        <v>144</v>
      </c>
      <c r="CL217" s="2" t="s">
        <v>132</v>
      </c>
      <c r="CM217" s="4">
        <v>4</v>
      </c>
      <c r="CN217" s="8">
        <v>215.76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2771</v>
      </c>
      <c r="CV217" s="2" t="s">
        <v>2772</v>
      </c>
      <c r="CW217" s="2" t="s">
        <v>144</v>
      </c>
      <c r="CX217" s="2" t="s">
        <v>132</v>
      </c>
      <c r="CY217" s="4">
        <v>15</v>
      </c>
      <c r="CZ217" s="8">
        <v>768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557</v>
      </c>
      <c r="DH217" s="2" t="s">
        <v>2773</v>
      </c>
      <c r="DI217" s="2" t="s">
        <v>144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141</v>
      </c>
      <c r="DR217" s="2" t="s">
        <v>129</v>
      </c>
      <c r="DS217" s="2" t="s">
        <v>1088</v>
      </c>
      <c r="DT217" s="2" t="s">
        <v>1047</v>
      </c>
      <c r="DU217" s="2" t="s">
        <v>144</v>
      </c>
      <c r="DV217" s="2" t="s">
        <v>132</v>
      </c>
      <c r="DW217" s="4">
        <v>2</v>
      </c>
      <c r="DX217" s="8">
        <v>115.78</v>
      </c>
      <c r="DY217" s="4"/>
      <c r="DZ217" s="8"/>
      <c r="EA217" s="7"/>
      <c r="EB217" s="7"/>
      <c r="EC217" s="2" t="s">
        <v>141</v>
      </c>
      <c r="ED217" s="2" t="s">
        <v>129</v>
      </c>
      <c r="EE217" s="2" t="s">
        <v>1728</v>
      </c>
      <c r="EF217" s="2" t="s">
        <v>1098</v>
      </c>
      <c r="EG217" s="2" t="s">
        <v>144</v>
      </c>
      <c r="EH217" s="2" t="s">
        <v>132</v>
      </c>
      <c r="EI217" s="4">
        <v>3</v>
      </c>
      <c r="EJ217" s="8">
        <v>149.01</v>
      </c>
      <c r="EK217" s="4"/>
      <c r="EL217" s="8"/>
      <c r="EM217" s="7"/>
      <c r="EN217" s="7"/>
      <c r="EO217" s="2" t="s">
        <v>141</v>
      </c>
      <c r="EP217" s="2" t="s">
        <v>129</v>
      </c>
      <c r="EQ217" s="2" t="s">
        <v>1539</v>
      </c>
      <c r="ER217" s="2" t="s">
        <v>2774</v>
      </c>
      <c r="ES217" s="2" t="s">
        <v>144</v>
      </c>
      <c r="ET217" s="2" t="s">
        <v>132</v>
      </c>
      <c r="EU217" s="4">
        <v>27</v>
      </c>
      <c r="EV217" s="8">
        <v>1130.19</v>
      </c>
      <c r="EW217" s="4"/>
      <c r="EX217" s="8"/>
      <c r="EY217" s="7"/>
      <c r="EZ217" s="7"/>
      <c r="FA217" s="2" t="s">
        <v>141</v>
      </c>
      <c r="FB217" s="2" t="s">
        <v>129</v>
      </c>
      <c r="FC217" s="2" t="s">
        <v>1317</v>
      </c>
      <c r="FD217" s="2" t="s">
        <v>143</v>
      </c>
      <c r="FE217" s="2" t="s">
        <v>144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141</v>
      </c>
      <c r="FN217" s="2" t="s">
        <v>168</v>
      </c>
      <c r="FO217" s="2" t="s">
        <v>1088</v>
      </c>
      <c r="FP217" s="2" t="s">
        <v>2775</v>
      </c>
      <c r="FQ217" s="2" t="s">
        <v>144</v>
      </c>
      <c r="FR217" s="2" t="s">
        <v>132</v>
      </c>
      <c r="FS217" s="4">
        <v>9</v>
      </c>
      <c r="FT217" s="8">
        <v>378.27</v>
      </c>
      <c r="FU217" s="4"/>
      <c r="FV217" s="8"/>
      <c r="FW217" s="7"/>
      <c r="FX217" s="7"/>
      <c r="FY217" s="2" t="s">
        <v>141</v>
      </c>
      <c r="FZ217" s="2" t="s">
        <v>129</v>
      </c>
      <c r="GA217" s="2" t="s">
        <v>378</v>
      </c>
      <c r="GB217" s="2" t="s">
        <v>666</v>
      </c>
      <c r="GC217" s="2" t="s">
        <v>144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2771</v>
      </c>
      <c r="GN217" s="2" t="s">
        <v>2776</v>
      </c>
      <c r="GO217" s="2" t="s">
        <v>144</v>
      </c>
      <c r="GP217" s="2" t="s">
        <v>132</v>
      </c>
      <c r="GQ217" s="4">
        <v>5</v>
      </c>
      <c r="GR217" s="8">
        <v>210.15</v>
      </c>
      <c r="GS217" s="4"/>
      <c r="GT217" s="8"/>
      <c r="GU217" s="7"/>
      <c r="GV217" s="7"/>
      <c r="GW217" s="2" t="s">
        <v>141</v>
      </c>
      <c r="GX217" s="2" t="s">
        <v>129</v>
      </c>
      <c r="GY217" s="2" t="s">
        <v>303</v>
      </c>
      <c r="GZ217" s="2" t="s">
        <v>770</v>
      </c>
      <c r="HA217" s="2" t="s">
        <v>144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162</v>
      </c>
      <c r="HJ217" s="2" t="s">
        <v>129</v>
      </c>
      <c r="HK217" s="2" t="s">
        <v>132</v>
      </c>
      <c r="HL217" s="2" t="s">
        <v>132</v>
      </c>
      <c r="HM217" s="2" t="s">
        <v>144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1517</v>
      </c>
      <c r="HX217" s="2" t="s">
        <v>2777</v>
      </c>
      <c r="HY217" s="2" t="s">
        <v>144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141</v>
      </c>
      <c r="IH217" s="2" t="s">
        <v>129</v>
      </c>
      <c r="II217" s="2" t="s">
        <v>847</v>
      </c>
      <c r="IJ217" s="2" t="s">
        <v>1547</v>
      </c>
      <c r="IK217" s="2" t="s">
        <v>144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212</v>
      </c>
      <c r="IT217" s="2" t="s">
        <v>129</v>
      </c>
      <c r="IU217" s="2" t="s">
        <v>132</v>
      </c>
      <c r="IV217" s="2" t="s">
        <v>132</v>
      </c>
      <c r="IW217" s="2" t="s">
        <v>144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850</v>
      </c>
      <c r="JH217" s="2" t="s">
        <v>2778</v>
      </c>
      <c r="JI217" s="2" t="s">
        <v>144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214</v>
      </c>
      <c r="JR217" s="2" t="s">
        <v>129</v>
      </c>
      <c r="JS217" s="2" t="s">
        <v>311</v>
      </c>
      <c r="JT217" s="2" t="s">
        <v>1828</v>
      </c>
      <c r="JU217" s="2" t="s">
        <v>144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141</v>
      </c>
      <c r="KD217" s="2" t="s">
        <v>129</v>
      </c>
      <c r="KE217" s="2" t="s">
        <v>1520</v>
      </c>
      <c r="KF217" s="2" t="s">
        <v>1272</v>
      </c>
      <c r="KG217" s="2" t="s">
        <v>144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141</v>
      </c>
      <c r="LB217" s="2" t="s">
        <v>129</v>
      </c>
      <c r="LC217" s="2" t="s">
        <v>169</v>
      </c>
      <c r="LD217" s="2" t="s">
        <v>132</v>
      </c>
      <c r="LE217" s="2" t="s">
        <v>144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162</v>
      </c>
      <c r="LN217" s="2" t="s">
        <v>129</v>
      </c>
      <c r="LO217" s="2" t="s">
        <v>132</v>
      </c>
      <c r="LP217" s="2" t="s">
        <v>132</v>
      </c>
      <c r="LQ217" s="2" t="s">
        <v>144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141</v>
      </c>
      <c r="ML217" s="2" t="s">
        <v>171</v>
      </c>
      <c r="MM217" s="2" t="s">
        <v>1105</v>
      </c>
      <c r="MN217" s="2" t="s">
        <v>380</v>
      </c>
      <c r="MO217" s="2" t="s">
        <v>144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167</v>
      </c>
      <c r="MX217" s="2" t="s">
        <v>129</v>
      </c>
      <c r="MY217" s="2" t="s">
        <v>132</v>
      </c>
      <c r="MZ217" s="2" t="s">
        <v>132</v>
      </c>
      <c r="NA217" s="2" t="s">
        <v>144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167</v>
      </c>
      <c r="NJ217" s="2" t="s">
        <v>129</v>
      </c>
      <c r="NK217" s="2" t="s">
        <v>132</v>
      </c>
      <c r="NL217" s="2" t="s">
        <v>132</v>
      </c>
      <c r="NM217" s="2" t="s">
        <v>144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129</v>
      </c>
      <c r="OI217" s="2" t="s">
        <v>132</v>
      </c>
      <c r="OJ217" s="2" t="s">
        <v>132</v>
      </c>
      <c r="OK217" s="2" t="s">
        <v>144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167</v>
      </c>
      <c r="OT217" s="2" t="s">
        <v>168</v>
      </c>
      <c r="OU217" s="2" t="s">
        <v>132</v>
      </c>
      <c r="OV217" s="2" t="s">
        <v>132</v>
      </c>
      <c r="OW217" s="2" t="s">
        <v>144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141</v>
      </c>
      <c r="PR217" s="2" t="s">
        <v>168</v>
      </c>
      <c r="PS217" s="2" t="s">
        <v>572</v>
      </c>
      <c r="PT217" s="2" t="s">
        <v>267</v>
      </c>
      <c r="PU217" s="2" t="s">
        <v>144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141</v>
      </c>
      <c r="QP217" s="2" t="s">
        <v>168</v>
      </c>
      <c r="QQ217" s="2" t="s">
        <v>857</v>
      </c>
      <c r="QR217" s="2" t="s">
        <v>2377</v>
      </c>
      <c r="QS217" s="2" t="s">
        <v>144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174</v>
      </c>
      <c r="RB217" s="2" t="s">
        <v>129</v>
      </c>
      <c r="RC217" s="2" t="s">
        <v>132</v>
      </c>
      <c r="RD217" s="2" t="s">
        <v>132</v>
      </c>
      <c r="RE217" s="2" t="s">
        <v>144</v>
      </c>
      <c r="RF217" s="2" t="s">
        <v>179</v>
      </c>
      <c r="RG217" s="4"/>
      <c r="RH217" s="8"/>
      <c r="RI217" s="4"/>
      <c r="RJ217" s="8"/>
      <c r="RK217" s="7"/>
      <c r="RL217" s="7"/>
      <c r="RM217" s="2" t="s">
        <v>141</v>
      </c>
      <c r="RN217" s="2" t="s">
        <v>168</v>
      </c>
      <c r="RO217" s="2" t="s">
        <v>2779</v>
      </c>
      <c r="RP217" s="2" t="s">
        <v>475</v>
      </c>
      <c r="RQ217" s="2" t="s">
        <v>144</v>
      </c>
      <c r="RR217" s="2" t="s">
        <v>132</v>
      </c>
    </row>
    <row r="218">
      <c r="A218" s="2" t="s">
        <v>2780</v>
      </c>
      <c r="B218" s="2" t="s">
        <v>121</v>
      </c>
      <c r="C218" s="2" t="s">
        <v>2741</v>
      </c>
      <c r="D218" s="2" t="s">
        <v>988</v>
      </c>
      <c r="E218" s="2" t="s">
        <v>989</v>
      </c>
      <c r="F218" s="2" t="s">
        <v>2781</v>
      </c>
      <c r="G218" s="2" t="s">
        <v>2781</v>
      </c>
      <c r="H218" s="2" t="s">
        <v>2781</v>
      </c>
      <c r="I218" s="2" t="s">
        <v>2782</v>
      </c>
      <c r="J218" s="2" t="s">
        <v>127</v>
      </c>
      <c r="K218" s="2" t="s">
        <v>806</v>
      </c>
      <c r="L218" s="3">
        <v>53.03</v>
      </c>
      <c r="M218" s="3">
        <v>55.68</v>
      </c>
      <c r="N218" s="3">
        <v>205.5</v>
      </c>
      <c r="O218" s="2" t="s">
        <v>697</v>
      </c>
      <c r="P218" s="2" t="s">
        <v>1243</v>
      </c>
      <c r="Q218" s="2" t="s">
        <v>131</v>
      </c>
      <c r="R218" s="2" t="s">
        <v>18</v>
      </c>
      <c r="S218" s="2" t="s">
        <v>132</v>
      </c>
      <c r="T218" s="2" t="s">
        <v>132</v>
      </c>
      <c r="U218" s="2" t="s">
        <v>429</v>
      </c>
      <c r="V218" s="2" t="s">
        <v>866</v>
      </c>
      <c r="W218" s="2" t="s">
        <v>136</v>
      </c>
      <c r="X218" s="2" t="s">
        <v>132</v>
      </c>
      <c r="Y218" s="2" t="s">
        <v>693</v>
      </c>
      <c r="Z218" s="4"/>
      <c r="AA218" s="4">
        <f>=ROUNDDOWN({0},0)</f>
      </c>
      <c r="AB218" s="5">
        <v>2.8</v>
      </c>
      <c r="AC218" s="2" t="s">
        <v>132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36</v>
      </c>
      <c r="AQ218" s="8">
        <v>2619.76</v>
      </c>
      <c r="AR218" s="4"/>
      <c r="AS218" s="8"/>
      <c r="AT218" s="7"/>
      <c r="AU218" s="7"/>
      <c r="AV218" s="4">
        <v>36</v>
      </c>
      <c r="AW218" s="8">
        <v>2619.76</v>
      </c>
      <c r="AX218" s="4"/>
      <c r="AY218" s="8"/>
      <c r="AZ218" s="7"/>
      <c r="BA218" s="7"/>
      <c r="BB218" s="7">
        <v>1</v>
      </c>
      <c r="BC218" s="4">
        <v>36</v>
      </c>
      <c r="BD218" s="8">
        <v>2619.76</v>
      </c>
      <c r="BE218" s="4"/>
      <c r="BF218" s="8"/>
      <c r="BG218" s="7"/>
      <c r="BH218" s="7"/>
      <c r="BI218" s="7">
        <v>1</v>
      </c>
      <c r="BJ218" s="4">
        <v>36</v>
      </c>
      <c r="BK218" s="8">
        <v>2619.76</v>
      </c>
      <c r="BL218" s="2" t="s">
        <v>18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>
        <v>36</v>
      </c>
      <c r="CN218" s="8">
        <v>2619.76</v>
      </c>
      <c r="CO218" s="4"/>
      <c r="CP218" s="8"/>
      <c r="CQ218" s="7"/>
      <c r="CR218" s="7"/>
      <c r="CS218" s="2" t="s">
        <v>141</v>
      </c>
      <c r="CT218" s="2" t="s">
        <v>168</v>
      </c>
      <c r="CU218" s="2" t="s">
        <v>693</v>
      </c>
      <c r="CV218" s="2" t="s">
        <v>1302</v>
      </c>
      <c r="CW218" s="2" t="s">
        <v>144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132</v>
      </c>
      <c r="DF218" s="2" t="s">
        <v>132</v>
      </c>
      <c r="DG218" s="2" t="s">
        <v>132</v>
      </c>
      <c r="DH218" s="2" t="s">
        <v>132</v>
      </c>
      <c r="DI218" s="2" t="s">
        <v>132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174</v>
      </c>
      <c r="GL218" s="2" t="s">
        <v>168</v>
      </c>
      <c r="GM218" s="2" t="s">
        <v>132</v>
      </c>
      <c r="GN218" s="2" t="s">
        <v>132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141</v>
      </c>
      <c r="JR218" s="2" t="s">
        <v>168</v>
      </c>
      <c r="JS218" s="2" t="s">
        <v>462</v>
      </c>
      <c r="JT218" s="2" t="s">
        <v>349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2783</v>
      </c>
      <c r="B219" s="2" t="s">
        <v>121</v>
      </c>
      <c r="C219" s="2" t="s">
        <v>2741</v>
      </c>
      <c r="D219" s="2" t="s">
        <v>988</v>
      </c>
      <c r="E219" s="2" t="s">
        <v>989</v>
      </c>
      <c r="F219" s="2" t="s">
        <v>2784</v>
      </c>
      <c r="G219" s="2" t="s">
        <v>2784</v>
      </c>
      <c r="H219" s="2" t="s">
        <v>2784</v>
      </c>
      <c r="I219" s="2" t="s">
        <v>1118</v>
      </c>
      <c r="J219" s="2" t="s">
        <v>127</v>
      </c>
      <c r="K219" s="2" t="s">
        <v>283</v>
      </c>
      <c r="L219" s="3">
        <v>41.27</v>
      </c>
      <c r="M219" s="3">
        <v>43.33</v>
      </c>
      <c r="N219" s="3">
        <v>84.99</v>
      </c>
      <c r="O219" s="2" t="s">
        <v>129</v>
      </c>
      <c r="P219" s="2" t="s">
        <v>319</v>
      </c>
      <c r="Q219" s="2" t="s">
        <v>131</v>
      </c>
      <c r="R219" s="2" t="s">
        <v>132</v>
      </c>
      <c r="S219" s="2" t="s">
        <v>2785</v>
      </c>
      <c r="T219" s="2" t="s">
        <v>132</v>
      </c>
      <c r="U219" s="2" t="s">
        <v>285</v>
      </c>
      <c r="V219" s="2" t="s">
        <v>866</v>
      </c>
      <c r="W219" s="2" t="s">
        <v>136</v>
      </c>
      <c r="X219" s="2" t="s">
        <v>132</v>
      </c>
      <c r="Y219" s="2" t="s">
        <v>825</v>
      </c>
      <c r="Z219" s="4">
        <v>72</v>
      </c>
      <c r="AA219" s="4">
        <f>=ROUNDDOWN(24,0)</f>
      </c>
      <c r="AB219" s="5">
        <v>3</v>
      </c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47</v>
      </c>
      <c r="AQ219" s="8">
        <v>2482.63</v>
      </c>
      <c r="AR219" s="4"/>
      <c r="AS219" s="8"/>
      <c r="AT219" s="7"/>
      <c r="AU219" s="7"/>
      <c r="AV219" s="4">
        <v>47</v>
      </c>
      <c r="AW219" s="8">
        <v>2482.63</v>
      </c>
      <c r="AX219" s="4"/>
      <c r="AY219" s="8"/>
      <c r="AZ219" s="7"/>
      <c r="BA219" s="7"/>
      <c r="BB219" s="7">
        <v>1</v>
      </c>
      <c r="BC219" s="4">
        <v>47</v>
      </c>
      <c r="BD219" s="8">
        <v>2482.63</v>
      </c>
      <c r="BE219" s="4"/>
      <c r="BF219" s="8"/>
      <c r="BG219" s="7"/>
      <c r="BH219" s="7"/>
      <c r="BI219" s="7">
        <v>1</v>
      </c>
      <c r="BJ219" s="4">
        <v>47</v>
      </c>
      <c r="BK219" s="8">
        <v>2482.63</v>
      </c>
      <c r="BL219" s="2" t="s">
        <v>2786</v>
      </c>
      <c r="BM219" s="7">
        <v>1</v>
      </c>
      <c r="BN219" s="7">
        <v>1</v>
      </c>
      <c r="BO219" s="4">
        <v>1</v>
      </c>
      <c r="BP219" s="8">
        <v>33.08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2787</v>
      </c>
      <c r="BX219" s="2" t="s">
        <v>1185</v>
      </c>
      <c r="BY219" s="2" t="s">
        <v>144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581</v>
      </c>
      <c r="CH219" s="2" t="s">
        <v>168</v>
      </c>
      <c r="CI219" s="2" t="s">
        <v>132</v>
      </c>
      <c r="CJ219" s="2" t="s">
        <v>829</v>
      </c>
      <c r="CK219" s="2" t="s">
        <v>144</v>
      </c>
      <c r="CL219" s="2" t="s">
        <v>132</v>
      </c>
      <c r="CM219" s="4">
        <v>2</v>
      </c>
      <c r="CN219" s="8">
        <v>101.16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830</v>
      </c>
      <c r="CV219" s="2" t="s">
        <v>2788</v>
      </c>
      <c r="CW219" s="2" t="s">
        <v>144</v>
      </c>
      <c r="CX219" s="2" t="s">
        <v>132</v>
      </c>
      <c r="CY219" s="4">
        <v>24</v>
      </c>
      <c r="CZ219" s="8">
        <v>1284.72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557</v>
      </c>
      <c r="DH219" s="2" t="s">
        <v>1839</v>
      </c>
      <c r="DI219" s="2" t="s">
        <v>144</v>
      </c>
      <c r="DJ219" s="2" t="s">
        <v>132</v>
      </c>
      <c r="DK219" s="4">
        <v>3</v>
      </c>
      <c r="DL219" s="8">
        <v>177</v>
      </c>
      <c r="DM219" s="4"/>
      <c r="DN219" s="8"/>
      <c r="DO219" s="7"/>
      <c r="DP219" s="7"/>
      <c r="DQ219" s="2" t="s">
        <v>141</v>
      </c>
      <c r="DR219" s="2" t="s">
        <v>129</v>
      </c>
      <c r="DS219" s="2" t="s">
        <v>1189</v>
      </c>
      <c r="DT219" s="2" t="s">
        <v>1185</v>
      </c>
      <c r="DU219" s="2" t="s">
        <v>144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141</v>
      </c>
      <c r="ED219" s="2" t="s">
        <v>129</v>
      </c>
      <c r="EE219" s="2" t="s">
        <v>830</v>
      </c>
      <c r="EF219" s="2" t="s">
        <v>2789</v>
      </c>
      <c r="EG219" s="2" t="s">
        <v>144</v>
      </c>
      <c r="EH219" s="2" t="s">
        <v>132</v>
      </c>
      <c r="EI219" s="4">
        <v>1</v>
      </c>
      <c r="EJ219" s="8">
        <v>53.68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827</v>
      </c>
      <c r="ER219" s="2" t="s">
        <v>1196</v>
      </c>
      <c r="ES219" s="2" t="s">
        <v>144</v>
      </c>
      <c r="ET219" s="2" t="s">
        <v>132</v>
      </c>
      <c r="EU219" s="4">
        <v>7</v>
      </c>
      <c r="EV219" s="8">
        <v>327.53</v>
      </c>
      <c r="EW219" s="4"/>
      <c r="EX219" s="8"/>
      <c r="EY219" s="7"/>
      <c r="EZ219" s="7"/>
      <c r="FA219" s="2" t="s">
        <v>141</v>
      </c>
      <c r="FB219" s="2" t="s">
        <v>129</v>
      </c>
      <c r="FC219" s="2" t="s">
        <v>1317</v>
      </c>
      <c r="FD219" s="2" t="s">
        <v>490</v>
      </c>
      <c r="FE219" s="2" t="s">
        <v>144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141</v>
      </c>
      <c r="FN219" s="2" t="s">
        <v>168</v>
      </c>
      <c r="FO219" s="2" t="s">
        <v>1151</v>
      </c>
      <c r="FP219" s="2" t="s">
        <v>2790</v>
      </c>
      <c r="FQ219" s="2" t="s">
        <v>144</v>
      </c>
      <c r="FR219" s="2" t="s">
        <v>132</v>
      </c>
      <c r="FS219" s="4">
        <v>2</v>
      </c>
      <c r="FT219" s="8">
        <v>86.66</v>
      </c>
      <c r="FU219" s="4"/>
      <c r="FV219" s="8"/>
      <c r="FW219" s="7"/>
      <c r="FX219" s="7"/>
      <c r="FY219" s="2" t="s">
        <v>141</v>
      </c>
      <c r="FZ219" s="2" t="s">
        <v>129</v>
      </c>
      <c r="GA219" s="2" t="s">
        <v>300</v>
      </c>
      <c r="GB219" s="2" t="s">
        <v>842</v>
      </c>
      <c r="GC219" s="2" t="s">
        <v>144</v>
      </c>
      <c r="GD219" s="2" t="s">
        <v>132</v>
      </c>
      <c r="GE219" s="4">
        <v>2</v>
      </c>
      <c r="GF219" s="8">
        <v>199.98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830</v>
      </c>
      <c r="GN219" s="2" t="s">
        <v>1677</v>
      </c>
      <c r="GO219" s="2" t="s">
        <v>144</v>
      </c>
      <c r="GP219" s="2" t="s">
        <v>132</v>
      </c>
      <c r="GQ219" s="4">
        <v>4</v>
      </c>
      <c r="GR219" s="8">
        <v>173.32</v>
      </c>
      <c r="GS219" s="4"/>
      <c r="GT219" s="8"/>
      <c r="GU219" s="7"/>
      <c r="GV219" s="7"/>
      <c r="GW219" s="2" t="s">
        <v>141</v>
      </c>
      <c r="GX219" s="2" t="s">
        <v>129</v>
      </c>
      <c r="GY219" s="2" t="s">
        <v>303</v>
      </c>
      <c r="GZ219" s="2" t="s">
        <v>238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141</v>
      </c>
      <c r="HJ219" s="2" t="s">
        <v>129</v>
      </c>
      <c r="HK219" s="2" t="s">
        <v>1276</v>
      </c>
      <c r="HL219" s="2" t="s">
        <v>2620</v>
      </c>
      <c r="HM219" s="2" t="s">
        <v>144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845</v>
      </c>
      <c r="HX219" s="2" t="s">
        <v>1192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847</v>
      </c>
      <c r="IJ219" s="2" t="s">
        <v>1026</v>
      </c>
      <c r="IK219" s="2" t="s">
        <v>144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212</v>
      </c>
      <c r="IT219" s="2" t="s">
        <v>129</v>
      </c>
      <c r="IU219" s="2" t="s">
        <v>132</v>
      </c>
      <c r="IV219" s="2" t="s">
        <v>132</v>
      </c>
      <c r="IW219" s="2" t="s">
        <v>144</v>
      </c>
      <c r="IX219" s="2" t="s">
        <v>132</v>
      </c>
      <c r="IY219" s="4">
        <v>1</v>
      </c>
      <c r="IZ219" s="8">
        <v>45.5</v>
      </c>
      <c r="JA219" s="4"/>
      <c r="JB219" s="8"/>
      <c r="JC219" s="7"/>
      <c r="JD219" s="7"/>
      <c r="JE219" s="2" t="s">
        <v>141</v>
      </c>
      <c r="JF219" s="2" t="s">
        <v>129</v>
      </c>
      <c r="JG219" s="2" t="s">
        <v>850</v>
      </c>
      <c r="JH219" s="2" t="s">
        <v>1211</v>
      </c>
      <c r="JI219" s="2" t="s">
        <v>144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141</v>
      </c>
      <c r="JR219" s="2" t="s">
        <v>129</v>
      </c>
      <c r="JS219" s="2" t="s">
        <v>311</v>
      </c>
      <c r="JT219" s="2" t="s">
        <v>1773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141</v>
      </c>
      <c r="KD219" s="2" t="s">
        <v>129</v>
      </c>
      <c r="KE219" s="2" t="s">
        <v>857</v>
      </c>
      <c r="KF219" s="2" t="s">
        <v>2302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141</v>
      </c>
      <c r="LB219" s="2" t="s">
        <v>129</v>
      </c>
      <c r="LC219" s="2" t="s">
        <v>169</v>
      </c>
      <c r="LD219" s="2" t="s">
        <v>132</v>
      </c>
      <c r="LE219" s="2" t="s">
        <v>144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162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141</v>
      </c>
      <c r="ML219" s="2" t="s">
        <v>171</v>
      </c>
      <c r="MM219" s="2" t="s">
        <v>2791</v>
      </c>
      <c r="MN219" s="2" t="s">
        <v>1783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167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167</v>
      </c>
      <c r="NJ219" s="2" t="s">
        <v>129</v>
      </c>
      <c r="NK219" s="2" t="s">
        <v>132</v>
      </c>
      <c r="NL219" s="2" t="s">
        <v>132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167</v>
      </c>
      <c r="OT219" s="2" t="s">
        <v>168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168</v>
      </c>
      <c r="PS219" s="2" t="s">
        <v>218</v>
      </c>
      <c r="PT219" s="2" t="s">
        <v>1234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168</v>
      </c>
      <c r="QQ219" s="2" t="s">
        <v>857</v>
      </c>
      <c r="QR219" s="2" t="s">
        <v>1011</v>
      </c>
      <c r="QS219" s="2" t="s">
        <v>144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174</v>
      </c>
      <c r="RB219" s="2" t="s">
        <v>129</v>
      </c>
      <c r="RC219" s="2" t="s">
        <v>132</v>
      </c>
      <c r="RD219" s="2" t="s">
        <v>132</v>
      </c>
      <c r="RE219" s="2" t="s">
        <v>144</v>
      </c>
      <c r="RF219" s="2" t="s">
        <v>179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168</v>
      </c>
      <c r="RO219" s="2" t="s">
        <v>2779</v>
      </c>
      <c r="RP219" s="2" t="s">
        <v>445</v>
      </c>
      <c r="RQ219" s="2" t="s">
        <v>144</v>
      </c>
      <c r="RR219" s="2" t="s">
        <v>132</v>
      </c>
    </row>
    <row r="220">
      <c r="A220" s="2" t="s">
        <v>2792</v>
      </c>
      <c r="B220" s="2" t="s">
        <v>121</v>
      </c>
      <c r="C220" s="2" t="s">
        <v>2741</v>
      </c>
      <c r="D220" s="2" t="s">
        <v>988</v>
      </c>
      <c r="E220" s="2" t="s">
        <v>989</v>
      </c>
      <c r="F220" s="2" t="s">
        <v>2793</v>
      </c>
      <c r="G220" s="2" t="s">
        <v>2793</v>
      </c>
      <c r="H220" s="2" t="s">
        <v>2793</v>
      </c>
      <c r="I220" s="2" t="s">
        <v>2794</v>
      </c>
      <c r="J220" s="2" t="s">
        <v>127</v>
      </c>
      <c r="K220" s="2" t="s">
        <v>2795</v>
      </c>
      <c r="L220" s="3">
        <v>72.85</v>
      </c>
      <c r="M220" s="3">
        <v>76.49</v>
      </c>
      <c r="N220" s="3">
        <v>152.99</v>
      </c>
      <c r="O220" s="2" t="s">
        <v>129</v>
      </c>
      <c r="P220" s="2" t="s">
        <v>640</v>
      </c>
      <c r="Q220" s="2" t="s">
        <v>131</v>
      </c>
      <c r="R220" s="2" t="s">
        <v>132</v>
      </c>
      <c r="S220" s="2" t="s">
        <v>2796</v>
      </c>
      <c r="T220" s="2" t="s">
        <v>132</v>
      </c>
      <c r="U220" s="2" t="s">
        <v>134</v>
      </c>
      <c r="V220" s="2" t="s">
        <v>866</v>
      </c>
      <c r="W220" s="2" t="s">
        <v>136</v>
      </c>
      <c r="X220" s="2" t="s">
        <v>2797</v>
      </c>
      <c r="Y220" s="2" t="s">
        <v>2798</v>
      </c>
      <c r="Z220" s="4">
        <v>81</v>
      </c>
      <c r="AA220" s="4">
        <f>=ROUNDDOWN(40.5,0)</f>
      </c>
      <c r="AB220" s="5">
        <v>2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26</v>
      </c>
      <c r="AQ220" s="8">
        <v>2331.96</v>
      </c>
      <c r="AR220" s="4"/>
      <c r="AS220" s="8"/>
      <c r="AT220" s="7"/>
      <c r="AU220" s="7"/>
      <c r="AV220" s="4">
        <v>26</v>
      </c>
      <c r="AW220" s="8">
        <v>2331.96</v>
      </c>
      <c r="AX220" s="4"/>
      <c r="AY220" s="8"/>
      <c r="AZ220" s="7"/>
      <c r="BA220" s="7"/>
      <c r="BB220" s="7">
        <v>1</v>
      </c>
      <c r="BC220" s="4">
        <v>26</v>
      </c>
      <c r="BD220" s="8">
        <v>2331.96</v>
      </c>
      <c r="BE220" s="4"/>
      <c r="BF220" s="8"/>
      <c r="BG220" s="7"/>
      <c r="BH220" s="7"/>
      <c r="BI220" s="7">
        <v>1</v>
      </c>
      <c r="BJ220" s="4">
        <v>26</v>
      </c>
      <c r="BK220" s="8">
        <v>2331.96</v>
      </c>
      <c r="BL220" s="2" t="s">
        <v>2799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141</v>
      </c>
      <c r="BV220" s="2" t="s">
        <v>129</v>
      </c>
      <c r="BW220" s="2" t="s">
        <v>248</v>
      </c>
      <c r="BX220" s="2" t="s">
        <v>1417</v>
      </c>
      <c r="BY220" s="2" t="s">
        <v>144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141</v>
      </c>
      <c r="CH220" s="2" t="s">
        <v>129</v>
      </c>
      <c r="CI220" s="2" t="s">
        <v>132</v>
      </c>
      <c r="CJ220" s="2" t="s">
        <v>1929</v>
      </c>
      <c r="CK220" s="2" t="s">
        <v>144</v>
      </c>
      <c r="CL220" s="2" t="s">
        <v>132</v>
      </c>
      <c r="CM220" s="4">
        <v>9</v>
      </c>
      <c r="CN220" s="8">
        <v>701.17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2798</v>
      </c>
      <c r="CV220" s="2" t="s">
        <v>2800</v>
      </c>
      <c r="CW220" s="2" t="s">
        <v>144</v>
      </c>
      <c r="CX220" s="2" t="s">
        <v>132</v>
      </c>
      <c r="CY220" s="4">
        <v>12</v>
      </c>
      <c r="CZ220" s="8">
        <v>1134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147</v>
      </c>
      <c r="DH220" s="2" t="s">
        <v>1931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141</v>
      </c>
      <c r="DR220" s="2" t="s">
        <v>129</v>
      </c>
      <c r="DS220" s="2" t="s">
        <v>344</v>
      </c>
      <c r="DT220" s="2" t="s">
        <v>203</v>
      </c>
      <c r="DU220" s="2" t="s">
        <v>144</v>
      </c>
      <c r="DV220" s="2" t="s">
        <v>132</v>
      </c>
      <c r="DW220" s="4">
        <v>4</v>
      </c>
      <c r="DX220" s="8">
        <v>396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2801</v>
      </c>
      <c r="EF220" s="2" t="s">
        <v>356</v>
      </c>
      <c r="EG220" s="2" t="s">
        <v>144</v>
      </c>
      <c r="EH220" s="2" t="s">
        <v>132</v>
      </c>
      <c r="EI220" s="4">
        <v>1</v>
      </c>
      <c r="EJ220" s="8">
        <v>100.79</v>
      </c>
      <c r="EK220" s="4"/>
      <c r="EL220" s="8"/>
      <c r="EM220" s="7"/>
      <c r="EN220" s="7"/>
      <c r="EO220" s="2" t="s">
        <v>141</v>
      </c>
      <c r="EP220" s="2" t="s">
        <v>129</v>
      </c>
      <c r="EQ220" s="2" t="s">
        <v>2197</v>
      </c>
      <c r="ER220" s="2" t="s">
        <v>1584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167</v>
      </c>
      <c r="FB220" s="2" t="s">
        <v>129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141</v>
      </c>
      <c r="FN220" s="2" t="s">
        <v>129</v>
      </c>
      <c r="FO220" s="2" t="s">
        <v>960</v>
      </c>
      <c r="FP220" s="2" t="s">
        <v>854</v>
      </c>
      <c r="FQ220" s="2" t="s">
        <v>144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129</v>
      </c>
      <c r="GA220" s="2" t="s">
        <v>158</v>
      </c>
      <c r="GB220" s="2" t="s">
        <v>132</v>
      </c>
      <c r="GC220" s="2" t="s">
        <v>144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129</v>
      </c>
      <c r="GM220" s="2" t="s">
        <v>2798</v>
      </c>
      <c r="GN220" s="2" t="s">
        <v>132</v>
      </c>
      <c r="GO220" s="2" t="s">
        <v>144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141</v>
      </c>
      <c r="GX220" s="2" t="s">
        <v>129</v>
      </c>
      <c r="GY220" s="2" t="s">
        <v>958</v>
      </c>
      <c r="GZ220" s="2" t="s">
        <v>725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162</v>
      </c>
      <c r="HJ220" s="2" t="s">
        <v>129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162</v>
      </c>
      <c r="HV220" s="2" t="s">
        <v>129</v>
      </c>
      <c r="HW220" s="2" t="s">
        <v>2802</v>
      </c>
      <c r="HX220" s="2" t="s">
        <v>132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141</v>
      </c>
      <c r="IH220" s="2" t="s">
        <v>129</v>
      </c>
      <c r="II220" s="2" t="s">
        <v>1426</v>
      </c>
      <c r="IJ220" s="2" t="s">
        <v>132</v>
      </c>
      <c r="IK220" s="2" t="s">
        <v>144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141</v>
      </c>
      <c r="IT220" s="2" t="s">
        <v>129</v>
      </c>
      <c r="IU220" s="2" t="s">
        <v>2200</v>
      </c>
      <c r="IV220" s="2" t="s">
        <v>940</v>
      </c>
      <c r="IW220" s="2" t="s">
        <v>144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162</v>
      </c>
      <c r="JF220" s="2" t="s">
        <v>129</v>
      </c>
      <c r="JG220" s="2" t="s">
        <v>132</v>
      </c>
      <c r="JH220" s="2" t="s">
        <v>132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129</v>
      </c>
      <c r="JS220" s="2" t="s">
        <v>963</v>
      </c>
      <c r="JT220" s="2" t="s">
        <v>132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167</v>
      </c>
      <c r="KD220" s="2" t="s">
        <v>129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167</v>
      </c>
      <c r="KP220" s="2" t="s">
        <v>168</v>
      </c>
      <c r="KQ220" s="2" t="s">
        <v>132</v>
      </c>
      <c r="KR220" s="2" t="s">
        <v>132</v>
      </c>
      <c r="KS220" s="2" t="s">
        <v>144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141</v>
      </c>
      <c r="LB220" s="2" t="s">
        <v>129</v>
      </c>
      <c r="LC220" s="2" t="s">
        <v>169</v>
      </c>
      <c r="LD220" s="2" t="s">
        <v>132</v>
      </c>
      <c r="LE220" s="2" t="s">
        <v>144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162</v>
      </c>
      <c r="LN220" s="2" t="s">
        <v>129</v>
      </c>
      <c r="LO220" s="2" t="s">
        <v>132</v>
      </c>
      <c r="LP220" s="2" t="s">
        <v>132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132</v>
      </c>
      <c r="LZ220" s="2" t="s">
        <v>132</v>
      </c>
      <c r="MA220" s="2" t="s">
        <v>132</v>
      </c>
      <c r="MB220" s="2" t="s">
        <v>132</v>
      </c>
      <c r="MC220" s="2" t="s">
        <v>132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162</v>
      </c>
      <c r="ML220" s="2" t="s">
        <v>129</v>
      </c>
      <c r="MM220" s="2" t="s">
        <v>132</v>
      </c>
      <c r="MN220" s="2" t="s">
        <v>132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167</v>
      </c>
      <c r="MX220" s="2" t="s">
        <v>129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167</v>
      </c>
      <c r="NJ220" s="2" t="s">
        <v>129</v>
      </c>
      <c r="NK220" s="2" t="s">
        <v>132</v>
      </c>
      <c r="NL220" s="2" t="s">
        <v>132</v>
      </c>
      <c r="NM220" s="2" t="s">
        <v>144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129</v>
      </c>
      <c r="OI220" s="2" t="s">
        <v>132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132</v>
      </c>
      <c r="OT220" s="2" t="s">
        <v>132</v>
      </c>
      <c r="OU220" s="2" t="s">
        <v>132</v>
      </c>
      <c r="OV220" s="2" t="s">
        <v>132</v>
      </c>
      <c r="OW220" s="2" t="s">
        <v>132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141</v>
      </c>
      <c r="PF220" s="2" t="s">
        <v>129</v>
      </c>
      <c r="PG220" s="2" t="s">
        <v>175</v>
      </c>
      <c r="PH220" s="2" t="s">
        <v>1903</v>
      </c>
      <c r="PI220" s="2" t="s">
        <v>144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167</v>
      </c>
      <c r="PR220" s="2" t="s">
        <v>129</v>
      </c>
      <c r="PS220" s="2" t="s">
        <v>132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167</v>
      </c>
      <c r="QD220" s="2" t="s">
        <v>129</v>
      </c>
      <c r="QE220" s="2" t="s">
        <v>132</v>
      </c>
      <c r="QF220" s="2" t="s">
        <v>132</v>
      </c>
      <c r="QG220" s="2" t="s">
        <v>144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167</v>
      </c>
      <c r="RB220" s="2" t="s">
        <v>129</v>
      </c>
      <c r="RC220" s="2" t="s">
        <v>132</v>
      </c>
      <c r="RD220" s="2" t="s">
        <v>132</v>
      </c>
      <c r="RE220" s="2" t="s">
        <v>144</v>
      </c>
      <c r="RF220" s="2" t="s">
        <v>179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168</v>
      </c>
      <c r="RO220" s="2" t="s">
        <v>2803</v>
      </c>
      <c r="RP220" s="2" t="s">
        <v>132</v>
      </c>
      <c r="RQ220" s="2" t="s">
        <v>144</v>
      </c>
      <c r="RR220" s="2" t="s">
        <v>132</v>
      </c>
    </row>
    <row r="221">
      <c r="A221" s="2" t="s">
        <v>2804</v>
      </c>
      <c r="B221" s="2" t="s">
        <v>121</v>
      </c>
      <c r="C221" s="2" t="s">
        <v>2741</v>
      </c>
      <c r="D221" s="2" t="s">
        <v>988</v>
      </c>
      <c r="E221" s="2" t="s">
        <v>989</v>
      </c>
      <c r="F221" s="2" t="s">
        <v>2805</v>
      </c>
      <c r="G221" s="2" t="s">
        <v>2805</v>
      </c>
      <c r="H221" s="2" t="s">
        <v>2805</v>
      </c>
      <c r="I221" s="2" t="s">
        <v>2806</v>
      </c>
      <c r="J221" s="2" t="s">
        <v>127</v>
      </c>
      <c r="K221" s="2" t="s">
        <v>366</v>
      </c>
      <c r="L221" s="3">
        <v>43.52</v>
      </c>
      <c r="M221" s="3">
        <v>45.7</v>
      </c>
      <c r="N221" s="3">
        <v>93.49</v>
      </c>
      <c r="O221" s="2" t="s">
        <v>697</v>
      </c>
      <c r="P221" s="2" t="s">
        <v>540</v>
      </c>
      <c r="Q221" s="2" t="s">
        <v>131</v>
      </c>
      <c r="R221" s="2" t="s">
        <v>132</v>
      </c>
      <c r="S221" s="2" t="s">
        <v>2807</v>
      </c>
      <c r="T221" s="2" t="s">
        <v>132</v>
      </c>
      <c r="U221" s="2" t="s">
        <v>429</v>
      </c>
      <c r="V221" s="2" t="s">
        <v>866</v>
      </c>
      <c r="W221" s="2" t="s">
        <v>136</v>
      </c>
      <c r="X221" s="2" t="s">
        <v>2808</v>
      </c>
      <c r="Y221" s="2" t="s">
        <v>2809</v>
      </c>
      <c r="Z221" s="4"/>
      <c r="AA221" s="4">
        <f>=ROUNDDOWN({0},0)</f>
      </c>
      <c r="AB221" s="5"/>
      <c r="AC221" s="2" t="s">
        <v>132</v>
      </c>
      <c r="AD221" s="4"/>
      <c r="AE221" s="4"/>
      <c r="AF221" s="6">
        <v>63</v>
      </c>
      <c r="AG221" s="6"/>
      <c r="AH221" s="7">
        <v>0.9451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24</v>
      </c>
      <c r="AQ221" s="8">
        <v>1509.88</v>
      </c>
      <c r="AR221" s="4"/>
      <c r="AS221" s="8"/>
      <c r="AT221" s="7"/>
      <c r="AU221" s="7"/>
      <c r="AV221" s="4">
        <v>24</v>
      </c>
      <c r="AW221" s="8">
        <v>1509.88</v>
      </c>
      <c r="AX221" s="4"/>
      <c r="AY221" s="8"/>
      <c r="AZ221" s="7"/>
      <c r="BA221" s="7"/>
      <c r="BB221" s="7">
        <v>1</v>
      </c>
      <c r="BC221" s="4">
        <v>24</v>
      </c>
      <c r="BD221" s="8">
        <v>1509.88</v>
      </c>
      <c r="BE221" s="4"/>
      <c r="BF221" s="8"/>
      <c r="BG221" s="7"/>
      <c r="BH221" s="7"/>
      <c r="BI221" s="7">
        <v>1</v>
      </c>
      <c r="BJ221" s="4">
        <v>24</v>
      </c>
      <c r="BK221" s="8">
        <v>1509.88</v>
      </c>
      <c r="BL221" s="2" t="s">
        <v>2810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141</v>
      </c>
      <c r="BV221" s="2" t="s">
        <v>168</v>
      </c>
      <c r="BW221" s="2" t="s">
        <v>2811</v>
      </c>
      <c r="BX221" s="2" t="s">
        <v>1950</v>
      </c>
      <c r="BY221" s="2" t="s">
        <v>144</v>
      </c>
      <c r="BZ221" s="2" t="s">
        <v>132</v>
      </c>
      <c r="CA221" s="4">
        <v>1</v>
      </c>
      <c r="CB221" s="8">
        <v>73.6</v>
      </c>
      <c r="CC221" s="4"/>
      <c r="CD221" s="8"/>
      <c r="CE221" s="7"/>
      <c r="CF221" s="7"/>
      <c r="CG221" s="2" t="s">
        <v>141</v>
      </c>
      <c r="CH221" s="2" t="s">
        <v>168</v>
      </c>
      <c r="CI221" s="2" t="s">
        <v>132</v>
      </c>
      <c r="CJ221" s="2" t="s">
        <v>145</v>
      </c>
      <c r="CK221" s="2" t="s">
        <v>144</v>
      </c>
      <c r="CL221" s="2" t="s">
        <v>132</v>
      </c>
      <c r="CM221" s="4">
        <v>5</v>
      </c>
      <c r="CN221" s="8">
        <v>245.54</v>
      </c>
      <c r="CO221" s="4"/>
      <c r="CP221" s="8"/>
      <c r="CQ221" s="7"/>
      <c r="CR221" s="7"/>
      <c r="CS221" s="2" t="s">
        <v>141</v>
      </c>
      <c r="CT221" s="2" t="s">
        <v>168</v>
      </c>
      <c r="CU221" s="2" t="s">
        <v>1404</v>
      </c>
      <c r="CV221" s="2" t="s">
        <v>707</v>
      </c>
      <c r="CW221" s="2" t="s">
        <v>144</v>
      </c>
      <c r="CX221" s="2" t="s">
        <v>132</v>
      </c>
      <c r="CY221" s="4">
        <v>5</v>
      </c>
      <c r="CZ221" s="8">
        <v>282.25</v>
      </c>
      <c r="DA221" s="4"/>
      <c r="DB221" s="8"/>
      <c r="DC221" s="7"/>
      <c r="DD221" s="7"/>
      <c r="DE221" s="2" t="s">
        <v>141</v>
      </c>
      <c r="DF221" s="2" t="s">
        <v>168</v>
      </c>
      <c r="DG221" s="2" t="s">
        <v>266</v>
      </c>
      <c r="DH221" s="2" t="s">
        <v>735</v>
      </c>
      <c r="DI221" s="2" t="s">
        <v>144</v>
      </c>
      <c r="DJ221" s="2" t="s">
        <v>132</v>
      </c>
      <c r="DK221" s="4">
        <v>3</v>
      </c>
      <c r="DL221" s="8">
        <v>225.78</v>
      </c>
      <c r="DM221" s="4"/>
      <c r="DN221" s="8"/>
      <c r="DO221" s="7"/>
      <c r="DP221" s="7"/>
      <c r="DQ221" s="2" t="s">
        <v>141</v>
      </c>
      <c r="DR221" s="2" t="s">
        <v>168</v>
      </c>
      <c r="DS221" s="2" t="s">
        <v>149</v>
      </c>
      <c r="DT221" s="2" t="s">
        <v>2402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168</v>
      </c>
      <c r="EE221" s="2" t="s">
        <v>239</v>
      </c>
      <c r="EF221" s="2" t="s">
        <v>844</v>
      </c>
      <c r="EG221" s="2" t="s">
        <v>144</v>
      </c>
      <c r="EH221" s="2" t="s">
        <v>132</v>
      </c>
      <c r="EI221" s="4">
        <v>1</v>
      </c>
      <c r="EJ221" s="8">
        <v>51.6</v>
      </c>
      <c r="EK221" s="4"/>
      <c r="EL221" s="8"/>
      <c r="EM221" s="7"/>
      <c r="EN221" s="7"/>
      <c r="EO221" s="2" t="s">
        <v>141</v>
      </c>
      <c r="EP221" s="2" t="s">
        <v>168</v>
      </c>
      <c r="EQ221" s="2" t="s">
        <v>595</v>
      </c>
      <c r="ER221" s="2" t="s">
        <v>2665</v>
      </c>
      <c r="ES221" s="2" t="s">
        <v>144</v>
      </c>
      <c r="ET221" s="2" t="s">
        <v>132</v>
      </c>
      <c r="EU221" s="4">
        <v>4</v>
      </c>
      <c r="EV221" s="8">
        <v>197.4</v>
      </c>
      <c r="EW221" s="4"/>
      <c r="EX221" s="8"/>
      <c r="EY221" s="7"/>
      <c r="EZ221" s="7"/>
      <c r="FA221" s="2" t="s">
        <v>141</v>
      </c>
      <c r="FB221" s="2" t="s">
        <v>168</v>
      </c>
      <c r="FC221" s="2" t="s">
        <v>202</v>
      </c>
      <c r="FD221" s="2" t="s">
        <v>562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141</v>
      </c>
      <c r="FN221" s="2" t="s">
        <v>168</v>
      </c>
      <c r="FO221" s="2" t="s">
        <v>204</v>
      </c>
      <c r="FP221" s="2" t="s">
        <v>417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167</v>
      </c>
      <c r="FZ221" s="2" t="s">
        <v>168</v>
      </c>
      <c r="GA221" s="2" t="s">
        <v>132</v>
      </c>
      <c r="GB221" s="2" t="s">
        <v>132</v>
      </c>
      <c r="GC221" s="2" t="s">
        <v>144</v>
      </c>
      <c r="GD221" s="2" t="s">
        <v>132</v>
      </c>
      <c r="GE221" s="4">
        <v>4</v>
      </c>
      <c r="GF221" s="8">
        <v>384.36</v>
      </c>
      <c r="GG221" s="4"/>
      <c r="GH221" s="8"/>
      <c r="GI221" s="7"/>
      <c r="GJ221" s="7"/>
      <c r="GK221" s="2" t="s">
        <v>141</v>
      </c>
      <c r="GL221" s="2" t="s">
        <v>168</v>
      </c>
      <c r="GM221" s="2" t="s">
        <v>1404</v>
      </c>
      <c r="GN221" s="2" t="s">
        <v>2812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141</v>
      </c>
      <c r="GX221" s="2" t="s">
        <v>168</v>
      </c>
      <c r="GY221" s="2" t="s">
        <v>161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162</v>
      </c>
      <c r="HJ221" s="2" t="s">
        <v>168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168</v>
      </c>
      <c r="HW221" s="2" t="s">
        <v>360</v>
      </c>
      <c r="HX221" s="2" t="s">
        <v>751</v>
      </c>
      <c r="HY221" s="2" t="s">
        <v>144</v>
      </c>
      <c r="HZ221" s="2" t="s">
        <v>132</v>
      </c>
      <c r="IA221" s="4">
        <v>1</v>
      </c>
      <c r="IB221" s="8">
        <v>49.35</v>
      </c>
      <c r="IC221" s="4"/>
      <c r="ID221" s="8"/>
      <c r="IE221" s="7"/>
      <c r="IF221" s="7"/>
      <c r="IG221" s="2" t="s">
        <v>141</v>
      </c>
      <c r="IH221" s="2" t="s">
        <v>168</v>
      </c>
      <c r="II221" s="2" t="s">
        <v>458</v>
      </c>
      <c r="IJ221" s="2" t="s">
        <v>1859</v>
      </c>
      <c r="IK221" s="2" t="s">
        <v>144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141</v>
      </c>
      <c r="IT221" s="2" t="s">
        <v>168</v>
      </c>
      <c r="IU221" s="2" t="s">
        <v>2029</v>
      </c>
      <c r="IV221" s="2" t="s">
        <v>960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168</v>
      </c>
      <c r="JG221" s="2" t="s">
        <v>356</v>
      </c>
      <c r="JH221" s="2" t="s">
        <v>132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168</v>
      </c>
      <c r="JS221" s="2" t="s">
        <v>1004</v>
      </c>
      <c r="JT221" s="2" t="s">
        <v>132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167</v>
      </c>
      <c r="KD221" s="2" t="s">
        <v>168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167</v>
      </c>
      <c r="KP221" s="2" t="s">
        <v>168</v>
      </c>
      <c r="KQ221" s="2" t="s">
        <v>132</v>
      </c>
      <c r="KR221" s="2" t="s">
        <v>132</v>
      </c>
      <c r="KS221" s="2" t="s">
        <v>144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162</v>
      </c>
      <c r="LN221" s="2" t="s">
        <v>168</v>
      </c>
      <c r="LO221" s="2" t="s">
        <v>132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162</v>
      </c>
      <c r="ML221" s="2" t="s">
        <v>168</v>
      </c>
      <c r="MM221" s="2" t="s">
        <v>132</v>
      </c>
      <c r="MN221" s="2" t="s">
        <v>132</v>
      </c>
      <c r="MO221" s="2" t="s">
        <v>144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167</v>
      </c>
      <c r="MX221" s="2" t="s">
        <v>168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167</v>
      </c>
      <c r="NJ221" s="2" t="s">
        <v>168</v>
      </c>
      <c r="NK221" s="2" t="s">
        <v>132</v>
      </c>
      <c r="NL221" s="2" t="s">
        <v>132</v>
      </c>
      <c r="NM221" s="2" t="s">
        <v>144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174</v>
      </c>
      <c r="NV221" s="2" t="s">
        <v>168</v>
      </c>
      <c r="NW221" s="2" t="s">
        <v>132</v>
      </c>
      <c r="NX221" s="2" t="s">
        <v>132</v>
      </c>
      <c r="NY221" s="2" t="s">
        <v>144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174</v>
      </c>
      <c r="OH221" s="2" t="s">
        <v>168</v>
      </c>
      <c r="OI221" s="2" t="s">
        <v>132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167</v>
      </c>
      <c r="OT221" s="2" t="s">
        <v>168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167</v>
      </c>
      <c r="PR221" s="2" t="s">
        <v>168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167</v>
      </c>
      <c r="QD221" s="2" t="s">
        <v>168</v>
      </c>
      <c r="QE221" s="2" t="s">
        <v>132</v>
      </c>
      <c r="QF221" s="2" t="s">
        <v>132</v>
      </c>
      <c r="QG221" s="2" t="s">
        <v>144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167</v>
      </c>
      <c r="QP221" s="2" t="s">
        <v>168</v>
      </c>
      <c r="QQ221" s="2" t="s">
        <v>132</v>
      </c>
      <c r="QR221" s="2" t="s">
        <v>132</v>
      </c>
      <c r="QS221" s="2" t="s">
        <v>144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174</v>
      </c>
      <c r="RB221" s="2" t="s">
        <v>168</v>
      </c>
      <c r="RC221" s="2" t="s">
        <v>132</v>
      </c>
      <c r="RD221" s="2" t="s">
        <v>132</v>
      </c>
      <c r="RE221" s="2" t="s">
        <v>144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168</v>
      </c>
      <c r="RO221" s="2" t="s">
        <v>1404</v>
      </c>
      <c r="RP221" s="2" t="s">
        <v>244</v>
      </c>
      <c r="RQ221" s="2" t="s">
        <v>144</v>
      </c>
      <c r="RR221" s="2" t="s">
        <v>132</v>
      </c>
    </row>
    <row r="222">
      <c r="A222" s="2" t="s">
        <v>2813</v>
      </c>
      <c r="B222" s="2" t="s">
        <v>121</v>
      </c>
      <c r="C222" s="2" t="s">
        <v>2741</v>
      </c>
      <c r="D222" s="2" t="s">
        <v>988</v>
      </c>
      <c r="E222" s="2" t="s">
        <v>989</v>
      </c>
      <c r="F222" s="2" t="s">
        <v>2814</v>
      </c>
      <c r="G222" s="2" t="s">
        <v>2814</v>
      </c>
      <c r="H222" s="2" t="s">
        <v>2814</v>
      </c>
      <c r="I222" s="2" t="s">
        <v>2815</v>
      </c>
      <c r="J222" s="2" t="s">
        <v>127</v>
      </c>
      <c r="K222" s="2" t="s">
        <v>2816</v>
      </c>
      <c r="L222" s="3">
        <v>69.49</v>
      </c>
      <c r="M222" s="3">
        <v>72.96</v>
      </c>
      <c r="N222" s="3">
        <v>269</v>
      </c>
      <c r="O222" s="2" t="s">
        <v>539</v>
      </c>
      <c r="P222" s="2" t="s">
        <v>1243</v>
      </c>
      <c r="Q222" s="2" t="s">
        <v>131</v>
      </c>
      <c r="R222" s="2" t="s">
        <v>18</v>
      </c>
      <c r="S222" s="2" t="s">
        <v>132</v>
      </c>
      <c r="T222" s="2" t="s">
        <v>132</v>
      </c>
      <c r="U222" s="2" t="s">
        <v>429</v>
      </c>
      <c r="V222" s="2" t="s">
        <v>866</v>
      </c>
      <c r="W222" s="2" t="s">
        <v>132</v>
      </c>
      <c r="X222" s="2" t="s">
        <v>2808</v>
      </c>
      <c r="Y222" s="2" t="s">
        <v>693</v>
      </c>
      <c r="Z222" s="4"/>
      <c r="AA222" s="4">
        <f>=ROUNDDOWN({0},0)</f>
      </c>
      <c r="AB222" s="5">
        <v>3.3</v>
      </c>
      <c r="AC222" s="2" t="s">
        <v>132</v>
      </c>
      <c r="AD222" s="4"/>
      <c r="AE222" s="4"/>
      <c r="AF222" s="6"/>
      <c r="AG222" s="6"/>
      <c r="AH222" s="7">
        <v>0.3297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13</v>
      </c>
      <c r="AQ222" s="8">
        <v>1243.23</v>
      </c>
      <c r="AR222" s="4"/>
      <c r="AS222" s="8"/>
      <c r="AT222" s="7"/>
      <c r="AU222" s="7"/>
      <c r="AV222" s="4">
        <v>13</v>
      </c>
      <c r="AW222" s="8">
        <v>1243.23</v>
      </c>
      <c r="AX222" s="4"/>
      <c r="AY222" s="8"/>
      <c r="AZ222" s="7"/>
      <c r="BA222" s="7"/>
      <c r="BB222" s="7">
        <v>1</v>
      </c>
      <c r="BC222" s="4">
        <v>13</v>
      </c>
      <c r="BD222" s="8">
        <v>1243.23</v>
      </c>
      <c r="BE222" s="4"/>
      <c r="BF222" s="8"/>
      <c r="BG222" s="7"/>
      <c r="BH222" s="7"/>
      <c r="BI222" s="7">
        <v>1</v>
      </c>
      <c r="BJ222" s="4">
        <v>13</v>
      </c>
      <c r="BK222" s="8">
        <v>1243.23</v>
      </c>
      <c r="BL222" s="2" t="s">
        <v>1411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132</v>
      </c>
      <c r="BV222" s="2" t="s">
        <v>132</v>
      </c>
      <c r="BW222" s="2" t="s">
        <v>132</v>
      </c>
      <c r="BX222" s="2" t="s">
        <v>132</v>
      </c>
      <c r="BY222" s="2" t="s">
        <v>132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132</v>
      </c>
      <c r="CH222" s="2" t="s">
        <v>132</v>
      </c>
      <c r="CI222" s="2" t="s">
        <v>132</v>
      </c>
      <c r="CJ222" s="2" t="s">
        <v>132</v>
      </c>
      <c r="CK222" s="2" t="s">
        <v>132</v>
      </c>
      <c r="CL222" s="2" t="s">
        <v>132</v>
      </c>
      <c r="CM222" s="4">
        <v>12</v>
      </c>
      <c r="CN222" s="8">
        <v>1195.95</v>
      </c>
      <c r="CO222" s="4"/>
      <c r="CP222" s="8"/>
      <c r="CQ222" s="7"/>
      <c r="CR222" s="7"/>
      <c r="CS222" s="2" t="s">
        <v>141</v>
      </c>
      <c r="CT222" s="2" t="s">
        <v>168</v>
      </c>
      <c r="CU222" s="2" t="s">
        <v>693</v>
      </c>
      <c r="CV222" s="2" t="s">
        <v>956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132</v>
      </c>
      <c r="DF222" s="2" t="s">
        <v>132</v>
      </c>
      <c r="DG222" s="2" t="s">
        <v>132</v>
      </c>
      <c r="DH222" s="2" t="s">
        <v>132</v>
      </c>
      <c r="DI222" s="2" t="s">
        <v>132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132</v>
      </c>
      <c r="DR222" s="2" t="s">
        <v>132</v>
      </c>
      <c r="DS222" s="2" t="s">
        <v>132</v>
      </c>
      <c r="DT222" s="2" t="s">
        <v>132</v>
      </c>
      <c r="DU222" s="2" t="s">
        <v>132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132</v>
      </c>
      <c r="ED222" s="2" t="s">
        <v>132</v>
      </c>
      <c r="EE222" s="2" t="s">
        <v>132</v>
      </c>
      <c r="EF222" s="2" t="s">
        <v>132</v>
      </c>
      <c r="EG222" s="2" t="s">
        <v>132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132</v>
      </c>
      <c r="EP222" s="2" t="s">
        <v>132</v>
      </c>
      <c r="EQ222" s="2" t="s">
        <v>132</v>
      </c>
      <c r="ER222" s="2" t="s">
        <v>132</v>
      </c>
      <c r="ES222" s="2" t="s">
        <v>132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132</v>
      </c>
      <c r="FB222" s="2" t="s">
        <v>132</v>
      </c>
      <c r="FC222" s="2" t="s">
        <v>132</v>
      </c>
      <c r="FD222" s="2" t="s">
        <v>132</v>
      </c>
      <c r="FE222" s="2" t="s">
        <v>132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132</v>
      </c>
      <c r="FN222" s="2" t="s">
        <v>132</v>
      </c>
      <c r="FO222" s="2" t="s">
        <v>132</v>
      </c>
      <c r="FP222" s="2" t="s">
        <v>132</v>
      </c>
      <c r="FQ222" s="2" t="s">
        <v>132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132</v>
      </c>
      <c r="FZ222" s="2" t="s">
        <v>132</v>
      </c>
      <c r="GA222" s="2" t="s">
        <v>132</v>
      </c>
      <c r="GB222" s="2" t="s">
        <v>132</v>
      </c>
      <c r="GC222" s="2" t="s">
        <v>132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174</v>
      </c>
      <c r="GL222" s="2" t="s">
        <v>168</v>
      </c>
      <c r="GM222" s="2" t="s">
        <v>132</v>
      </c>
      <c r="GN222" s="2" t="s">
        <v>132</v>
      </c>
      <c r="GO222" s="2" t="s">
        <v>144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132</v>
      </c>
      <c r="HJ222" s="2" t="s">
        <v>132</v>
      </c>
      <c r="HK222" s="2" t="s">
        <v>132</v>
      </c>
      <c r="HL222" s="2" t="s">
        <v>132</v>
      </c>
      <c r="HM222" s="2" t="s">
        <v>132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132</v>
      </c>
      <c r="IH222" s="2" t="s">
        <v>132</v>
      </c>
      <c r="II222" s="2" t="s">
        <v>132</v>
      </c>
      <c r="IJ222" s="2" t="s">
        <v>132</v>
      </c>
      <c r="IK222" s="2" t="s">
        <v>132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132</v>
      </c>
      <c r="IT222" s="2" t="s">
        <v>132</v>
      </c>
      <c r="IU222" s="2" t="s">
        <v>132</v>
      </c>
      <c r="IV222" s="2" t="s">
        <v>132</v>
      </c>
      <c r="IW222" s="2" t="s">
        <v>132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132</v>
      </c>
      <c r="JF222" s="2" t="s">
        <v>132</v>
      </c>
      <c r="JG222" s="2" t="s">
        <v>132</v>
      </c>
      <c r="JH222" s="2" t="s">
        <v>132</v>
      </c>
      <c r="JI222" s="2" t="s">
        <v>132</v>
      </c>
      <c r="JJ222" s="2" t="s">
        <v>132</v>
      </c>
      <c r="JK222" s="4">
        <v>1</v>
      </c>
      <c r="JL222" s="8">
        <v>47.28</v>
      </c>
      <c r="JM222" s="4"/>
      <c r="JN222" s="8"/>
      <c r="JO222" s="7"/>
      <c r="JP222" s="7"/>
      <c r="JQ222" s="2" t="s">
        <v>141</v>
      </c>
      <c r="JR222" s="2" t="s">
        <v>168</v>
      </c>
      <c r="JS222" s="2" t="s">
        <v>462</v>
      </c>
      <c r="JT222" s="2" t="s">
        <v>2170</v>
      </c>
      <c r="JU222" s="2" t="s">
        <v>144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132</v>
      </c>
      <c r="KD222" s="2" t="s">
        <v>132</v>
      </c>
      <c r="KE222" s="2" t="s">
        <v>132</v>
      </c>
      <c r="KF222" s="2" t="s">
        <v>132</v>
      </c>
      <c r="KG222" s="2" t="s">
        <v>132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132</v>
      </c>
      <c r="PR222" s="2" t="s">
        <v>132</v>
      </c>
      <c r="PS222" s="2" t="s">
        <v>132</v>
      </c>
      <c r="PT222" s="2" t="s">
        <v>132</v>
      </c>
      <c r="PU222" s="2" t="s">
        <v>132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132</v>
      </c>
      <c r="RB222" s="2" t="s">
        <v>132</v>
      </c>
      <c r="RC222" s="2" t="s">
        <v>132</v>
      </c>
      <c r="RD222" s="2" t="s">
        <v>132</v>
      </c>
      <c r="RE222" s="2" t="s">
        <v>132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132</v>
      </c>
      <c r="RN222" s="2" t="s">
        <v>132</v>
      </c>
      <c r="RO222" s="2" t="s">
        <v>132</v>
      </c>
      <c r="RP222" s="2" t="s">
        <v>132</v>
      </c>
      <c r="RQ222" s="2" t="s">
        <v>132</v>
      </c>
      <c r="RR222" s="2" t="s">
        <v>132</v>
      </c>
    </row>
    <row r="223">
      <c r="A223" s="2" t="s">
        <v>2817</v>
      </c>
      <c r="B223" s="2" t="s">
        <v>121</v>
      </c>
      <c r="C223" s="2" t="s">
        <v>2741</v>
      </c>
      <c r="D223" s="2" t="s">
        <v>988</v>
      </c>
      <c r="E223" s="2" t="s">
        <v>989</v>
      </c>
      <c r="F223" s="2" t="s">
        <v>2818</v>
      </c>
      <c r="G223" s="2" t="s">
        <v>2818</v>
      </c>
      <c r="H223" s="2" t="s">
        <v>132</v>
      </c>
      <c r="I223" s="2" t="s">
        <v>2819</v>
      </c>
      <c r="J223" s="2" t="s">
        <v>127</v>
      </c>
      <c r="K223" s="2" t="s">
        <v>283</v>
      </c>
      <c r="L223" s="3">
        <v>26.76</v>
      </c>
      <c r="M223" s="3">
        <v>28.1</v>
      </c>
      <c r="N223" s="3">
        <v>59.49</v>
      </c>
      <c r="O223" s="2" t="s">
        <v>656</v>
      </c>
      <c r="P223" s="2" t="s">
        <v>540</v>
      </c>
      <c r="Q223" s="2" t="s">
        <v>131</v>
      </c>
      <c r="R223" s="2" t="s">
        <v>132</v>
      </c>
      <c r="S223" s="2" t="s">
        <v>2820</v>
      </c>
      <c r="T223" s="2" t="s">
        <v>132</v>
      </c>
      <c r="U223" s="2" t="s">
        <v>429</v>
      </c>
      <c r="V223" s="2" t="s">
        <v>866</v>
      </c>
      <c r="W223" s="2" t="s">
        <v>136</v>
      </c>
      <c r="X223" s="2" t="s">
        <v>132</v>
      </c>
      <c r="Y223" s="2" t="s">
        <v>825</v>
      </c>
      <c r="Z223" s="4"/>
      <c r="AA223" s="4">
        <f>=ROUNDDOWN({0},0)</f>
      </c>
      <c r="AB223" s="5">
        <v>3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29</v>
      </c>
      <c r="AQ223" s="8">
        <v>1203.83</v>
      </c>
      <c r="AR223" s="4"/>
      <c r="AS223" s="8"/>
      <c r="AT223" s="7"/>
      <c r="AU223" s="7"/>
      <c r="AV223" s="4">
        <v>29</v>
      </c>
      <c r="AW223" s="8">
        <v>1203.83</v>
      </c>
      <c r="AX223" s="4"/>
      <c r="AY223" s="8"/>
      <c r="AZ223" s="7"/>
      <c r="BA223" s="7"/>
      <c r="BB223" s="7">
        <v>1</v>
      </c>
      <c r="BC223" s="4">
        <v>29</v>
      </c>
      <c r="BD223" s="8">
        <v>1203.83</v>
      </c>
      <c r="BE223" s="4"/>
      <c r="BF223" s="8"/>
      <c r="BG223" s="7"/>
      <c r="BH223" s="7"/>
      <c r="BI223" s="7">
        <v>1</v>
      </c>
      <c r="BJ223" s="4">
        <v>29</v>
      </c>
      <c r="BK223" s="8">
        <v>1203.83</v>
      </c>
      <c r="BL223" s="2" t="s">
        <v>1504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141</v>
      </c>
      <c r="BV223" s="2" t="s">
        <v>168</v>
      </c>
      <c r="BW223" s="2" t="s">
        <v>2821</v>
      </c>
      <c r="BX223" s="2" t="s">
        <v>2822</v>
      </c>
      <c r="BY223" s="2" t="s">
        <v>144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581</v>
      </c>
      <c r="CH223" s="2" t="s">
        <v>168</v>
      </c>
      <c r="CI223" s="2" t="s">
        <v>132</v>
      </c>
      <c r="CJ223" s="2" t="s">
        <v>829</v>
      </c>
      <c r="CK223" s="2" t="s">
        <v>144</v>
      </c>
      <c r="CL223" s="2" t="s">
        <v>132</v>
      </c>
      <c r="CM223" s="4">
        <v>5</v>
      </c>
      <c r="CN223" s="8">
        <v>183.3</v>
      </c>
      <c r="CO223" s="4"/>
      <c r="CP223" s="8"/>
      <c r="CQ223" s="7"/>
      <c r="CR223" s="7"/>
      <c r="CS223" s="2" t="s">
        <v>141</v>
      </c>
      <c r="CT223" s="2" t="s">
        <v>168</v>
      </c>
      <c r="CU223" s="2" t="s">
        <v>2823</v>
      </c>
      <c r="CV223" s="2" t="s">
        <v>2824</v>
      </c>
      <c r="CW223" s="2" t="s">
        <v>144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141</v>
      </c>
      <c r="DF223" s="2" t="s">
        <v>168</v>
      </c>
      <c r="DG223" s="2" t="s">
        <v>661</v>
      </c>
      <c r="DH223" s="2" t="s">
        <v>372</v>
      </c>
      <c r="DI223" s="2" t="s">
        <v>144</v>
      </c>
      <c r="DJ223" s="2" t="s">
        <v>132</v>
      </c>
      <c r="DK223" s="4">
        <v>2</v>
      </c>
      <c r="DL223" s="8">
        <v>74</v>
      </c>
      <c r="DM223" s="4"/>
      <c r="DN223" s="8"/>
      <c r="DO223" s="7"/>
      <c r="DP223" s="7"/>
      <c r="DQ223" s="2" t="s">
        <v>141</v>
      </c>
      <c r="DR223" s="2" t="s">
        <v>168</v>
      </c>
      <c r="DS223" s="2" t="s">
        <v>1088</v>
      </c>
      <c r="DT223" s="2" t="s">
        <v>2825</v>
      </c>
      <c r="DU223" s="2" t="s">
        <v>144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141</v>
      </c>
      <c r="ED223" s="2" t="s">
        <v>168</v>
      </c>
      <c r="EE223" s="2" t="s">
        <v>2826</v>
      </c>
      <c r="EF223" s="2" t="s">
        <v>2827</v>
      </c>
      <c r="EG223" s="2" t="s">
        <v>144</v>
      </c>
      <c r="EH223" s="2" t="s">
        <v>132</v>
      </c>
      <c r="EI223" s="4">
        <v>9</v>
      </c>
      <c r="EJ223" s="8">
        <v>299.25</v>
      </c>
      <c r="EK223" s="4"/>
      <c r="EL223" s="8"/>
      <c r="EM223" s="7"/>
      <c r="EN223" s="7"/>
      <c r="EO223" s="2" t="s">
        <v>141</v>
      </c>
      <c r="EP223" s="2" t="s">
        <v>168</v>
      </c>
      <c r="EQ223" s="2" t="s">
        <v>837</v>
      </c>
      <c r="ER223" s="2" t="s">
        <v>2828</v>
      </c>
      <c r="ES223" s="2" t="s">
        <v>144</v>
      </c>
      <c r="ET223" s="2" t="s">
        <v>132</v>
      </c>
      <c r="EU223" s="4">
        <v>1</v>
      </c>
      <c r="EV223" s="8">
        <v>30.34</v>
      </c>
      <c r="EW223" s="4"/>
      <c r="EX223" s="8"/>
      <c r="EY223" s="7"/>
      <c r="EZ223" s="7"/>
      <c r="FA223" s="2" t="s">
        <v>141</v>
      </c>
      <c r="FB223" s="2" t="s">
        <v>168</v>
      </c>
      <c r="FC223" s="2" t="s">
        <v>870</v>
      </c>
      <c r="FD223" s="2" t="s">
        <v>503</v>
      </c>
      <c r="FE223" s="2" t="s">
        <v>144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141</v>
      </c>
      <c r="FN223" s="2" t="s">
        <v>168</v>
      </c>
      <c r="FO223" s="2" t="s">
        <v>1151</v>
      </c>
      <c r="FP223" s="2" t="s">
        <v>1723</v>
      </c>
      <c r="FQ223" s="2" t="s">
        <v>144</v>
      </c>
      <c r="FR223" s="2" t="s">
        <v>132</v>
      </c>
      <c r="FS223" s="4">
        <v>4</v>
      </c>
      <c r="FT223" s="8">
        <v>112.4</v>
      </c>
      <c r="FU223" s="4"/>
      <c r="FV223" s="8"/>
      <c r="FW223" s="7"/>
      <c r="FX223" s="7"/>
      <c r="FY223" s="2" t="s">
        <v>141</v>
      </c>
      <c r="FZ223" s="2" t="s">
        <v>168</v>
      </c>
      <c r="GA223" s="2" t="s">
        <v>300</v>
      </c>
      <c r="GB223" s="2" t="s">
        <v>505</v>
      </c>
      <c r="GC223" s="2" t="s">
        <v>144</v>
      </c>
      <c r="GD223" s="2" t="s">
        <v>132</v>
      </c>
      <c r="GE223" s="4">
        <v>6</v>
      </c>
      <c r="GF223" s="8">
        <v>448.34</v>
      </c>
      <c r="GG223" s="4"/>
      <c r="GH223" s="8"/>
      <c r="GI223" s="7"/>
      <c r="GJ223" s="7"/>
      <c r="GK223" s="2" t="s">
        <v>141</v>
      </c>
      <c r="GL223" s="2" t="s">
        <v>168</v>
      </c>
      <c r="GM223" s="2" t="s">
        <v>2829</v>
      </c>
      <c r="GN223" s="2" t="s">
        <v>2830</v>
      </c>
      <c r="GO223" s="2" t="s">
        <v>144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141</v>
      </c>
      <c r="GX223" s="2" t="s">
        <v>168</v>
      </c>
      <c r="GY223" s="2" t="s">
        <v>303</v>
      </c>
      <c r="GZ223" s="2" t="s">
        <v>132</v>
      </c>
      <c r="HA223" s="2" t="s">
        <v>144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212</v>
      </c>
      <c r="HJ223" s="2" t="s">
        <v>168</v>
      </c>
      <c r="HK223" s="2" t="s">
        <v>132</v>
      </c>
      <c r="HL223" s="2" t="s">
        <v>132</v>
      </c>
      <c r="HM223" s="2" t="s">
        <v>144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168</v>
      </c>
      <c r="HW223" s="2" t="s">
        <v>1159</v>
      </c>
      <c r="HX223" s="2" t="s">
        <v>1799</v>
      </c>
      <c r="HY223" s="2" t="s">
        <v>144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141</v>
      </c>
      <c r="IH223" s="2" t="s">
        <v>168</v>
      </c>
      <c r="II223" s="2" t="s">
        <v>333</v>
      </c>
      <c r="IJ223" s="2" t="s">
        <v>758</v>
      </c>
      <c r="IK223" s="2" t="s">
        <v>144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212</v>
      </c>
      <c r="IT223" s="2" t="s">
        <v>168</v>
      </c>
      <c r="IU223" s="2" t="s">
        <v>132</v>
      </c>
      <c r="IV223" s="2" t="s">
        <v>132</v>
      </c>
      <c r="IW223" s="2" t="s">
        <v>144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141</v>
      </c>
      <c r="JF223" s="2" t="s">
        <v>168</v>
      </c>
      <c r="JG223" s="2" t="s">
        <v>850</v>
      </c>
      <c r="JH223" s="2" t="s">
        <v>196</v>
      </c>
      <c r="JI223" s="2" t="s">
        <v>144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168</v>
      </c>
      <c r="JS223" s="2" t="s">
        <v>311</v>
      </c>
      <c r="JT223" s="2" t="s">
        <v>2018</v>
      </c>
      <c r="JU223" s="2" t="s">
        <v>144</v>
      </c>
      <c r="JV223" s="2" t="s">
        <v>132</v>
      </c>
      <c r="JW223" s="4">
        <v>2</v>
      </c>
      <c r="JX223" s="8">
        <v>56.2</v>
      </c>
      <c r="JY223" s="4"/>
      <c r="JZ223" s="8"/>
      <c r="KA223" s="7"/>
      <c r="KB223" s="7"/>
      <c r="KC223" s="2" t="s">
        <v>141</v>
      </c>
      <c r="KD223" s="2" t="s">
        <v>168</v>
      </c>
      <c r="KE223" s="2" t="s">
        <v>857</v>
      </c>
      <c r="KF223" s="2" t="s">
        <v>1022</v>
      </c>
      <c r="KG223" s="2" t="s">
        <v>144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141</v>
      </c>
      <c r="LB223" s="2" t="s">
        <v>168</v>
      </c>
      <c r="LC223" s="2" t="s">
        <v>169</v>
      </c>
      <c r="LD223" s="2" t="s">
        <v>132</v>
      </c>
      <c r="LE223" s="2" t="s">
        <v>144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162</v>
      </c>
      <c r="LN223" s="2" t="s">
        <v>168</v>
      </c>
      <c r="LO223" s="2" t="s">
        <v>132</v>
      </c>
      <c r="LP223" s="2" t="s">
        <v>132</v>
      </c>
      <c r="LQ223" s="2" t="s">
        <v>144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141</v>
      </c>
      <c r="ML223" s="2" t="s">
        <v>168</v>
      </c>
      <c r="MM223" s="2" t="s">
        <v>2831</v>
      </c>
      <c r="MN223" s="2" t="s">
        <v>834</v>
      </c>
      <c r="MO223" s="2" t="s">
        <v>144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167</v>
      </c>
      <c r="MX223" s="2" t="s">
        <v>168</v>
      </c>
      <c r="MY223" s="2" t="s">
        <v>132</v>
      </c>
      <c r="MZ223" s="2" t="s">
        <v>132</v>
      </c>
      <c r="NA223" s="2" t="s">
        <v>144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167</v>
      </c>
      <c r="NJ223" s="2" t="s">
        <v>168</v>
      </c>
      <c r="NK223" s="2" t="s">
        <v>132</v>
      </c>
      <c r="NL223" s="2" t="s">
        <v>132</v>
      </c>
      <c r="NM223" s="2" t="s">
        <v>144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174</v>
      </c>
      <c r="OH223" s="2" t="s">
        <v>168</v>
      </c>
      <c r="OI223" s="2" t="s">
        <v>132</v>
      </c>
      <c r="OJ223" s="2" t="s">
        <v>132</v>
      </c>
      <c r="OK223" s="2" t="s">
        <v>144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167</v>
      </c>
      <c r="OT223" s="2" t="s">
        <v>168</v>
      </c>
      <c r="OU223" s="2" t="s">
        <v>132</v>
      </c>
      <c r="OV223" s="2" t="s">
        <v>132</v>
      </c>
      <c r="OW223" s="2" t="s">
        <v>144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167</v>
      </c>
      <c r="PR223" s="2" t="s">
        <v>168</v>
      </c>
      <c r="PS223" s="2" t="s">
        <v>132</v>
      </c>
      <c r="PT223" s="2" t="s">
        <v>132</v>
      </c>
      <c r="PU223" s="2" t="s">
        <v>144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141</v>
      </c>
      <c r="QP223" s="2" t="s">
        <v>168</v>
      </c>
      <c r="QQ223" s="2" t="s">
        <v>857</v>
      </c>
      <c r="QR223" s="2" t="s">
        <v>1275</v>
      </c>
      <c r="QS223" s="2" t="s">
        <v>144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174</v>
      </c>
      <c r="RB223" s="2" t="s">
        <v>168</v>
      </c>
      <c r="RC223" s="2" t="s">
        <v>132</v>
      </c>
      <c r="RD223" s="2" t="s">
        <v>132</v>
      </c>
      <c r="RE223" s="2" t="s">
        <v>144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141</v>
      </c>
      <c r="RN223" s="2" t="s">
        <v>168</v>
      </c>
      <c r="RO223" s="2" t="s">
        <v>2779</v>
      </c>
      <c r="RP223" s="2" t="s">
        <v>244</v>
      </c>
      <c r="RQ223" s="2" t="s">
        <v>144</v>
      </c>
      <c r="RR223" s="2" t="s">
        <v>132</v>
      </c>
    </row>
    <row r="224">
      <c r="A224" s="2" t="s">
        <v>2832</v>
      </c>
      <c r="B224" s="2" t="s">
        <v>121</v>
      </c>
      <c r="C224" s="2" t="s">
        <v>2741</v>
      </c>
      <c r="D224" s="2" t="s">
        <v>988</v>
      </c>
      <c r="E224" s="2" t="s">
        <v>989</v>
      </c>
      <c r="F224" s="2" t="s">
        <v>2833</v>
      </c>
      <c r="G224" s="2" t="s">
        <v>2833</v>
      </c>
      <c r="H224" s="2" t="s">
        <v>2833</v>
      </c>
      <c r="I224" s="2" t="s">
        <v>2834</v>
      </c>
      <c r="J224" s="2" t="s">
        <v>127</v>
      </c>
      <c r="K224" s="2" t="s">
        <v>993</v>
      </c>
      <c r="L224" s="3">
        <v>68.81</v>
      </c>
      <c r="M224" s="3">
        <v>72.25</v>
      </c>
      <c r="N224" s="3">
        <v>144.49</v>
      </c>
      <c r="O224" s="2" t="s">
        <v>129</v>
      </c>
      <c r="P224" s="2" t="s">
        <v>540</v>
      </c>
      <c r="Q224" s="2" t="s">
        <v>131</v>
      </c>
      <c r="R224" s="2" t="s">
        <v>132</v>
      </c>
      <c r="S224" s="2" t="s">
        <v>2835</v>
      </c>
      <c r="T224" s="2" t="s">
        <v>132</v>
      </c>
      <c r="U224" s="2" t="s">
        <v>285</v>
      </c>
      <c r="V224" s="2" t="s">
        <v>866</v>
      </c>
      <c r="W224" s="2" t="s">
        <v>136</v>
      </c>
      <c r="X224" s="2" t="s">
        <v>937</v>
      </c>
      <c r="Y224" s="2" t="s">
        <v>2798</v>
      </c>
      <c r="Z224" s="4">
        <v>75</v>
      </c>
      <c r="AA224" s="4">
        <f>=ROUNDDOWN(75,0)</f>
      </c>
      <c r="AB224" s="5">
        <v>1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6</v>
      </c>
      <c r="AQ224" s="8">
        <v>500.31</v>
      </c>
      <c r="AR224" s="4"/>
      <c r="AS224" s="8"/>
      <c r="AT224" s="7"/>
      <c r="AU224" s="7"/>
      <c r="AV224" s="4">
        <v>6</v>
      </c>
      <c r="AW224" s="8">
        <v>500.31</v>
      </c>
      <c r="AX224" s="4"/>
      <c r="AY224" s="8"/>
      <c r="AZ224" s="7"/>
      <c r="BA224" s="7"/>
      <c r="BB224" s="7">
        <v>1</v>
      </c>
      <c r="BC224" s="4">
        <v>6</v>
      </c>
      <c r="BD224" s="8">
        <v>500.31</v>
      </c>
      <c r="BE224" s="4"/>
      <c r="BF224" s="8"/>
      <c r="BG224" s="7"/>
      <c r="BH224" s="7"/>
      <c r="BI224" s="7">
        <v>1</v>
      </c>
      <c r="BJ224" s="4">
        <v>6</v>
      </c>
      <c r="BK224" s="8">
        <v>500.31</v>
      </c>
      <c r="BL224" s="2" t="s">
        <v>2836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248</v>
      </c>
      <c r="BX224" s="2" t="s">
        <v>132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132</v>
      </c>
      <c r="CJ224" s="2" t="s">
        <v>1929</v>
      </c>
      <c r="CK224" s="2" t="s">
        <v>144</v>
      </c>
      <c r="CL224" s="2" t="s">
        <v>132</v>
      </c>
      <c r="CM224" s="4">
        <v>1</v>
      </c>
      <c r="CN224" s="8">
        <v>72.25</v>
      </c>
      <c r="CO224" s="4"/>
      <c r="CP224" s="8"/>
      <c r="CQ224" s="7"/>
      <c r="CR224" s="7"/>
      <c r="CS224" s="2" t="s">
        <v>141</v>
      </c>
      <c r="CT224" s="2" t="s">
        <v>129</v>
      </c>
      <c r="CU224" s="2" t="s">
        <v>2798</v>
      </c>
      <c r="CV224" s="2" t="s">
        <v>960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212</v>
      </c>
      <c r="DF224" s="2" t="s">
        <v>129</v>
      </c>
      <c r="DG224" s="2" t="s">
        <v>132</v>
      </c>
      <c r="DH224" s="2" t="s">
        <v>132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141</v>
      </c>
      <c r="DR224" s="2" t="s">
        <v>129</v>
      </c>
      <c r="DS224" s="2" t="s">
        <v>344</v>
      </c>
      <c r="DT224" s="2" t="s">
        <v>132</v>
      </c>
      <c r="DU224" s="2" t="s">
        <v>144</v>
      </c>
      <c r="DV224" s="2" t="s">
        <v>132</v>
      </c>
      <c r="DW224" s="4">
        <v>2</v>
      </c>
      <c r="DX224" s="8">
        <v>187</v>
      </c>
      <c r="DY224" s="4"/>
      <c r="DZ224" s="8"/>
      <c r="EA224" s="7"/>
      <c r="EB224" s="7"/>
      <c r="EC224" s="2" t="s">
        <v>141</v>
      </c>
      <c r="ED224" s="2" t="s">
        <v>129</v>
      </c>
      <c r="EE224" s="2" t="s">
        <v>2837</v>
      </c>
      <c r="EF224" s="2" t="s">
        <v>945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2197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167</v>
      </c>
      <c r="FB224" s="2" t="s">
        <v>129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141</v>
      </c>
      <c r="FN224" s="2" t="s">
        <v>129</v>
      </c>
      <c r="FO224" s="2" t="s">
        <v>960</v>
      </c>
      <c r="FP224" s="2" t="s">
        <v>1425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141</v>
      </c>
      <c r="FZ224" s="2" t="s">
        <v>129</v>
      </c>
      <c r="GA224" s="2" t="s">
        <v>158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2798</v>
      </c>
      <c r="GN224" s="2" t="s">
        <v>132</v>
      </c>
      <c r="GO224" s="2" t="s">
        <v>144</v>
      </c>
      <c r="GP224" s="2" t="s">
        <v>132</v>
      </c>
      <c r="GQ224" s="4">
        <v>1</v>
      </c>
      <c r="GR224" s="8">
        <v>85</v>
      </c>
      <c r="GS224" s="4"/>
      <c r="GT224" s="8"/>
      <c r="GU224" s="7"/>
      <c r="GV224" s="7"/>
      <c r="GW224" s="2" t="s">
        <v>141</v>
      </c>
      <c r="GX224" s="2" t="s">
        <v>129</v>
      </c>
      <c r="GY224" s="2" t="s">
        <v>958</v>
      </c>
      <c r="GZ224" s="2" t="s">
        <v>2641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162</v>
      </c>
      <c r="HJ224" s="2" t="s">
        <v>129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129</v>
      </c>
      <c r="HW224" s="2" t="s">
        <v>2802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141</v>
      </c>
      <c r="IH224" s="2" t="s">
        <v>129</v>
      </c>
      <c r="II224" s="2" t="s">
        <v>1426</v>
      </c>
      <c r="IJ224" s="2" t="s">
        <v>132</v>
      </c>
      <c r="IK224" s="2" t="s">
        <v>144</v>
      </c>
      <c r="IL224" s="2" t="s">
        <v>132</v>
      </c>
      <c r="IM224" s="4">
        <v>2</v>
      </c>
      <c r="IN224" s="8">
        <v>156.06</v>
      </c>
      <c r="IO224" s="4"/>
      <c r="IP224" s="8"/>
      <c r="IQ224" s="7"/>
      <c r="IR224" s="7"/>
      <c r="IS224" s="2" t="s">
        <v>141</v>
      </c>
      <c r="IT224" s="2" t="s">
        <v>129</v>
      </c>
      <c r="IU224" s="2" t="s">
        <v>169</v>
      </c>
      <c r="IV224" s="2" t="s">
        <v>1175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174</v>
      </c>
      <c r="JF224" s="2" t="s">
        <v>129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963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129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167</v>
      </c>
      <c r="KP224" s="2" t="s">
        <v>168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141</v>
      </c>
      <c r="LB224" s="2" t="s">
        <v>129</v>
      </c>
      <c r="LC224" s="2" t="s">
        <v>169</v>
      </c>
      <c r="LD224" s="2" t="s">
        <v>132</v>
      </c>
      <c r="LE224" s="2" t="s">
        <v>144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162</v>
      </c>
      <c r="LN224" s="2" t="s">
        <v>129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162</v>
      </c>
      <c r="ML224" s="2" t="s">
        <v>129</v>
      </c>
      <c r="MM224" s="2" t="s">
        <v>132</v>
      </c>
      <c r="MN224" s="2" t="s">
        <v>132</v>
      </c>
      <c r="MO224" s="2" t="s">
        <v>144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167</v>
      </c>
      <c r="MX224" s="2" t="s">
        <v>129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167</v>
      </c>
      <c r="NJ224" s="2" t="s">
        <v>129</v>
      </c>
      <c r="NK224" s="2" t="s">
        <v>132</v>
      </c>
      <c r="NL224" s="2" t="s">
        <v>132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174</v>
      </c>
      <c r="OH224" s="2" t="s">
        <v>129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167</v>
      </c>
      <c r="PR224" s="2" t="s">
        <v>129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167</v>
      </c>
      <c r="QD224" s="2" t="s">
        <v>129</v>
      </c>
      <c r="QE224" s="2" t="s">
        <v>132</v>
      </c>
      <c r="QF224" s="2" t="s">
        <v>132</v>
      </c>
      <c r="QG224" s="2" t="s">
        <v>144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174</v>
      </c>
      <c r="RB224" s="2" t="s">
        <v>129</v>
      </c>
      <c r="RC224" s="2" t="s">
        <v>132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168</v>
      </c>
      <c r="RO224" s="2" t="s">
        <v>2803</v>
      </c>
      <c r="RP224" s="2" t="s">
        <v>132</v>
      </c>
      <c r="RQ224" s="2" t="s">
        <v>144</v>
      </c>
      <c r="RR224" s="2" t="s">
        <v>132</v>
      </c>
    </row>
    <row r="225">
      <c r="A225" s="2" t="s">
        <v>2838</v>
      </c>
      <c r="B225" s="2" t="s">
        <v>121</v>
      </c>
      <c r="C225" s="2" t="s">
        <v>2741</v>
      </c>
      <c r="D225" s="2" t="s">
        <v>988</v>
      </c>
      <c r="E225" s="2" t="s">
        <v>989</v>
      </c>
      <c r="F225" s="2" t="s">
        <v>2839</v>
      </c>
      <c r="G225" s="2" t="s">
        <v>2839</v>
      </c>
      <c r="H225" s="2" t="s">
        <v>2839</v>
      </c>
      <c r="I225" s="2" t="s">
        <v>2840</v>
      </c>
      <c r="J225" s="2" t="s">
        <v>127</v>
      </c>
      <c r="K225" s="2" t="s">
        <v>2841</v>
      </c>
      <c r="L225" s="3">
        <v>27.85</v>
      </c>
      <c r="M225" s="3">
        <v>29.24</v>
      </c>
      <c r="N225" s="3">
        <v>64.99</v>
      </c>
      <c r="O225" s="2" t="s">
        <v>129</v>
      </c>
      <c r="P225" s="2" t="s">
        <v>978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429</v>
      </c>
      <c r="V225" s="2" t="s">
        <v>936</v>
      </c>
      <c r="W225" s="2" t="s">
        <v>784</v>
      </c>
      <c r="X225" s="2" t="s">
        <v>2842</v>
      </c>
      <c r="Y225" s="2" t="s">
        <v>1926</v>
      </c>
      <c r="Z225" s="4">
        <v>59</v>
      </c>
      <c r="AA225" s="4">
        <f>=ROUNDDOWN(59,0)</f>
      </c>
      <c r="AB225" s="5">
        <v>1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10</v>
      </c>
      <c r="AQ225" s="8">
        <v>384.86</v>
      </c>
      <c r="AR225" s="4"/>
      <c r="AS225" s="8"/>
      <c r="AT225" s="7"/>
      <c r="AU225" s="7"/>
      <c r="AV225" s="4">
        <v>10</v>
      </c>
      <c r="AW225" s="8">
        <v>384.86</v>
      </c>
      <c r="AX225" s="4"/>
      <c r="AY225" s="8"/>
      <c r="AZ225" s="7"/>
      <c r="BA225" s="7"/>
      <c r="BB225" s="7">
        <v>1</v>
      </c>
      <c r="BC225" s="4">
        <v>10</v>
      </c>
      <c r="BD225" s="8">
        <v>384.86</v>
      </c>
      <c r="BE225" s="4"/>
      <c r="BF225" s="8"/>
      <c r="BG225" s="7"/>
      <c r="BH225" s="7"/>
      <c r="BI225" s="7">
        <v>1</v>
      </c>
      <c r="BJ225" s="4">
        <v>10</v>
      </c>
      <c r="BK225" s="8">
        <v>384.86</v>
      </c>
      <c r="BL225" s="2" t="s">
        <v>2843</v>
      </c>
      <c r="BM225" s="7">
        <v>1</v>
      </c>
      <c r="BN225" s="7">
        <v>1</v>
      </c>
      <c r="BO225" s="4">
        <v>1</v>
      </c>
      <c r="BP225" s="8">
        <v>29.24</v>
      </c>
      <c r="BQ225" s="4"/>
      <c r="BR225" s="8"/>
      <c r="BS225" s="7"/>
      <c r="BT225" s="7"/>
      <c r="BU225" s="2" t="s">
        <v>141</v>
      </c>
      <c r="BV225" s="2" t="s">
        <v>129</v>
      </c>
      <c r="BW225" s="2" t="s">
        <v>1928</v>
      </c>
      <c r="BX225" s="2" t="s">
        <v>1351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162</v>
      </c>
      <c r="CH225" s="2" t="s">
        <v>129</v>
      </c>
      <c r="CI225" s="2" t="s">
        <v>132</v>
      </c>
      <c r="CJ225" s="2" t="s">
        <v>132</v>
      </c>
      <c r="CK225" s="2" t="s">
        <v>144</v>
      </c>
      <c r="CL225" s="2" t="s">
        <v>132</v>
      </c>
      <c r="CM225" s="4">
        <v>9</v>
      </c>
      <c r="CN225" s="8">
        <v>355.62</v>
      </c>
      <c r="CO225" s="4"/>
      <c r="CP225" s="8"/>
      <c r="CQ225" s="7"/>
      <c r="CR225" s="7"/>
      <c r="CS225" s="2" t="s">
        <v>141</v>
      </c>
      <c r="CT225" s="2" t="s">
        <v>129</v>
      </c>
      <c r="CU225" s="2" t="s">
        <v>1426</v>
      </c>
      <c r="CV225" s="2" t="s">
        <v>2185</v>
      </c>
      <c r="CW225" s="2" t="s">
        <v>144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141</v>
      </c>
      <c r="DF225" s="2" t="s">
        <v>129</v>
      </c>
      <c r="DG225" s="2" t="s">
        <v>1602</v>
      </c>
      <c r="DH225" s="2" t="s">
        <v>2844</v>
      </c>
      <c r="DI225" s="2" t="s">
        <v>144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141</v>
      </c>
      <c r="DR225" s="2" t="s">
        <v>129</v>
      </c>
      <c r="DS225" s="2" t="s">
        <v>983</v>
      </c>
      <c r="DT225" s="2" t="s">
        <v>1442</v>
      </c>
      <c r="DU225" s="2" t="s">
        <v>144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141</v>
      </c>
      <c r="ED225" s="2" t="s">
        <v>129</v>
      </c>
      <c r="EE225" s="2" t="s">
        <v>1594</v>
      </c>
      <c r="EF225" s="2" t="s">
        <v>132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141</v>
      </c>
      <c r="EP225" s="2" t="s">
        <v>129</v>
      </c>
      <c r="EQ225" s="2" t="s">
        <v>249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167</v>
      </c>
      <c r="FB225" s="2" t="s">
        <v>129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162</v>
      </c>
      <c r="FN225" s="2" t="s">
        <v>129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141</v>
      </c>
      <c r="FZ225" s="2" t="s">
        <v>129</v>
      </c>
      <c r="GA225" s="2" t="s">
        <v>158</v>
      </c>
      <c r="GB225" s="2" t="s">
        <v>132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1931</v>
      </c>
      <c r="GN225" s="2" t="s">
        <v>216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167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162</v>
      </c>
      <c r="HJ225" s="2" t="s">
        <v>129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141</v>
      </c>
      <c r="HV225" s="2" t="s">
        <v>129</v>
      </c>
      <c r="HW225" s="2" t="s">
        <v>947</v>
      </c>
      <c r="HX225" s="2" t="s">
        <v>132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141</v>
      </c>
      <c r="IH225" s="2" t="s">
        <v>129</v>
      </c>
      <c r="II225" s="2" t="s">
        <v>385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212</v>
      </c>
      <c r="IT225" s="2" t="s">
        <v>129</v>
      </c>
      <c r="IU225" s="2" t="s">
        <v>132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174</v>
      </c>
      <c r="JF225" s="2" t="s">
        <v>129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949</v>
      </c>
      <c r="JT225" s="2" t="s">
        <v>132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167</v>
      </c>
      <c r="KP225" s="2" t="s">
        <v>168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141</v>
      </c>
      <c r="LB225" s="2" t="s">
        <v>129</v>
      </c>
      <c r="LC225" s="2" t="s">
        <v>169</v>
      </c>
      <c r="LD225" s="2" t="s">
        <v>132</v>
      </c>
      <c r="LE225" s="2" t="s">
        <v>144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162</v>
      </c>
      <c r="LN225" s="2" t="s">
        <v>129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167</v>
      </c>
      <c r="MX225" s="2" t="s">
        <v>129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167</v>
      </c>
      <c r="NJ225" s="2" t="s">
        <v>129</v>
      </c>
      <c r="NK225" s="2" t="s">
        <v>132</v>
      </c>
      <c r="NL225" s="2" t="s">
        <v>132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174</v>
      </c>
      <c r="OH225" s="2" t="s">
        <v>129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167</v>
      </c>
      <c r="PF225" s="2" t="s">
        <v>129</v>
      </c>
      <c r="PG225" s="2" t="s">
        <v>132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167</v>
      </c>
      <c r="PR225" s="2" t="s">
        <v>129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167</v>
      </c>
      <c r="QD225" s="2" t="s">
        <v>129</v>
      </c>
      <c r="QE225" s="2" t="s">
        <v>132</v>
      </c>
      <c r="QF225" s="2" t="s">
        <v>132</v>
      </c>
      <c r="QG225" s="2" t="s">
        <v>144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174</v>
      </c>
      <c r="RB225" s="2" t="s">
        <v>129</v>
      </c>
      <c r="RC225" s="2" t="s">
        <v>132</v>
      </c>
      <c r="RD225" s="2" t="s">
        <v>132</v>
      </c>
      <c r="RE225" s="2" t="s">
        <v>144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167</v>
      </c>
      <c r="RN225" s="2" t="s">
        <v>129</v>
      </c>
      <c r="RO225" s="2" t="s">
        <v>132</v>
      </c>
      <c r="RP225" s="2" t="s">
        <v>132</v>
      </c>
      <c r="RQ225" s="2" t="s">
        <v>144</v>
      </c>
      <c r="RR225" s="2" t="s">
        <v>132</v>
      </c>
    </row>
    <row r="226">
      <c r="A226" s="2" t="s">
        <v>2845</v>
      </c>
      <c r="B226" s="2" t="s">
        <v>121</v>
      </c>
      <c r="C226" s="2" t="s">
        <v>2741</v>
      </c>
      <c r="D226" s="2" t="s">
        <v>988</v>
      </c>
      <c r="E226" s="2" t="s">
        <v>727</v>
      </c>
      <c r="F226" s="2" t="s">
        <v>1712</v>
      </c>
      <c r="G226" s="2" t="s">
        <v>1712</v>
      </c>
      <c r="H226" s="2" t="s">
        <v>1712</v>
      </c>
      <c r="I226" s="2" t="s">
        <v>2846</v>
      </c>
      <c r="J226" s="2" t="s">
        <v>127</v>
      </c>
      <c r="K226" s="2" t="s">
        <v>283</v>
      </c>
      <c r="L226" s="3">
        <v>45.71</v>
      </c>
      <c r="M226" s="3">
        <v>48</v>
      </c>
      <c r="N226" s="3">
        <v>99.99</v>
      </c>
      <c r="O226" s="2" t="s">
        <v>129</v>
      </c>
      <c r="P226" s="2" t="s">
        <v>640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429</v>
      </c>
      <c r="V226" s="2" t="s">
        <v>936</v>
      </c>
      <c r="W226" s="2" t="s">
        <v>2842</v>
      </c>
      <c r="X226" s="2" t="s">
        <v>398</v>
      </c>
      <c r="Y226" s="2" t="s">
        <v>1562</v>
      </c>
      <c r="Z226" s="4">
        <v>54</v>
      </c>
      <c r="AA226" s="4">
        <f>=ROUNDDOWN(54,0)</f>
      </c>
      <c r="AB226" s="5">
        <v>1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12</v>
      </c>
      <c r="AQ226" s="8">
        <v>711.87</v>
      </c>
      <c r="AR226" s="4"/>
      <c r="AS226" s="8"/>
      <c r="AT226" s="7"/>
      <c r="AU226" s="7"/>
      <c r="AV226" s="4">
        <v>12</v>
      </c>
      <c r="AW226" s="8">
        <v>711.87</v>
      </c>
      <c r="AX226" s="4"/>
      <c r="AY226" s="8"/>
      <c r="AZ226" s="7"/>
      <c r="BA226" s="7"/>
      <c r="BB226" s="7">
        <v>1</v>
      </c>
      <c r="BC226" s="4">
        <v>12</v>
      </c>
      <c r="BD226" s="8">
        <v>711.87</v>
      </c>
      <c r="BE226" s="4"/>
      <c r="BF226" s="8"/>
      <c r="BG226" s="7"/>
      <c r="BH226" s="7"/>
      <c r="BI226" s="7">
        <v>1</v>
      </c>
      <c r="BJ226" s="4">
        <v>12</v>
      </c>
      <c r="BK226" s="8">
        <v>711.87</v>
      </c>
      <c r="BL226" s="2" t="s">
        <v>2847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141</v>
      </c>
      <c r="BV226" s="2" t="s">
        <v>129</v>
      </c>
      <c r="BW226" s="2" t="s">
        <v>1561</v>
      </c>
      <c r="BX226" s="2" t="s">
        <v>132</v>
      </c>
      <c r="BY226" s="2" t="s">
        <v>144</v>
      </c>
      <c r="BZ226" s="2" t="s">
        <v>132</v>
      </c>
      <c r="CA226" s="4">
        <v>1</v>
      </c>
      <c r="CB226" s="8">
        <v>52.57</v>
      </c>
      <c r="CC226" s="4"/>
      <c r="CD226" s="8"/>
      <c r="CE226" s="7"/>
      <c r="CF226" s="7"/>
      <c r="CG226" s="2" t="s">
        <v>141</v>
      </c>
      <c r="CH226" s="2" t="s">
        <v>129</v>
      </c>
      <c r="CI226" s="2" t="s">
        <v>132</v>
      </c>
      <c r="CJ226" s="2" t="s">
        <v>1412</v>
      </c>
      <c r="CK226" s="2" t="s">
        <v>144</v>
      </c>
      <c r="CL226" s="2" t="s">
        <v>132</v>
      </c>
      <c r="CM226" s="4">
        <v>7</v>
      </c>
      <c r="CN226" s="8">
        <v>377.09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1419</v>
      </c>
      <c r="CV226" s="2" t="s">
        <v>1419</v>
      </c>
      <c r="CW226" s="2" t="s">
        <v>144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141</v>
      </c>
      <c r="DF226" s="2" t="s">
        <v>129</v>
      </c>
      <c r="DG226" s="2" t="s">
        <v>1709</v>
      </c>
      <c r="DH226" s="2" t="s">
        <v>2666</v>
      </c>
      <c r="DI226" s="2" t="s">
        <v>144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141</v>
      </c>
      <c r="DR226" s="2" t="s">
        <v>129</v>
      </c>
      <c r="DS226" s="2" t="s">
        <v>983</v>
      </c>
      <c r="DT226" s="2" t="s">
        <v>1903</v>
      </c>
      <c r="DU226" s="2" t="s">
        <v>144</v>
      </c>
      <c r="DV226" s="2" t="s">
        <v>132</v>
      </c>
      <c r="DW226" s="4">
        <v>2</v>
      </c>
      <c r="DX226" s="8">
        <v>105.6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963</v>
      </c>
      <c r="EF226" s="2" t="s">
        <v>1469</v>
      </c>
      <c r="EG226" s="2" t="s">
        <v>144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129</v>
      </c>
      <c r="EQ226" s="2" t="s">
        <v>249</v>
      </c>
      <c r="ER226" s="2" t="s">
        <v>132</v>
      </c>
      <c r="ES226" s="2" t="s">
        <v>144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167</v>
      </c>
      <c r="FB226" s="2" t="s">
        <v>129</v>
      </c>
      <c r="FC226" s="2" t="s">
        <v>132</v>
      </c>
      <c r="FD226" s="2" t="s">
        <v>132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162</v>
      </c>
      <c r="FN226" s="2" t="s">
        <v>129</v>
      </c>
      <c r="FO226" s="2" t="s">
        <v>132</v>
      </c>
      <c r="FP226" s="2" t="s">
        <v>132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129</v>
      </c>
      <c r="GA226" s="2" t="s">
        <v>158</v>
      </c>
      <c r="GB226" s="2" t="s">
        <v>132</v>
      </c>
      <c r="GC226" s="2" t="s">
        <v>144</v>
      </c>
      <c r="GD226" s="2" t="s">
        <v>132</v>
      </c>
      <c r="GE226" s="4">
        <v>1</v>
      </c>
      <c r="GF226" s="8">
        <v>124.77</v>
      </c>
      <c r="GG226" s="4"/>
      <c r="GH226" s="8"/>
      <c r="GI226" s="7"/>
      <c r="GJ226" s="7"/>
      <c r="GK226" s="2" t="s">
        <v>141</v>
      </c>
      <c r="GL226" s="2" t="s">
        <v>129</v>
      </c>
      <c r="GM226" s="2" t="s">
        <v>1419</v>
      </c>
      <c r="GN226" s="2" t="s">
        <v>169</v>
      </c>
      <c r="GO226" s="2" t="s">
        <v>144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167</v>
      </c>
      <c r="GX226" s="2" t="s">
        <v>129</v>
      </c>
      <c r="GY226" s="2" t="s">
        <v>132</v>
      </c>
      <c r="GZ226" s="2" t="s">
        <v>132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162</v>
      </c>
      <c r="HJ226" s="2" t="s">
        <v>129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129</v>
      </c>
      <c r="HW226" s="2" t="s">
        <v>947</v>
      </c>
      <c r="HX226" s="2" t="s">
        <v>1481</v>
      </c>
      <c r="HY226" s="2" t="s">
        <v>144</v>
      </c>
      <c r="HZ226" s="2" t="s">
        <v>132</v>
      </c>
      <c r="IA226" s="4">
        <v>1</v>
      </c>
      <c r="IB226" s="8">
        <v>51.84</v>
      </c>
      <c r="IC226" s="4"/>
      <c r="ID226" s="8"/>
      <c r="IE226" s="7"/>
      <c r="IF226" s="7"/>
      <c r="IG226" s="2" t="s">
        <v>141</v>
      </c>
      <c r="IH226" s="2" t="s">
        <v>129</v>
      </c>
      <c r="II226" s="2" t="s">
        <v>1426</v>
      </c>
      <c r="IJ226" s="2" t="s">
        <v>892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212</v>
      </c>
      <c r="IT226" s="2" t="s">
        <v>129</v>
      </c>
      <c r="IU226" s="2" t="s">
        <v>132</v>
      </c>
      <c r="IV226" s="2" t="s">
        <v>132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167</v>
      </c>
      <c r="JF226" s="2" t="s">
        <v>129</v>
      </c>
      <c r="JG226" s="2" t="s">
        <v>132</v>
      </c>
      <c r="JH226" s="2" t="s">
        <v>132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949</v>
      </c>
      <c r="JT226" s="2" t="s">
        <v>132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167</v>
      </c>
      <c r="KD226" s="2" t="s">
        <v>129</v>
      </c>
      <c r="KE226" s="2" t="s">
        <v>132</v>
      </c>
      <c r="KF226" s="2" t="s">
        <v>132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167</v>
      </c>
      <c r="KP226" s="2" t="s">
        <v>168</v>
      </c>
      <c r="KQ226" s="2" t="s">
        <v>132</v>
      </c>
      <c r="KR226" s="2" t="s">
        <v>132</v>
      </c>
      <c r="KS226" s="2" t="s">
        <v>144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141</v>
      </c>
      <c r="LB226" s="2" t="s">
        <v>129</v>
      </c>
      <c r="LC226" s="2" t="s">
        <v>169</v>
      </c>
      <c r="LD226" s="2" t="s">
        <v>132</v>
      </c>
      <c r="LE226" s="2" t="s">
        <v>144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129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167</v>
      </c>
      <c r="MX226" s="2" t="s">
        <v>129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167</v>
      </c>
      <c r="NJ226" s="2" t="s">
        <v>129</v>
      </c>
      <c r="NK226" s="2" t="s">
        <v>132</v>
      </c>
      <c r="NL226" s="2" t="s">
        <v>132</v>
      </c>
      <c r="NM226" s="2" t="s">
        <v>144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167</v>
      </c>
      <c r="OH226" s="2" t="s">
        <v>129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167</v>
      </c>
      <c r="PF226" s="2" t="s">
        <v>129</v>
      </c>
      <c r="PG226" s="2" t="s">
        <v>132</v>
      </c>
      <c r="PH226" s="2" t="s">
        <v>132</v>
      </c>
      <c r="PI226" s="2" t="s">
        <v>144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167</v>
      </c>
      <c r="PR226" s="2" t="s">
        <v>129</v>
      </c>
      <c r="PS226" s="2" t="s">
        <v>132</v>
      </c>
      <c r="PT226" s="2" t="s">
        <v>132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167</v>
      </c>
      <c r="QD226" s="2" t="s">
        <v>129</v>
      </c>
      <c r="QE226" s="2" t="s">
        <v>132</v>
      </c>
      <c r="QF226" s="2" t="s">
        <v>132</v>
      </c>
      <c r="QG226" s="2" t="s">
        <v>144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167</v>
      </c>
      <c r="RB226" s="2" t="s">
        <v>129</v>
      </c>
      <c r="RC226" s="2" t="s">
        <v>132</v>
      </c>
      <c r="RD226" s="2" t="s">
        <v>132</v>
      </c>
      <c r="RE226" s="2" t="s">
        <v>144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168</v>
      </c>
      <c r="RO226" s="2" t="s">
        <v>1427</v>
      </c>
      <c r="RP226" s="2" t="s">
        <v>132</v>
      </c>
      <c r="RQ226" s="2" t="s">
        <v>144</v>
      </c>
      <c r="RR226" s="2" t="s">
        <v>132</v>
      </c>
    </row>
    <row r="227">
      <c r="A227" s="2" t="s">
        <v>2848</v>
      </c>
      <c r="B227" s="2" t="s">
        <v>121</v>
      </c>
      <c r="C227" s="2" t="s">
        <v>2741</v>
      </c>
      <c r="D227" s="2" t="s">
        <v>988</v>
      </c>
      <c r="E227" s="2" t="s">
        <v>727</v>
      </c>
      <c r="F227" s="2" t="s">
        <v>2849</v>
      </c>
      <c r="G227" s="2" t="s">
        <v>2849</v>
      </c>
      <c r="H227" s="2" t="s">
        <v>2849</v>
      </c>
      <c r="I227" s="2" t="s">
        <v>2850</v>
      </c>
      <c r="J227" s="2" t="s">
        <v>127</v>
      </c>
      <c r="K227" s="2" t="s">
        <v>1222</v>
      </c>
      <c r="L227" s="3">
        <v>47.61</v>
      </c>
      <c r="M227" s="3">
        <v>49.99</v>
      </c>
      <c r="N227" s="3">
        <v>99.99</v>
      </c>
      <c r="O227" s="2" t="s">
        <v>129</v>
      </c>
      <c r="P227" s="2" t="s">
        <v>640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134</v>
      </c>
      <c r="V227" s="2" t="s">
        <v>2040</v>
      </c>
      <c r="W227" s="2" t="s">
        <v>136</v>
      </c>
      <c r="X227" s="2" t="s">
        <v>2808</v>
      </c>
      <c r="Y227" s="2" t="s">
        <v>1926</v>
      </c>
      <c r="Z227" s="4">
        <v>57</v>
      </c>
      <c r="AA227" s="4">
        <f>=ROUNDDOWN(57,0)</f>
      </c>
      <c r="AB227" s="5">
        <v>1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8</v>
      </c>
      <c r="AQ227" s="8">
        <v>448</v>
      </c>
      <c r="AR227" s="4"/>
      <c r="AS227" s="8"/>
      <c r="AT227" s="7"/>
      <c r="AU227" s="7"/>
      <c r="AV227" s="4">
        <v>8</v>
      </c>
      <c r="AW227" s="8">
        <v>448</v>
      </c>
      <c r="AX227" s="4"/>
      <c r="AY227" s="8"/>
      <c r="AZ227" s="7"/>
      <c r="BA227" s="7"/>
      <c r="BB227" s="7">
        <v>1</v>
      </c>
      <c r="BC227" s="4">
        <v>8</v>
      </c>
      <c r="BD227" s="8">
        <v>448</v>
      </c>
      <c r="BE227" s="4"/>
      <c r="BF227" s="8"/>
      <c r="BG227" s="7"/>
      <c r="BH227" s="7"/>
      <c r="BI227" s="7">
        <v>1</v>
      </c>
      <c r="BJ227" s="4">
        <v>8</v>
      </c>
      <c r="BK227" s="8">
        <v>448</v>
      </c>
      <c r="BL227" s="2" t="s">
        <v>2851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141</v>
      </c>
      <c r="BV227" s="2" t="s">
        <v>129</v>
      </c>
      <c r="BW227" s="2" t="s">
        <v>1928</v>
      </c>
      <c r="BX227" s="2" t="s">
        <v>2220</v>
      </c>
      <c r="BY227" s="2" t="s">
        <v>144</v>
      </c>
      <c r="BZ227" s="2" t="s">
        <v>132</v>
      </c>
      <c r="CA227" s="4">
        <v>1</v>
      </c>
      <c r="CB227" s="8">
        <v>54.75</v>
      </c>
      <c r="CC227" s="4"/>
      <c r="CD227" s="8"/>
      <c r="CE227" s="7"/>
      <c r="CF227" s="7"/>
      <c r="CG227" s="2" t="s">
        <v>141</v>
      </c>
      <c r="CH227" s="2" t="s">
        <v>129</v>
      </c>
      <c r="CI227" s="2" t="s">
        <v>132</v>
      </c>
      <c r="CJ227" s="2" t="s">
        <v>942</v>
      </c>
      <c r="CK227" s="2" t="s">
        <v>144</v>
      </c>
      <c r="CL227" s="2" t="s">
        <v>132</v>
      </c>
      <c r="CM227" s="4">
        <v>5</v>
      </c>
      <c r="CN227" s="8">
        <v>288.27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1426</v>
      </c>
      <c r="CV227" s="2" t="s">
        <v>2852</v>
      </c>
      <c r="CW227" s="2" t="s">
        <v>144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167</v>
      </c>
      <c r="DF227" s="2" t="s">
        <v>129</v>
      </c>
      <c r="DG227" s="2" t="s">
        <v>132</v>
      </c>
      <c r="DH227" s="2" t="s">
        <v>132</v>
      </c>
      <c r="DI227" s="2" t="s">
        <v>144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141</v>
      </c>
      <c r="DR227" s="2" t="s">
        <v>129</v>
      </c>
      <c r="DS227" s="2" t="s">
        <v>983</v>
      </c>
      <c r="DT227" s="2" t="s">
        <v>132</v>
      </c>
      <c r="DU227" s="2" t="s">
        <v>144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141</v>
      </c>
      <c r="ED227" s="2" t="s">
        <v>129</v>
      </c>
      <c r="EE227" s="2" t="s">
        <v>1594</v>
      </c>
      <c r="EF227" s="2" t="s">
        <v>132</v>
      </c>
      <c r="EG227" s="2" t="s">
        <v>144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141</v>
      </c>
      <c r="EP227" s="2" t="s">
        <v>129</v>
      </c>
      <c r="EQ227" s="2" t="s">
        <v>249</v>
      </c>
      <c r="ER227" s="2" t="s">
        <v>132</v>
      </c>
      <c r="ES227" s="2" t="s">
        <v>144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167</v>
      </c>
      <c r="FB227" s="2" t="s">
        <v>129</v>
      </c>
      <c r="FC227" s="2" t="s">
        <v>132</v>
      </c>
      <c r="FD227" s="2" t="s">
        <v>132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129</v>
      </c>
      <c r="FO227" s="2" t="s">
        <v>444</v>
      </c>
      <c r="FP227" s="2" t="s">
        <v>132</v>
      </c>
      <c r="FQ227" s="2" t="s">
        <v>144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141</v>
      </c>
      <c r="FZ227" s="2" t="s">
        <v>129</v>
      </c>
      <c r="GA227" s="2" t="s">
        <v>158</v>
      </c>
      <c r="GB227" s="2" t="s">
        <v>132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1931</v>
      </c>
      <c r="GN227" s="2" t="s">
        <v>132</v>
      </c>
      <c r="GO227" s="2" t="s">
        <v>144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167</v>
      </c>
      <c r="GX227" s="2" t="s">
        <v>129</v>
      </c>
      <c r="GY227" s="2" t="s">
        <v>132</v>
      </c>
      <c r="GZ227" s="2" t="s">
        <v>132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162</v>
      </c>
      <c r="HJ227" s="2" t="s">
        <v>129</v>
      </c>
      <c r="HK227" s="2" t="s">
        <v>132</v>
      </c>
      <c r="HL227" s="2" t="s">
        <v>132</v>
      </c>
      <c r="HM227" s="2" t="s">
        <v>144</v>
      </c>
      <c r="HN227" s="2" t="s">
        <v>132</v>
      </c>
      <c r="HO227" s="4">
        <v>2</v>
      </c>
      <c r="HP227" s="8">
        <v>104.98</v>
      </c>
      <c r="HQ227" s="4"/>
      <c r="HR227" s="8"/>
      <c r="HS227" s="7"/>
      <c r="HT227" s="7"/>
      <c r="HU227" s="2" t="s">
        <v>141</v>
      </c>
      <c r="HV227" s="2" t="s">
        <v>129</v>
      </c>
      <c r="HW227" s="2" t="s">
        <v>947</v>
      </c>
      <c r="HX227" s="2" t="s">
        <v>2853</v>
      </c>
      <c r="HY227" s="2" t="s">
        <v>144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141</v>
      </c>
      <c r="IH227" s="2" t="s">
        <v>129</v>
      </c>
      <c r="II227" s="2" t="s">
        <v>1447</v>
      </c>
      <c r="IJ227" s="2" t="s">
        <v>132</v>
      </c>
      <c r="IK227" s="2" t="s">
        <v>144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212</v>
      </c>
      <c r="IT227" s="2" t="s">
        <v>129</v>
      </c>
      <c r="IU227" s="2" t="s">
        <v>132</v>
      </c>
      <c r="IV227" s="2" t="s">
        <v>132</v>
      </c>
      <c r="IW227" s="2" t="s">
        <v>144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167</v>
      </c>
      <c r="JF227" s="2" t="s">
        <v>129</v>
      </c>
      <c r="JG227" s="2" t="s">
        <v>132</v>
      </c>
      <c r="JH227" s="2" t="s">
        <v>132</v>
      </c>
      <c r="JI227" s="2" t="s">
        <v>144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949</v>
      </c>
      <c r="JT227" s="2" t="s">
        <v>132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167</v>
      </c>
      <c r="KD227" s="2" t="s">
        <v>129</v>
      </c>
      <c r="KE227" s="2" t="s">
        <v>132</v>
      </c>
      <c r="KF227" s="2" t="s">
        <v>132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167</v>
      </c>
      <c r="KP227" s="2" t="s">
        <v>168</v>
      </c>
      <c r="KQ227" s="2" t="s">
        <v>132</v>
      </c>
      <c r="KR227" s="2" t="s">
        <v>132</v>
      </c>
      <c r="KS227" s="2" t="s">
        <v>144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141</v>
      </c>
      <c r="LB227" s="2" t="s">
        <v>129</v>
      </c>
      <c r="LC227" s="2" t="s">
        <v>169</v>
      </c>
      <c r="LD227" s="2" t="s">
        <v>132</v>
      </c>
      <c r="LE227" s="2" t="s">
        <v>144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162</v>
      </c>
      <c r="LN227" s="2" t="s">
        <v>129</v>
      </c>
      <c r="LO227" s="2" t="s">
        <v>132</v>
      </c>
      <c r="LP227" s="2" t="s">
        <v>132</v>
      </c>
      <c r="LQ227" s="2" t="s">
        <v>144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167</v>
      </c>
      <c r="MX227" s="2" t="s">
        <v>129</v>
      </c>
      <c r="MY227" s="2" t="s">
        <v>132</v>
      </c>
      <c r="MZ227" s="2" t="s">
        <v>132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167</v>
      </c>
      <c r="NJ227" s="2" t="s">
        <v>129</v>
      </c>
      <c r="NK227" s="2" t="s">
        <v>132</v>
      </c>
      <c r="NL227" s="2" t="s">
        <v>132</v>
      </c>
      <c r="NM227" s="2" t="s">
        <v>144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167</v>
      </c>
      <c r="OH227" s="2" t="s">
        <v>129</v>
      </c>
      <c r="OI227" s="2" t="s">
        <v>132</v>
      </c>
      <c r="OJ227" s="2" t="s">
        <v>132</v>
      </c>
      <c r="OK227" s="2" t="s">
        <v>144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167</v>
      </c>
      <c r="PF227" s="2" t="s">
        <v>129</v>
      </c>
      <c r="PG227" s="2" t="s">
        <v>132</v>
      </c>
      <c r="PH227" s="2" t="s">
        <v>132</v>
      </c>
      <c r="PI227" s="2" t="s">
        <v>144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167</v>
      </c>
      <c r="PR227" s="2" t="s">
        <v>129</v>
      </c>
      <c r="PS227" s="2" t="s">
        <v>132</v>
      </c>
      <c r="PT227" s="2" t="s">
        <v>132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167</v>
      </c>
      <c r="QD227" s="2" t="s">
        <v>129</v>
      </c>
      <c r="QE227" s="2" t="s">
        <v>132</v>
      </c>
      <c r="QF227" s="2" t="s">
        <v>132</v>
      </c>
      <c r="QG227" s="2" t="s">
        <v>144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167</v>
      </c>
      <c r="RB227" s="2" t="s">
        <v>129</v>
      </c>
      <c r="RC227" s="2" t="s">
        <v>132</v>
      </c>
      <c r="RD227" s="2" t="s">
        <v>132</v>
      </c>
      <c r="RE227" s="2" t="s">
        <v>144</v>
      </c>
      <c r="RF227" s="2" t="s">
        <v>179</v>
      </c>
      <c r="RG227" s="4"/>
      <c r="RH227" s="8"/>
      <c r="RI227" s="4"/>
      <c r="RJ227" s="8"/>
      <c r="RK227" s="7"/>
      <c r="RL227" s="7"/>
      <c r="RM227" s="2" t="s">
        <v>167</v>
      </c>
      <c r="RN227" s="2" t="s">
        <v>129</v>
      </c>
      <c r="RO227" s="2" t="s">
        <v>132</v>
      </c>
      <c r="RP227" s="2" t="s">
        <v>132</v>
      </c>
      <c r="RQ227" s="2" t="s">
        <v>144</v>
      </c>
      <c r="RR227" s="2" t="s">
        <v>132</v>
      </c>
    </row>
    <row r="228">
      <c r="A228" s="2" t="s">
        <v>2854</v>
      </c>
      <c r="B228" s="2" t="s">
        <v>121</v>
      </c>
      <c r="C228" s="2" t="s">
        <v>2741</v>
      </c>
      <c r="D228" s="2" t="s">
        <v>988</v>
      </c>
      <c r="E228" s="2" t="s">
        <v>727</v>
      </c>
      <c r="F228" s="2" t="s">
        <v>2855</v>
      </c>
      <c r="G228" s="2" t="s">
        <v>2855</v>
      </c>
      <c r="H228" s="2" t="s">
        <v>2855</v>
      </c>
      <c r="I228" s="2" t="s">
        <v>2856</v>
      </c>
      <c r="J228" s="2" t="s">
        <v>127</v>
      </c>
      <c r="K228" s="2" t="s">
        <v>366</v>
      </c>
      <c r="L228" s="3">
        <v>71.42</v>
      </c>
      <c r="M228" s="3">
        <v>74.99</v>
      </c>
      <c r="N228" s="3">
        <v>149.99</v>
      </c>
      <c r="O228" s="2" t="s">
        <v>129</v>
      </c>
      <c r="P228" s="2" t="s">
        <v>640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134</v>
      </c>
      <c r="V228" s="2" t="s">
        <v>397</v>
      </c>
      <c r="W228" s="2" t="s">
        <v>2808</v>
      </c>
      <c r="X228" s="2" t="s">
        <v>187</v>
      </c>
      <c r="Y228" s="2" t="s">
        <v>2065</v>
      </c>
      <c r="Z228" s="4">
        <v>68</v>
      </c>
      <c r="AA228" s="4">
        <f>=ROUNDDOWN(52.3076923076923,0)</f>
      </c>
      <c r="AB228" s="5">
        <v>1.3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2</v>
      </c>
      <c r="AQ228" s="8">
        <v>149.98</v>
      </c>
      <c r="AR228" s="4"/>
      <c r="AS228" s="8"/>
      <c r="AT228" s="7"/>
      <c r="AU228" s="7"/>
      <c r="AV228" s="4">
        <v>2</v>
      </c>
      <c r="AW228" s="8">
        <v>149.98</v>
      </c>
      <c r="AX228" s="4"/>
      <c r="AY228" s="8"/>
      <c r="AZ228" s="7"/>
      <c r="BA228" s="7"/>
      <c r="BB228" s="7">
        <v>1</v>
      </c>
      <c r="BC228" s="4">
        <v>2</v>
      </c>
      <c r="BD228" s="8">
        <v>149.98</v>
      </c>
      <c r="BE228" s="4"/>
      <c r="BF228" s="8"/>
      <c r="BG228" s="7"/>
      <c r="BH228" s="7"/>
      <c r="BI228" s="7">
        <v>1</v>
      </c>
      <c r="BJ228" s="4">
        <v>2</v>
      </c>
      <c r="BK228" s="8">
        <v>149.98</v>
      </c>
      <c r="BL228" s="2" t="s">
        <v>18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129</v>
      </c>
      <c r="BW228" s="2" t="s">
        <v>1929</v>
      </c>
      <c r="BX228" s="2" t="s">
        <v>2857</v>
      </c>
      <c r="BY228" s="2" t="s">
        <v>144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129</v>
      </c>
      <c r="CI228" s="2" t="s">
        <v>132</v>
      </c>
      <c r="CJ228" s="2" t="s">
        <v>1912</v>
      </c>
      <c r="CK228" s="2" t="s">
        <v>144</v>
      </c>
      <c r="CL228" s="2" t="s">
        <v>132</v>
      </c>
      <c r="CM228" s="4">
        <v>2</v>
      </c>
      <c r="CN228" s="8">
        <v>149.98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2065</v>
      </c>
      <c r="CV228" s="2" t="s">
        <v>1595</v>
      </c>
      <c r="CW228" s="2" t="s">
        <v>144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167</v>
      </c>
      <c r="DF228" s="2" t="s">
        <v>129</v>
      </c>
      <c r="DG228" s="2" t="s">
        <v>132</v>
      </c>
      <c r="DH228" s="2" t="s">
        <v>132</v>
      </c>
      <c r="DI228" s="2" t="s">
        <v>144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141</v>
      </c>
      <c r="DR228" s="2" t="s">
        <v>129</v>
      </c>
      <c r="DS228" s="2" t="s">
        <v>983</v>
      </c>
      <c r="DT228" s="2" t="s">
        <v>132</v>
      </c>
      <c r="DU228" s="2" t="s">
        <v>144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141</v>
      </c>
      <c r="ED228" s="2" t="s">
        <v>129</v>
      </c>
      <c r="EE228" s="2" t="s">
        <v>1846</v>
      </c>
      <c r="EF228" s="2" t="s">
        <v>1570</v>
      </c>
      <c r="EG228" s="2" t="s">
        <v>144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129</v>
      </c>
      <c r="EQ228" s="2" t="s">
        <v>249</v>
      </c>
      <c r="ER228" s="2" t="s">
        <v>132</v>
      </c>
      <c r="ES228" s="2" t="s">
        <v>144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167</v>
      </c>
      <c r="FB228" s="2" t="s">
        <v>129</v>
      </c>
      <c r="FC228" s="2" t="s">
        <v>132</v>
      </c>
      <c r="FD228" s="2" t="s">
        <v>132</v>
      </c>
      <c r="FE228" s="2" t="s">
        <v>144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217</v>
      </c>
      <c r="FN228" s="2" t="s">
        <v>129</v>
      </c>
      <c r="FO228" s="2" t="s">
        <v>132</v>
      </c>
      <c r="FP228" s="2" t="s">
        <v>132</v>
      </c>
      <c r="FQ228" s="2" t="s">
        <v>144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141</v>
      </c>
      <c r="FZ228" s="2" t="s">
        <v>129</v>
      </c>
      <c r="GA228" s="2" t="s">
        <v>158</v>
      </c>
      <c r="GB228" s="2" t="s">
        <v>132</v>
      </c>
      <c r="GC228" s="2" t="s">
        <v>144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2065</v>
      </c>
      <c r="GN228" s="2" t="s">
        <v>132</v>
      </c>
      <c r="GO228" s="2" t="s">
        <v>144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167</v>
      </c>
      <c r="GX228" s="2" t="s">
        <v>129</v>
      </c>
      <c r="GY228" s="2" t="s">
        <v>132</v>
      </c>
      <c r="GZ228" s="2" t="s">
        <v>132</v>
      </c>
      <c r="HA228" s="2" t="s">
        <v>144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162</v>
      </c>
      <c r="HJ228" s="2" t="s">
        <v>129</v>
      </c>
      <c r="HK228" s="2" t="s">
        <v>132</v>
      </c>
      <c r="HL228" s="2" t="s">
        <v>132</v>
      </c>
      <c r="HM228" s="2" t="s">
        <v>144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141</v>
      </c>
      <c r="HV228" s="2" t="s">
        <v>129</v>
      </c>
      <c r="HW228" s="2" t="s">
        <v>947</v>
      </c>
      <c r="HX228" s="2" t="s">
        <v>1632</v>
      </c>
      <c r="HY228" s="2" t="s">
        <v>144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141</v>
      </c>
      <c r="IH228" s="2" t="s">
        <v>129</v>
      </c>
      <c r="II228" s="2" t="s">
        <v>1447</v>
      </c>
      <c r="IJ228" s="2" t="s">
        <v>132</v>
      </c>
      <c r="IK228" s="2" t="s">
        <v>144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212</v>
      </c>
      <c r="IT228" s="2" t="s">
        <v>129</v>
      </c>
      <c r="IU228" s="2" t="s">
        <v>132</v>
      </c>
      <c r="IV228" s="2" t="s">
        <v>132</v>
      </c>
      <c r="IW228" s="2" t="s">
        <v>144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167</v>
      </c>
      <c r="JF228" s="2" t="s">
        <v>129</v>
      </c>
      <c r="JG228" s="2" t="s">
        <v>132</v>
      </c>
      <c r="JH228" s="2" t="s">
        <v>132</v>
      </c>
      <c r="JI228" s="2" t="s">
        <v>144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949</v>
      </c>
      <c r="JT228" s="2" t="s">
        <v>132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167</v>
      </c>
      <c r="KD228" s="2" t="s">
        <v>129</v>
      </c>
      <c r="KE228" s="2" t="s">
        <v>132</v>
      </c>
      <c r="KF228" s="2" t="s">
        <v>132</v>
      </c>
      <c r="KG228" s="2" t="s">
        <v>144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167</v>
      </c>
      <c r="KP228" s="2" t="s">
        <v>168</v>
      </c>
      <c r="KQ228" s="2" t="s">
        <v>132</v>
      </c>
      <c r="KR228" s="2" t="s">
        <v>132</v>
      </c>
      <c r="KS228" s="2" t="s">
        <v>144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141</v>
      </c>
      <c r="LB228" s="2" t="s">
        <v>129</v>
      </c>
      <c r="LC228" s="2" t="s">
        <v>169</v>
      </c>
      <c r="LD228" s="2" t="s">
        <v>132</v>
      </c>
      <c r="LE228" s="2" t="s">
        <v>144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162</v>
      </c>
      <c r="LN228" s="2" t="s">
        <v>129</v>
      </c>
      <c r="LO228" s="2" t="s">
        <v>132</v>
      </c>
      <c r="LP228" s="2" t="s">
        <v>132</v>
      </c>
      <c r="LQ228" s="2" t="s">
        <v>144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167</v>
      </c>
      <c r="MX228" s="2" t="s">
        <v>129</v>
      </c>
      <c r="MY228" s="2" t="s">
        <v>132</v>
      </c>
      <c r="MZ228" s="2" t="s">
        <v>132</v>
      </c>
      <c r="NA228" s="2" t="s">
        <v>144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167</v>
      </c>
      <c r="NJ228" s="2" t="s">
        <v>129</v>
      </c>
      <c r="NK228" s="2" t="s">
        <v>132</v>
      </c>
      <c r="NL228" s="2" t="s">
        <v>132</v>
      </c>
      <c r="NM228" s="2" t="s">
        <v>144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167</v>
      </c>
      <c r="OH228" s="2" t="s">
        <v>129</v>
      </c>
      <c r="OI228" s="2" t="s">
        <v>132</v>
      </c>
      <c r="OJ228" s="2" t="s">
        <v>132</v>
      </c>
      <c r="OK228" s="2" t="s">
        <v>144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167</v>
      </c>
      <c r="PF228" s="2" t="s">
        <v>129</v>
      </c>
      <c r="PG228" s="2" t="s">
        <v>132</v>
      </c>
      <c r="PH228" s="2" t="s">
        <v>132</v>
      </c>
      <c r="PI228" s="2" t="s">
        <v>144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167</v>
      </c>
      <c r="PR228" s="2" t="s">
        <v>129</v>
      </c>
      <c r="PS228" s="2" t="s">
        <v>132</v>
      </c>
      <c r="PT228" s="2" t="s">
        <v>132</v>
      </c>
      <c r="PU228" s="2" t="s">
        <v>144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167</v>
      </c>
      <c r="QD228" s="2" t="s">
        <v>129</v>
      </c>
      <c r="QE228" s="2" t="s">
        <v>132</v>
      </c>
      <c r="QF228" s="2" t="s">
        <v>132</v>
      </c>
      <c r="QG228" s="2" t="s">
        <v>144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167</v>
      </c>
      <c r="RB228" s="2" t="s">
        <v>129</v>
      </c>
      <c r="RC228" s="2" t="s">
        <v>132</v>
      </c>
      <c r="RD228" s="2" t="s">
        <v>132</v>
      </c>
      <c r="RE228" s="2" t="s">
        <v>144</v>
      </c>
      <c r="RF228" s="2" t="s">
        <v>179</v>
      </c>
      <c r="RG228" s="4"/>
      <c r="RH228" s="8"/>
      <c r="RI228" s="4"/>
      <c r="RJ228" s="8"/>
      <c r="RK228" s="7"/>
      <c r="RL228" s="7"/>
      <c r="RM228" s="2" t="s">
        <v>167</v>
      </c>
      <c r="RN228" s="2" t="s">
        <v>129</v>
      </c>
      <c r="RO228" s="2" t="s">
        <v>132</v>
      </c>
      <c r="RP228" s="2" t="s">
        <v>132</v>
      </c>
      <c r="RQ228" s="2" t="s">
        <v>144</v>
      </c>
      <c r="RR228" s="2" t="s">
        <v>132</v>
      </c>
    </row>
    <row r="229">
      <c r="A229" s="2" t="s">
        <v>2858</v>
      </c>
      <c r="B229" s="2" t="s">
        <v>121</v>
      </c>
      <c r="C229" s="2" t="s">
        <v>2741</v>
      </c>
      <c r="D229" s="2" t="s">
        <v>123</v>
      </c>
      <c r="E229" s="2" t="s">
        <v>124</v>
      </c>
      <c r="F229" s="2" t="s">
        <v>2859</v>
      </c>
      <c r="G229" s="2" t="s">
        <v>2859</v>
      </c>
      <c r="H229" s="2" t="s">
        <v>2859</v>
      </c>
      <c r="I229" s="2" t="s">
        <v>2860</v>
      </c>
      <c r="J229" s="2" t="s">
        <v>127</v>
      </c>
      <c r="K229" s="2" t="s">
        <v>427</v>
      </c>
      <c r="L229" s="3">
        <v>66.56</v>
      </c>
      <c r="M229" s="3">
        <v>69.89</v>
      </c>
      <c r="N229" s="3">
        <v>144.49</v>
      </c>
      <c r="O229" s="2" t="s">
        <v>129</v>
      </c>
      <c r="P229" s="2" t="s">
        <v>319</v>
      </c>
      <c r="Q229" s="2" t="s">
        <v>131</v>
      </c>
      <c r="R229" s="2" t="s">
        <v>132</v>
      </c>
      <c r="S229" s="2" t="s">
        <v>2861</v>
      </c>
      <c r="T229" s="2" t="s">
        <v>132</v>
      </c>
      <c r="U229" s="2" t="s">
        <v>429</v>
      </c>
      <c r="V229" s="2" t="s">
        <v>2175</v>
      </c>
      <c r="W229" s="2" t="s">
        <v>136</v>
      </c>
      <c r="X229" s="2" t="s">
        <v>132</v>
      </c>
      <c r="Y229" s="2" t="s">
        <v>2862</v>
      </c>
      <c r="Z229" s="4">
        <v>131</v>
      </c>
      <c r="AA229" s="4">
        <f>=ROUNDDOWN(26.2,0)</f>
      </c>
      <c r="AB229" s="5">
        <v>5</v>
      </c>
      <c r="AC229" s="2" t="s">
        <v>132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73</v>
      </c>
      <c r="AQ229" s="8">
        <v>5216.15</v>
      </c>
      <c r="AR229" s="4"/>
      <c r="AS229" s="8"/>
      <c r="AT229" s="7"/>
      <c r="AU229" s="7"/>
      <c r="AV229" s="4">
        <v>73</v>
      </c>
      <c r="AW229" s="8">
        <v>5216.15</v>
      </c>
      <c r="AX229" s="4"/>
      <c r="AY229" s="8"/>
      <c r="AZ229" s="7"/>
      <c r="BA229" s="7"/>
      <c r="BB229" s="7">
        <v>1</v>
      </c>
      <c r="BC229" s="4">
        <v>73</v>
      </c>
      <c r="BD229" s="8">
        <v>5216.15</v>
      </c>
      <c r="BE229" s="4"/>
      <c r="BF229" s="8"/>
      <c r="BG229" s="7"/>
      <c r="BH229" s="7"/>
      <c r="BI229" s="7">
        <v>1</v>
      </c>
      <c r="BJ229" s="4">
        <v>73</v>
      </c>
      <c r="BK229" s="8">
        <v>5216.15</v>
      </c>
      <c r="BL229" s="2" t="s">
        <v>2863</v>
      </c>
      <c r="BM229" s="7">
        <v>1</v>
      </c>
      <c r="BN229" s="7">
        <v>1</v>
      </c>
      <c r="BO229" s="4">
        <v>19</v>
      </c>
      <c r="BP229" s="8">
        <v>1153.35</v>
      </c>
      <c r="BQ229" s="4"/>
      <c r="BR229" s="8"/>
      <c r="BS229" s="7"/>
      <c r="BT229" s="7"/>
      <c r="BU229" s="2" t="s">
        <v>141</v>
      </c>
      <c r="BV229" s="2" t="s">
        <v>129</v>
      </c>
      <c r="BW229" s="2" t="s">
        <v>830</v>
      </c>
      <c r="BX229" s="2" t="s">
        <v>2787</v>
      </c>
      <c r="BY229" s="2" t="s">
        <v>144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402</v>
      </c>
      <c r="CH229" s="2" t="s">
        <v>168</v>
      </c>
      <c r="CI229" s="2" t="s">
        <v>2864</v>
      </c>
      <c r="CJ229" s="2" t="s">
        <v>2865</v>
      </c>
      <c r="CK229" s="2" t="s">
        <v>144</v>
      </c>
      <c r="CL229" s="2" t="s">
        <v>132</v>
      </c>
      <c r="CM229" s="4">
        <v>21</v>
      </c>
      <c r="CN229" s="8">
        <v>1580.27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830</v>
      </c>
      <c r="CV229" s="2" t="s">
        <v>2866</v>
      </c>
      <c r="CW229" s="2" t="s">
        <v>144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168</v>
      </c>
      <c r="DG229" s="2" t="s">
        <v>557</v>
      </c>
      <c r="DH229" s="2" t="s">
        <v>1168</v>
      </c>
      <c r="DI229" s="2" t="s">
        <v>144</v>
      </c>
      <c r="DJ229" s="2" t="s">
        <v>132</v>
      </c>
      <c r="DK229" s="4">
        <v>1</v>
      </c>
      <c r="DL229" s="8">
        <v>108</v>
      </c>
      <c r="DM229" s="4"/>
      <c r="DN229" s="8"/>
      <c r="DO229" s="7"/>
      <c r="DP229" s="7"/>
      <c r="DQ229" s="2" t="s">
        <v>141</v>
      </c>
      <c r="DR229" s="2" t="s">
        <v>129</v>
      </c>
      <c r="DS229" s="2" t="s">
        <v>1088</v>
      </c>
      <c r="DT229" s="2" t="s">
        <v>2095</v>
      </c>
      <c r="DU229" s="2" t="s">
        <v>144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141</v>
      </c>
      <c r="ED229" s="2" t="s">
        <v>129</v>
      </c>
      <c r="EE229" s="2" t="s">
        <v>827</v>
      </c>
      <c r="EF229" s="2" t="s">
        <v>2867</v>
      </c>
      <c r="EG229" s="2" t="s">
        <v>144</v>
      </c>
      <c r="EH229" s="2" t="s">
        <v>132</v>
      </c>
      <c r="EI229" s="4">
        <v>6</v>
      </c>
      <c r="EJ229" s="8">
        <v>495.9</v>
      </c>
      <c r="EK229" s="4"/>
      <c r="EL229" s="8"/>
      <c r="EM229" s="7"/>
      <c r="EN229" s="7"/>
      <c r="EO229" s="2" t="s">
        <v>141</v>
      </c>
      <c r="EP229" s="2" t="s">
        <v>129</v>
      </c>
      <c r="EQ229" s="2" t="s">
        <v>830</v>
      </c>
      <c r="ER229" s="2" t="s">
        <v>2868</v>
      </c>
      <c r="ES229" s="2" t="s">
        <v>144</v>
      </c>
      <c r="ET229" s="2" t="s">
        <v>132</v>
      </c>
      <c r="EU229" s="4">
        <v>10</v>
      </c>
      <c r="EV229" s="8">
        <v>754.8</v>
      </c>
      <c r="EW229" s="4"/>
      <c r="EX229" s="8"/>
      <c r="EY229" s="7"/>
      <c r="EZ229" s="7"/>
      <c r="FA229" s="2" t="s">
        <v>141</v>
      </c>
      <c r="FB229" s="2" t="s">
        <v>129</v>
      </c>
      <c r="FC229" s="2" t="s">
        <v>1317</v>
      </c>
      <c r="FD229" s="2" t="s">
        <v>152</v>
      </c>
      <c r="FE229" s="2" t="s">
        <v>144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141</v>
      </c>
      <c r="FN229" s="2" t="s">
        <v>168</v>
      </c>
      <c r="FO229" s="2" t="s">
        <v>1784</v>
      </c>
      <c r="FP229" s="2" t="s">
        <v>2869</v>
      </c>
      <c r="FQ229" s="2" t="s">
        <v>144</v>
      </c>
      <c r="FR229" s="2" t="s">
        <v>132</v>
      </c>
      <c r="FS229" s="4">
        <v>15</v>
      </c>
      <c r="FT229" s="8">
        <v>1048.35</v>
      </c>
      <c r="FU229" s="4"/>
      <c r="FV229" s="8"/>
      <c r="FW229" s="7"/>
      <c r="FX229" s="7"/>
      <c r="FY229" s="2" t="s">
        <v>141</v>
      </c>
      <c r="FZ229" s="2" t="s">
        <v>129</v>
      </c>
      <c r="GA229" s="2" t="s">
        <v>378</v>
      </c>
      <c r="GB229" s="2" t="s">
        <v>1104</v>
      </c>
      <c r="GC229" s="2" t="s">
        <v>144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129</v>
      </c>
      <c r="GM229" s="2" t="s">
        <v>830</v>
      </c>
      <c r="GN229" s="2" t="s">
        <v>2870</v>
      </c>
      <c r="GO229" s="2" t="s">
        <v>144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141</v>
      </c>
      <c r="GX229" s="2" t="s">
        <v>129</v>
      </c>
      <c r="GY229" s="2" t="s">
        <v>303</v>
      </c>
      <c r="GZ229" s="2" t="s">
        <v>348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162</v>
      </c>
      <c r="HJ229" s="2" t="s">
        <v>129</v>
      </c>
      <c r="HK229" s="2" t="s">
        <v>132</v>
      </c>
      <c r="HL229" s="2" t="s">
        <v>132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1517</v>
      </c>
      <c r="HX229" s="2" t="s">
        <v>2485</v>
      </c>
      <c r="HY229" s="2" t="s">
        <v>144</v>
      </c>
      <c r="HZ229" s="2" t="s">
        <v>132</v>
      </c>
      <c r="IA229" s="4">
        <v>1</v>
      </c>
      <c r="IB229" s="8">
        <v>75.48</v>
      </c>
      <c r="IC229" s="4"/>
      <c r="ID229" s="8"/>
      <c r="IE229" s="7"/>
      <c r="IF229" s="7"/>
      <c r="IG229" s="2" t="s">
        <v>141</v>
      </c>
      <c r="IH229" s="2" t="s">
        <v>129</v>
      </c>
      <c r="II229" s="2" t="s">
        <v>2542</v>
      </c>
      <c r="IJ229" s="2" t="s">
        <v>2871</v>
      </c>
      <c r="IK229" s="2" t="s">
        <v>144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141</v>
      </c>
      <c r="IT229" s="2" t="s">
        <v>168</v>
      </c>
      <c r="IU229" s="2" t="s">
        <v>2268</v>
      </c>
      <c r="IV229" s="2" t="s">
        <v>132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141</v>
      </c>
      <c r="JF229" s="2" t="s">
        <v>129</v>
      </c>
      <c r="JG229" s="2" t="s">
        <v>850</v>
      </c>
      <c r="JH229" s="2" t="s">
        <v>927</v>
      </c>
      <c r="JI229" s="2" t="s">
        <v>144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214</v>
      </c>
      <c r="JR229" s="2" t="s">
        <v>129</v>
      </c>
      <c r="JS229" s="2" t="s">
        <v>1155</v>
      </c>
      <c r="JT229" s="2" t="s">
        <v>403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167</v>
      </c>
      <c r="KD229" s="2" t="s">
        <v>129</v>
      </c>
      <c r="KE229" s="2" t="s">
        <v>132</v>
      </c>
      <c r="KF229" s="2" t="s">
        <v>132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141</v>
      </c>
      <c r="LB229" s="2" t="s">
        <v>129</v>
      </c>
      <c r="LC229" s="2" t="s">
        <v>169</v>
      </c>
      <c r="LD229" s="2" t="s">
        <v>132</v>
      </c>
      <c r="LE229" s="2" t="s">
        <v>144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162</v>
      </c>
      <c r="LN229" s="2" t="s">
        <v>129</v>
      </c>
      <c r="LO229" s="2" t="s">
        <v>132</v>
      </c>
      <c r="LP229" s="2" t="s">
        <v>132</v>
      </c>
      <c r="LQ229" s="2" t="s">
        <v>144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141</v>
      </c>
      <c r="ML229" s="2" t="s">
        <v>171</v>
      </c>
      <c r="MM229" s="2" t="s">
        <v>855</v>
      </c>
      <c r="MN229" s="2" t="s">
        <v>2093</v>
      </c>
      <c r="MO229" s="2" t="s">
        <v>144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167</v>
      </c>
      <c r="MX229" s="2" t="s">
        <v>129</v>
      </c>
      <c r="MY229" s="2" t="s">
        <v>132</v>
      </c>
      <c r="MZ229" s="2" t="s">
        <v>132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167</v>
      </c>
      <c r="NJ229" s="2" t="s">
        <v>129</v>
      </c>
      <c r="NK229" s="2" t="s">
        <v>132</v>
      </c>
      <c r="NL229" s="2" t="s">
        <v>132</v>
      </c>
      <c r="NM229" s="2" t="s">
        <v>144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167</v>
      </c>
      <c r="OH229" s="2" t="s">
        <v>129</v>
      </c>
      <c r="OI229" s="2" t="s">
        <v>132</v>
      </c>
      <c r="OJ229" s="2" t="s">
        <v>132</v>
      </c>
      <c r="OK229" s="2" t="s">
        <v>144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167</v>
      </c>
      <c r="OT229" s="2" t="s">
        <v>168</v>
      </c>
      <c r="OU229" s="2" t="s">
        <v>132</v>
      </c>
      <c r="OV229" s="2" t="s">
        <v>132</v>
      </c>
      <c r="OW229" s="2" t="s">
        <v>144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217</v>
      </c>
      <c r="PF229" s="2" t="s">
        <v>129</v>
      </c>
      <c r="PG229" s="2" t="s">
        <v>132</v>
      </c>
      <c r="PH229" s="2" t="s">
        <v>132</v>
      </c>
      <c r="PI229" s="2" t="s">
        <v>144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141</v>
      </c>
      <c r="PR229" s="2" t="s">
        <v>168</v>
      </c>
      <c r="PS229" s="2" t="s">
        <v>572</v>
      </c>
      <c r="PT229" s="2" t="s">
        <v>132</v>
      </c>
      <c r="PU229" s="2" t="s">
        <v>144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162</v>
      </c>
      <c r="QP229" s="2" t="s">
        <v>168</v>
      </c>
      <c r="QQ229" s="2" t="s">
        <v>132</v>
      </c>
      <c r="QR229" s="2" t="s">
        <v>132</v>
      </c>
      <c r="QS229" s="2" t="s">
        <v>144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174</v>
      </c>
      <c r="RB229" s="2" t="s">
        <v>129</v>
      </c>
      <c r="RC229" s="2" t="s">
        <v>132</v>
      </c>
      <c r="RD229" s="2" t="s">
        <v>132</v>
      </c>
      <c r="RE229" s="2" t="s">
        <v>144</v>
      </c>
      <c r="RF229" s="2" t="s">
        <v>179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168</v>
      </c>
      <c r="RO229" s="2" t="s">
        <v>2872</v>
      </c>
      <c r="RP229" s="2" t="s">
        <v>1373</v>
      </c>
      <c r="RQ229" s="2" t="s">
        <v>144</v>
      </c>
      <c r="RR229" s="2" t="s">
        <v>132</v>
      </c>
    </row>
    <row r="230">
      <c r="A230" s="2" t="s">
        <v>2873</v>
      </c>
      <c r="B230" s="2" t="s">
        <v>121</v>
      </c>
      <c r="C230" s="2" t="s">
        <v>2741</v>
      </c>
      <c r="D230" s="2" t="s">
        <v>123</v>
      </c>
      <c r="E230" s="2" t="s">
        <v>124</v>
      </c>
      <c r="F230" s="2" t="s">
        <v>2874</v>
      </c>
      <c r="G230" s="2" t="s">
        <v>2874</v>
      </c>
      <c r="H230" s="2" t="s">
        <v>2874</v>
      </c>
      <c r="I230" s="2" t="s">
        <v>2875</v>
      </c>
      <c r="J230" s="2" t="s">
        <v>127</v>
      </c>
      <c r="K230" s="2" t="s">
        <v>1222</v>
      </c>
      <c r="L230" s="3">
        <v>22.24</v>
      </c>
      <c r="M230" s="3">
        <v>23.35</v>
      </c>
      <c r="N230" s="3">
        <v>50.99</v>
      </c>
      <c r="O230" s="2" t="s">
        <v>129</v>
      </c>
      <c r="P230" s="2" t="s">
        <v>255</v>
      </c>
      <c r="Q230" s="2" t="s">
        <v>131</v>
      </c>
      <c r="R230" s="2" t="s">
        <v>132</v>
      </c>
      <c r="S230" s="2" t="s">
        <v>2876</v>
      </c>
      <c r="T230" s="2" t="s">
        <v>132</v>
      </c>
      <c r="U230" s="2" t="s">
        <v>429</v>
      </c>
      <c r="V230" s="2" t="s">
        <v>2175</v>
      </c>
      <c r="W230" s="2" t="s">
        <v>2750</v>
      </c>
      <c r="X230" s="2" t="s">
        <v>132</v>
      </c>
      <c r="Y230" s="2" t="s">
        <v>1807</v>
      </c>
      <c r="Z230" s="4">
        <v>53</v>
      </c>
      <c r="AA230" s="4">
        <f>=ROUNDDOWN(2.86486486486487,0)</f>
      </c>
      <c r="AB230" s="5">
        <v>18.5</v>
      </c>
      <c r="AC230" s="2" t="s">
        <v>139</v>
      </c>
      <c r="AD230" s="4">
        <v>400</v>
      </c>
      <c r="AE230" s="4">
        <v>400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190</v>
      </c>
      <c r="AQ230" s="8">
        <v>4934.12</v>
      </c>
      <c r="AR230" s="4"/>
      <c r="AS230" s="8"/>
      <c r="AT230" s="7"/>
      <c r="AU230" s="7"/>
      <c r="AV230" s="4">
        <v>190</v>
      </c>
      <c r="AW230" s="8">
        <v>4934.12</v>
      </c>
      <c r="AX230" s="4"/>
      <c r="AY230" s="8"/>
      <c r="AZ230" s="7"/>
      <c r="BA230" s="7"/>
      <c r="BB230" s="7">
        <v>1</v>
      </c>
      <c r="BC230" s="4">
        <v>190</v>
      </c>
      <c r="BD230" s="8">
        <v>4934.12</v>
      </c>
      <c r="BE230" s="4"/>
      <c r="BF230" s="8"/>
      <c r="BG230" s="7"/>
      <c r="BH230" s="7"/>
      <c r="BI230" s="7">
        <v>1</v>
      </c>
      <c r="BJ230" s="4">
        <v>190</v>
      </c>
      <c r="BK230" s="8">
        <v>4934.12</v>
      </c>
      <c r="BL230" s="2" t="s">
        <v>2877</v>
      </c>
      <c r="BM230" s="7">
        <v>1</v>
      </c>
      <c r="BN230" s="7">
        <v>1</v>
      </c>
      <c r="BO230" s="4">
        <v>28</v>
      </c>
      <c r="BP230" s="8">
        <v>568.7</v>
      </c>
      <c r="BQ230" s="4"/>
      <c r="BR230" s="8"/>
      <c r="BS230" s="7"/>
      <c r="BT230" s="7"/>
      <c r="BU230" s="2" t="s">
        <v>141</v>
      </c>
      <c r="BV230" s="2" t="s">
        <v>129</v>
      </c>
      <c r="BW230" s="2" t="s">
        <v>288</v>
      </c>
      <c r="BX230" s="2" t="s">
        <v>1522</v>
      </c>
      <c r="BY230" s="2" t="s">
        <v>144</v>
      </c>
      <c r="BZ230" s="2" t="s">
        <v>132</v>
      </c>
      <c r="CA230" s="4">
        <v>37</v>
      </c>
      <c r="CB230" s="8">
        <v>1059.68</v>
      </c>
      <c r="CC230" s="4"/>
      <c r="CD230" s="8"/>
      <c r="CE230" s="7"/>
      <c r="CF230" s="7"/>
      <c r="CG230" s="2" t="s">
        <v>141</v>
      </c>
      <c r="CH230" s="2" t="s">
        <v>129</v>
      </c>
      <c r="CI230" s="2" t="s">
        <v>132</v>
      </c>
      <c r="CJ230" s="2" t="s">
        <v>2265</v>
      </c>
      <c r="CK230" s="2" t="s">
        <v>144</v>
      </c>
      <c r="CL230" s="2" t="s">
        <v>132</v>
      </c>
      <c r="CM230" s="4">
        <v>16</v>
      </c>
      <c r="CN230" s="8">
        <v>424.42</v>
      </c>
      <c r="CO230" s="4"/>
      <c r="CP230" s="8"/>
      <c r="CQ230" s="7"/>
      <c r="CR230" s="7"/>
      <c r="CS230" s="2" t="s">
        <v>141</v>
      </c>
      <c r="CT230" s="2" t="s">
        <v>129</v>
      </c>
      <c r="CU230" s="2" t="s">
        <v>2429</v>
      </c>
      <c r="CV230" s="2" t="s">
        <v>859</v>
      </c>
      <c r="CW230" s="2" t="s">
        <v>144</v>
      </c>
      <c r="CX230" s="2" t="s">
        <v>132</v>
      </c>
      <c r="CY230" s="4">
        <v>40</v>
      </c>
      <c r="CZ230" s="8">
        <v>1080.8</v>
      </c>
      <c r="DA230" s="4"/>
      <c r="DB230" s="8"/>
      <c r="DC230" s="7"/>
      <c r="DD230" s="7"/>
      <c r="DE230" s="2" t="s">
        <v>141</v>
      </c>
      <c r="DF230" s="2" t="s">
        <v>129</v>
      </c>
      <c r="DG230" s="2" t="s">
        <v>557</v>
      </c>
      <c r="DH230" s="2" t="s">
        <v>1168</v>
      </c>
      <c r="DI230" s="2" t="s">
        <v>144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141</v>
      </c>
      <c r="DR230" s="2" t="s">
        <v>129</v>
      </c>
      <c r="DS230" s="2" t="s">
        <v>294</v>
      </c>
      <c r="DT230" s="2" t="s">
        <v>476</v>
      </c>
      <c r="DU230" s="2" t="s">
        <v>144</v>
      </c>
      <c r="DV230" s="2" t="s">
        <v>132</v>
      </c>
      <c r="DW230" s="4">
        <v>2</v>
      </c>
      <c r="DX230" s="8">
        <v>58.48</v>
      </c>
      <c r="DY230" s="4"/>
      <c r="DZ230" s="8"/>
      <c r="EA230" s="7"/>
      <c r="EB230" s="7"/>
      <c r="EC230" s="2" t="s">
        <v>141</v>
      </c>
      <c r="ED230" s="2" t="s">
        <v>129</v>
      </c>
      <c r="EE230" s="2" t="s">
        <v>2878</v>
      </c>
      <c r="EF230" s="2" t="s">
        <v>2879</v>
      </c>
      <c r="EG230" s="2" t="s">
        <v>144</v>
      </c>
      <c r="EH230" s="2" t="s">
        <v>132</v>
      </c>
      <c r="EI230" s="4">
        <v>60</v>
      </c>
      <c r="EJ230" s="8">
        <v>1572.6</v>
      </c>
      <c r="EK230" s="4"/>
      <c r="EL230" s="8"/>
      <c r="EM230" s="7"/>
      <c r="EN230" s="7"/>
      <c r="EO230" s="2" t="s">
        <v>141</v>
      </c>
      <c r="EP230" s="2" t="s">
        <v>129</v>
      </c>
      <c r="EQ230" s="2" t="s">
        <v>288</v>
      </c>
      <c r="ER230" s="2" t="s">
        <v>2880</v>
      </c>
      <c r="ES230" s="2" t="s">
        <v>144</v>
      </c>
      <c r="ET230" s="2" t="s">
        <v>132</v>
      </c>
      <c r="EU230" s="4">
        <v>2</v>
      </c>
      <c r="EV230" s="8">
        <v>50.44</v>
      </c>
      <c r="EW230" s="4"/>
      <c r="EX230" s="8"/>
      <c r="EY230" s="7"/>
      <c r="EZ230" s="7"/>
      <c r="FA230" s="2" t="s">
        <v>141</v>
      </c>
      <c r="FB230" s="2" t="s">
        <v>129</v>
      </c>
      <c r="FC230" s="2" t="s">
        <v>870</v>
      </c>
      <c r="FD230" s="2" t="s">
        <v>842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168</v>
      </c>
      <c r="FO230" s="2" t="s">
        <v>297</v>
      </c>
      <c r="FP230" s="2" t="s">
        <v>1533</v>
      </c>
      <c r="FQ230" s="2" t="s">
        <v>144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129</v>
      </c>
      <c r="GA230" s="2" t="s">
        <v>300</v>
      </c>
      <c r="GB230" s="2" t="s">
        <v>1233</v>
      </c>
      <c r="GC230" s="2" t="s">
        <v>144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129</v>
      </c>
      <c r="GM230" s="2" t="s">
        <v>2429</v>
      </c>
      <c r="GN230" s="2" t="s">
        <v>1086</v>
      </c>
      <c r="GO230" s="2" t="s">
        <v>144</v>
      </c>
      <c r="GP230" s="2" t="s">
        <v>132</v>
      </c>
      <c r="GQ230" s="4">
        <v>4</v>
      </c>
      <c r="GR230" s="8">
        <v>93.4</v>
      </c>
      <c r="GS230" s="4"/>
      <c r="GT230" s="8"/>
      <c r="GU230" s="7"/>
      <c r="GV230" s="7"/>
      <c r="GW230" s="2" t="s">
        <v>141</v>
      </c>
      <c r="GX230" s="2" t="s">
        <v>129</v>
      </c>
      <c r="GY230" s="2" t="s">
        <v>303</v>
      </c>
      <c r="GZ230" s="2" t="s">
        <v>2273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162</v>
      </c>
      <c r="HJ230" s="2" t="s">
        <v>129</v>
      </c>
      <c r="HK230" s="2" t="s">
        <v>132</v>
      </c>
      <c r="HL230" s="2" t="s">
        <v>132</v>
      </c>
      <c r="HM230" s="2" t="s">
        <v>144</v>
      </c>
      <c r="HN230" s="2" t="s">
        <v>132</v>
      </c>
      <c r="HO230" s="4">
        <v>1</v>
      </c>
      <c r="HP230" s="8">
        <v>25.6</v>
      </c>
      <c r="HQ230" s="4"/>
      <c r="HR230" s="8"/>
      <c r="HS230" s="7"/>
      <c r="HT230" s="7"/>
      <c r="HU230" s="2" t="s">
        <v>141</v>
      </c>
      <c r="HV230" s="2" t="s">
        <v>129</v>
      </c>
      <c r="HW230" s="2" t="s">
        <v>305</v>
      </c>
      <c r="HX230" s="2" t="s">
        <v>2881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141</v>
      </c>
      <c r="IH230" s="2" t="s">
        <v>129</v>
      </c>
      <c r="II230" s="2" t="s">
        <v>608</v>
      </c>
      <c r="IJ230" s="2" t="s">
        <v>669</v>
      </c>
      <c r="IK230" s="2" t="s">
        <v>144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212</v>
      </c>
      <c r="IT230" s="2" t="s">
        <v>129</v>
      </c>
      <c r="IU230" s="2" t="s">
        <v>132</v>
      </c>
      <c r="IV230" s="2" t="s">
        <v>132</v>
      </c>
      <c r="IW230" s="2" t="s">
        <v>144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141</v>
      </c>
      <c r="JF230" s="2" t="s">
        <v>129</v>
      </c>
      <c r="JG230" s="2" t="s">
        <v>612</v>
      </c>
      <c r="JH230" s="2" t="s">
        <v>734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214</v>
      </c>
      <c r="JR230" s="2" t="s">
        <v>129</v>
      </c>
      <c r="JS230" s="2" t="s">
        <v>311</v>
      </c>
      <c r="JT230" s="2" t="s">
        <v>888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167</v>
      </c>
      <c r="KD230" s="2" t="s">
        <v>129</v>
      </c>
      <c r="KE230" s="2" t="s">
        <v>132</v>
      </c>
      <c r="KF230" s="2" t="s">
        <v>132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141</v>
      </c>
      <c r="LB230" s="2" t="s">
        <v>129</v>
      </c>
      <c r="LC230" s="2" t="s">
        <v>169</v>
      </c>
      <c r="LD230" s="2" t="s">
        <v>132</v>
      </c>
      <c r="LE230" s="2" t="s">
        <v>144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129</v>
      </c>
      <c r="LO230" s="2" t="s">
        <v>132</v>
      </c>
      <c r="LP230" s="2" t="s">
        <v>132</v>
      </c>
      <c r="LQ230" s="2" t="s">
        <v>144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168</v>
      </c>
      <c r="MM230" s="2" t="s">
        <v>289</v>
      </c>
      <c r="MN230" s="2" t="s">
        <v>1098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167</v>
      </c>
      <c r="MX230" s="2" t="s">
        <v>129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167</v>
      </c>
      <c r="NJ230" s="2" t="s">
        <v>129</v>
      </c>
      <c r="NK230" s="2" t="s">
        <v>132</v>
      </c>
      <c r="NL230" s="2" t="s">
        <v>132</v>
      </c>
      <c r="NM230" s="2" t="s">
        <v>144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167</v>
      </c>
      <c r="OH230" s="2" t="s">
        <v>129</v>
      </c>
      <c r="OI230" s="2" t="s">
        <v>132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167</v>
      </c>
      <c r="OT230" s="2" t="s">
        <v>168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217</v>
      </c>
      <c r="PF230" s="2" t="s">
        <v>129</v>
      </c>
      <c r="PG230" s="2" t="s">
        <v>132</v>
      </c>
      <c r="PH230" s="2" t="s">
        <v>132</v>
      </c>
      <c r="PI230" s="2" t="s">
        <v>144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168</v>
      </c>
      <c r="PS230" s="2" t="s">
        <v>572</v>
      </c>
      <c r="PT230" s="2" t="s">
        <v>2882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162</v>
      </c>
      <c r="QP230" s="2" t="s">
        <v>168</v>
      </c>
      <c r="QQ230" s="2" t="s">
        <v>132</v>
      </c>
      <c r="QR230" s="2" t="s">
        <v>132</v>
      </c>
      <c r="QS230" s="2" t="s">
        <v>144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174</v>
      </c>
      <c r="RB230" s="2" t="s">
        <v>129</v>
      </c>
      <c r="RC230" s="2" t="s">
        <v>132</v>
      </c>
      <c r="RD230" s="2" t="s">
        <v>132</v>
      </c>
      <c r="RE230" s="2" t="s">
        <v>144</v>
      </c>
      <c r="RF230" s="2" t="s">
        <v>179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168</v>
      </c>
      <c r="RO230" s="2" t="s">
        <v>2779</v>
      </c>
      <c r="RP230" s="2" t="s">
        <v>2883</v>
      </c>
      <c r="RQ230" s="2" t="s">
        <v>144</v>
      </c>
      <c r="RR230" s="2" t="s">
        <v>132</v>
      </c>
    </row>
    <row r="231">
      <c r="A231" s="2" t="s">
        <v>2884</v>
      </c>
      <c r="B231" s="2" t="s">
        <v>121</v>
      </c>
      <c r="C231" s="2" t="s">
        <v>2741</v>
      </c>
      <c r="D231" s="2" t="s">
        <v>123</v>
      </c>
      <c r="E231" s="2" t="s">
        <v>124</v>
      </c>
      <c r="F231" s="2" t="s">
        <v>2885</v>
      </c>
      <c r="G231" s="2" t="s">
        <v>2885</v>
      </c>
      <c r="H231" s="2" t="s">
        <v>2885</v>
      </c>
      <c r="I231" s="2" t="s">
        <v>2886</v>
      </c>
      <c r="J231" s="2" t="s">
        <v>127</v>
      </c>
      <c r="K231" s="2" t="s">
        <v>427</v>
      </c>
      <c r="L231" s="3">
        <v>37.19</v>
      </c>
      <c r="M231" s="3">
        <v>39.05</v>
      </c>
      <c r="N231" s="3">
        <v>78.19</v>
      </c>
      <c r="O231" s="2" t="s">
        <v>129</v>
      </c>
      <c r="P231" s="2" t="s">
        <v>640</v>
      </c>
      <c r="Q231" s="2" t="s">
        <v>131</v>
      </c>
      <c r="R231" s="2" t="s">
        <v>132</v>
      </c>
      <c r="S231" s="2" t="s">
        <v>2887</v>
      </c>
      <c r="T231" s="2" t="s">
        <v>132</v>
      </c>
      <c r="U231" s="2" t="s">
        <v>429</v>
      </c>
      <c r="V231" s="2" t="s">
        <v>2175</v>
      </c>
      <c r="W231" s="2" t="s">
        <v>2750</v>
      </c>
      <c r="X231" s="2" t="s">
        <v>132</v>
      </c>
      <c r="Y231" s="2" t="s">
        <v>286</v>
      </c>
      <c r="Z231" s="4">
        <v>94</v>
      </c>
      <c r="AA231" s="4">
        <f>=ROUNDDOWN(31.3333333333333,0)</f>
      </c>
      <c r="AB231" s="5">
        <v>3</v>
      </c>
      <c r="AC231" s="2" t="s">
        <v>132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43</v>
      </c>
      <c r="AQ231" s="8">
        <v>1858.01</v>
      </c>
      <c r="AR231" s="4"/>
      <c r="AS231" s="8"/>
      <c r="AT231" s="7"/>
      <c r="AU231" s="7"/>
      <c r="AV231" s="4">
        <v>43</v>
      </c>
      <c r="AW231" s="8">
        <v>1858.01</v>
      </c>
      <c r="AX231" s="4"/>
      <c r="AY231" s="8"/>
      <c r="AZ231" s="7"/>
      <c r="BA231" s="7"/>
      <c r="BB231" s="7">
        <v>1</v>
      </c>
      <c r="BC231" s="4">
        <v>43</v>
      </c>
      <c r="BD231" s="8">
        <v>1858.01</v>
      </c>
      <c r="BE231" s="4"/>
      <c r="BF231" s="8"/>
      <c r="BG231" s="7"/>
      <c r="BH231" s="7"/>
      <c r="BI231" s="7">
        <v>1</v>
      </c>
      <c r="BJ231" s="4">
        <v>43</v>
      </c>
      <c r="BK231" s="8">
        <v>1858.01</v>
      </c>
      <c r="BL231" s="2" t="s">
        <v>2888</v>
      </c>
      <c r="BM231" s="7">
        <v>1</v>
      </c>
      <c r="BN231" s="7">
        <v>1</v>
      </c>
      <c r="BO231" s="4">
        <v>1</v>
      </c>
      <c r="BP231" s="8">
        <v>41.17</v>
      </c>
      <c r="BQ231" s="4"/>
      <c r="BR231" s="8"/>
      <c r="BS231" s="7"/>
      <c r="BT231" s="7"/>
      <c r="BU231" s="2" t="s">
        <v>141</v>
      </c>
      <c r="BV231" s="2" t="s">
        <v>129</v>
      </c>
      <c r="BW231" s="2" t="s">
        <v>288</v>
      </c>
      <c r="BX231" s="2" t="s">
        <v>1511</v>
      </c>
      <c r="BY231" s="2" t="s">
        <v>144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581</v>
      </c>
      <c r="CH231" s="2" t="s">
        <v>168</v>
      </c>
      <c r="CI231" s="2" t="s">
        <v>132</v>
      </c>
      <c r="CJ231" s="2" t="s">
        <v>2889</v>
      </c>
      <c r="CK231" s="2" t="s">
        <v>144</v>
      </c>
      <c r="CL231" s="2" t="s">
        <v>132</v>
      </c>
      <c r="CM231" s="4">
        <v>16</v>
      </c>
      <c r="CN231" s="8">
        <v>742.67</v>
      </c>
      <c r="CO231" s="4"/>
      <c r="CP231" s="8"/>
      <c r="CQ231" s="7"/>
      <c r="CR231" s="7"/>
      <c r="CS231" s="2" t="s">
        <v>141</v>
      </c>
      <c r="CT231" s="2" t="s">
        <v>129</v>
      </c>
      <c r="CU231" s="2" t="s">
        <v>2429</v>
      </c>
      <c r="CV231" s="2" t="s">
        <v>292</v>
      </c>
      <c r="CW231" s="2" t="s">
        <v>144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141</v>
      </c>
      <c r="DF231" s="2" t="s">
        <v>129</v>
      </c>
      <c r="DG231" s="2" t="s">
        <v>557</v>
      </c>
      <c r="DH231" s="2" t="s">
        <v>2890</v>
      </c>
      <c r="DI231" s="2" t="s">
        <v>144</v>
      </c>
      <c r="DJ231" s="2" t="s">
        <v>132</v>
      </c>
      <c r="DK231" s="4">
        <v>1</v>
      </c>
      <c r="DL231" s="8">
        <v>55</v>
      </c>
      <c r="DM231" s="4"/>
      <c r="DN231" s="8"/>
      <c r="DO231" s="7"/>
      <c r="DP231" s="7"/>
      <c r="DQ231" s="2" t="s">
        <v>141</v>
      </c>
      <c r="DR231" s="2" t="s">
        <v>129</v>
      </c>
      <c r="DS231" s="2" t="s">
        <v>294</v>
      </c>
      <c r="DT231" s="2" t="s">
        <v>406</v>
      </c>
      <c r="DU231" s="2" t="s">
        <v>144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141</v>
      </c>
      <c r="ED231" s="2" t="s">
        <v>129</v>
      </c>
      <c r="EE231" s="2" t="s">
        <v>2891</v>
      </c>
      <c r="EF231" s="2" t="s">
        <v>1198</v>
      </c>
      <c r="EG231" s="2" t="s">
        <v>144</v>
      </c>
      <c r="EH231" s="2" t="s">
        <v>132</v>
      </c>
      <c r="EI231" s="4">
        <v>1</v>
      </c>
      <c r="EJ231" s="8">
        <v>50.77</v>
      </c>
      <c r="EK231" s="4"/>
      <c r="EL231" s="8"/>
      <c r="EM231" s="7"/>
      <c r="EN231" s="7"/>
      <c r="EO231" s="2" t="s">
        <v>141</v>
      </c>
      <c r="EP231" s="2" t="s">
        <v>129</v>
      </c>
      <c r="EQ231" s="2" t="s">
        <v>288</v>
      </c>
      <c r="ER231" s="2" t="s">
        <v>1615</v>
      </c>
      <c r="ES231" s="2" t="s">
        <v>144</v>
      </c>
      <c r="ET231" s="2" t="s">
        <v>132</v>
      </c>
      <c r="EU231" s="4">
        <v>1</v>
      </c>
      <c r="EV231" s="8">
        <v>42.17</v>
      </c>
      <c r="EW231" s="4"/>
      <c r="EX231" s="8"/>
      <c r="EY231" s="7"/>
      <c r="EZ231" s="7"/>
      <c r="FA231" s="2" t="s">
        <v>141</v>
      </c>
      <c r="FB231" s="2" t="s">
        <v>129</v>
      </c>
      <c r="FC231" s="2" t="s">
        <v>870</v>
      </c>
      <c r="FD231" s="2" t="s">
        <v>1027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168</v>
      </c>
      <c r="FO231" s="2" t="s">
        <v>297</v>
      </c>
      <c r="FP231" s="2" t="s">
        <v>2892</v>
      </c>
      <c r="FQ231" s="2" t="s">
        <v>144</v>
      </c>
      <c r="FR231" s="2" t="s">
        <v>132</v>
      </c>
      <c r="FS231" s="4">
        <v>4</v>
      </c>
      <c r="FT231" s="8">
        <v>156.2</v>
      </c>
      <c r="FU231" s="4"/>
      <c r="FV231" s="8"/>
      <c r="FW231" s="7"/>
      <c r="FX231" s="7"/>
      <c r="FY231" s="2" t="s">
        <v>141</v>
      </c>
      <c r="FZ231" s="2" t="s">
        <v>129</v>
      </c>
      <c r="GA231" s="2" t="s">
        <v>300</v>
      </c>
      <c r="GB231" s="2" t="s">
        <v>2029</v>
      </c>
      <c r="GC231" s="2" t="s">
        <v>144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2429</v>
      </c>
      <c r="GN231" s="2" t="s">
        <v>534</v>
      </c>
      <c r="GO231" s="2" t="s">
        <v>144</v>
      </c>
      <c r="GP231" s="2" t="s">
        <v>132</v>
      </c>
      <c r="GQ231" s="4">
        <v>10</v>
      </c>
      <c r="GR231" s="8">
        <v>390.5</v>
      </c>
      <c r="GS231" s="4"/>
      <c r="GT231" s="8"/>
      <c r="GU231" s="7"/>
      <c r="GV231" s="7"/>
      <c r="GW231" s="2" t="s">
        <v>141</v>
      </c>
      <c r="GX231" s="2" t="s">
        <v>129</v>
      </c>
      <c r="GY231" s="2" t="s">
        <v>303</v>
      </c>
      <c r="GZ231" s="2" t="s">
        <v>2035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162</v>
      </c>
      <c r="HJ231" s="2" t="s">
        <v>129</v>
      </c>
      <c r="HK231" s="2" t="s">
        <v>132</v>
      </c>
      <c r="HL231" s="2" t="s">
        <v>132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129</v>
      </c>
      <c r="HW231" s="2" t="s">
        <v>527</v>
      </c>
      <c r="HX231" s="2" t="s">
        <v>1797</v>
      </c>
      <c r="HY231" s="2" t="s">
        <v>144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141</v>
      </c>
      <c r="IH231" s="2" t="s">
        <v>129</v>
      </c>
      <c r="II231" s="2" t="s">
        <v>608</v>
      </c>
      <c r="IJ231" s="2" t="s">
        <v>787</v>
      </c>
      <c r="IK231" s="2" t="s">
        <v>144</v>
      </c>
      <c r="IL231" s="2" t="s">
        <v>132</v>
      </c>
      <c r="IM231" s="4">
        <v>9</v>
      </c>
      <c r="IN231" s="8">
        <v>379.53</v>
      </c>
      <c r="IO231" s="4"/>
      <c r="IP231" s="8"/>
      <c r="IQ231" s="7"/>
      <c r="IR231" s="7"/>
      <c r="IS231" s="2" t="s">
        <v>141</v>
      </c>
      <c r="IT231" s="2" t="s">
        <v>129</v>
      </c>
      <c r="IU231" s="2" t="s">
        <v>2268</v>
      </c>
      <c r="IV231" s="2" t="s">
        <v>1539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129</v>
      </c>
      <c r="JG231" s="2" t="s">
        <v>272</v>
      </c>
      <c r="JH231" s="2" t="s">
        <v>2124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214</v>
      </c>
      <c r="JR231" s="2" t="s">
        <v>129</v>
      </c>
      <c r="JS231" s="2" t="s">
        <v>311</v>
      </c>
      <c r="JT231" s="2" t="s">
        <v>1405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167</v>
      </c>
      <c r="KD231" s="2" t="s">
        <v>129</v>
      </c>
      <c r="KE231" s="2" t="s">
        <v>132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141</v>
      </c>
      <c r="LB231" s="2" t="s">
        <v>129</v>
      </c>
      <c r="LC231" s="2" t="s">
        <v>169</v>
      </c>
      <c r="LD231" s="2" t="s">
        <v>176</v>
      </c>
      <c r="LE231" s="2" t="s">
        <v>144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129</v>
      </c>
      <c r="LO231" s="2" t="s">
        <v>132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141</v>
      </c>
      <c r="ML231" s="2" t="s">
        <v>171</v>
      </c>
      <c r="MM231" s="2" t="s">
        <v>289</v>
      </c>
      <c r="MN231" s="2" t="s">
        <v>2312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129</v>
      </c>
      <c r="MY231" s="2" t="s">
        <v>132</v>
      </c>
      <c r="MZ231" s="2" t="s">
        <v>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129</v>
      </c>
      <c r="NK231" s="2" t="s">
        <v>132</v>
      </c>
      <c r="NL231" s="2" t="s">
        <v>132</v>
      </c>
      <c r="NM231" s="2" t="s">
        <v>144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167</v>
      </c>
      <c r="OH231" s="2" t="s">
        <v>129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167</v>
      </c>
      <c r="OT231" s="2" t="s">
        <v>168</v>
      </c>
      <c r="OU231" s="2" t="s">
        <v>132</v>
      </c>
      <c r="OV231" s="2" t="s">
        <v>132</v>
      </c>
      <c r="OW231" s="2" t="s">
        <v>144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141</v>
      </c>
      <c r="PR231" s="2" t="s">
        <v>168</v>
      </c>
      <c r="PS231" s="2" t="s">
        <v>572</v>
      </c>
      <c r="PT231" s="2" t="s">
        <v>719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162</v>
      </c>
      <c r="QP231" s="2" t="s">
        <v>168</v>
      </c>
      <c r="QQ231" s="2" t="s">
        <v>132</v>
      </c>
      <c r="QR231" s="2" t="s">
        <v>132</v>
      </c>
      <c r="QS231" s="2" t="s">
        <v>144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167</v>
      </c>
      <c r="RB231" s="2" t="s">
        <v>129</v>
      </c>
      <c r="RC231" s="2" t="s">
        <v>132</v>
      </c>
      <c r="RD231" s="2" t="s">
        <v>132</v>
      </c>
      <c r="RE231" s="2" t="s">
        <v>144</v>
      </c>
      <c r="RF231" s="2" t="s">
        <v>179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168</v>
      </c>
      <c r="RO231" s="2" t="s">
        <v>2779</v>
      </c>
      <c r="RP231" s="2" t="s">
        <v>238</v>
      </c>
      <c r="RQ231" s="2" t="s">
        <v>144</v>
      </c>
      <c r="RR231" s="2" t="s">
        <v>132</v>
      </c>
    </row>
    <row r="232">
      <c r="A232" s="2" t="s">
        <v>2893</v>
      </c>
      <c r="B232" s="2" t="s">
        <v>121</v>
      </c>
      <c r="C232" s="2" t="s">
        <v>2741</v>
      </c>
      <c r="D232" s="2" t="s">
        <v>123</v>
      </c>
      <c r="E232" s="2" t="s">
        <v>124</v>
      </c>
      <c r="F232" s="2" t="s">
        <v>2894</v>
      </c>
      <c r="G232" s="2" t="s">
        <v>2894</v>
      </c>
      <c r="H232" s="2" t="s">
        <v>2894</v>
      </c>
      <c r="I232" s="2" t="s">
        <v>2895</v>
      </c>
      <c r="J232" s="2" t="s">
        <v>127</v>
      </c>
      <c r="K232" s="2" t="s">
        <v>2795</v>
      </c>
      <c r="L232" s="3">
        <v>35.58</v>
      </c>
      <c r="M232" s="3">
        <v>37.36</v>
      </c>
      <c r="N232" s="3">
        <v>76.49</v>
      </c>
      <c r="O232" s="2" t="s">
        <v>656</v>
      </c>
      <c r="P232" s="2" t="s">
        <v>540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429</v>
      </c>
      <c r="V232" s="2" t="s">
        <v>2175</v>
      </c>
      <c r="W232" s="2" t="s">
        <v>2750</v>
      </c>
      <c r="X232" s="2" t="s">
        <v>132</v>
      </c>
      <c r="Y232" s="2" t="s">
        <v>1807</v>
      </c>
      <c r="Z232" s="4"/>
      <c r="AA232" s="4">
        <f>=ROUNDDOWN({0},0)</f>
      </c>
      <c r="AB232" s="5">
        <v>4</v>
      </c>
      <c r="AC232" s="2" t="s">
        <v>132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50</v>
      </c>
      <c r="AQ232" s="8">
        <v>1779.49</v>
      </c>
      <c r="AR232" s="4"/>
      <c r="AS232" s="8"/>
      <c r="AT232" s="7"/>
      <c r="AU232" s="7"/>
      <c r="AV232" s="4">
        <v>50</v>
      </c>
      <c r="AW232" s="8">
        <v>1779.49</v>
      </c>
      <c r="AX232" s="4"/>
      <c r="AY232" s="8"/>
      <c r="AZ232" s="7"/>
      <c r="BA232" s="7"/>
      <c r="BB232" s="7">
        <v>1</v>
      </c>
      <c r="BC232" s="4">
        <v>50</v>
      </c>
      <c r="BD232" s="8">
        <v>1779.49</v>
      </c>
      <c r="BE232" s="4"/>
      <c r="BF232" s="8"/>
      <c r="BG232" s="7"/>
      <c r="BH232" s="7"/>
      <c r="BI232" s="7">
        <v>1</v>
      </c>
      <c r="BJ232" s="4">
        <v>50</v>
      </c>
      <c r="BK232" s="8">
        <v>1779.49</v>
      </c>
      <c r="BL232" s="2" t="s">
        <v>2896</v>
      </c>
      <c r="BM232" s="7">
        <v>1</v>
      </c>
      <c r="BN232" s="7">
        <v>1</v>
      </c>
      <c r="BO232" s="4">
        <v>23</v>
      </c>
      <c r="BP232" s="8">
        <v>665.39</v>
      </c>
      <c r="BQ232" s="4"/>
      <c r="BR232" s="8"/>
      <c r="BS232" s="7"/>
      <c r="BT232" s="7"/>
      <c r="BU232" s="2" t="s">
        <v>141</v>
      </c>
      <c r="BV232" s="2" t="s">
        <v>168</v>
      </c>
      <c r="BW232" s="2" t="s">
        <v>1538</v>
      </c>
      <c r="BX232" s="2" t="s">
        <v>2761</v>
      </c>
      <c r="BY232" s="2" t="s">
        <v>144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402</v>
      </c>
      <c r="CH232" s="2" t="s">
        <v>168</v>
      </c>
      <c r="CI232" s="2" t="s">
        <v>132</v>
      </c>
      <c r="CJ232" s="2" t="s">
        <v>2897</v>
      </c>
      <c r="CK232" s="2" t="s">
        <v>144</v>
      </c>
      <c r="CL232" s="2" t="s">
        <v>132</v>
      </c>
      <c r="CM232" s="4">
        <v>7</v>
      </c>
      <c r="CN232" s="8">
        <v>274.03</v>
      </c>
      <c r="CO232" s="4"/>
      <c r="CP232" s="8"/>
      <c r="CQ232" s="7"/>
      <c r="CR232" s="7"/>
      <c r="CS232" s="2" t="s">
        <v>141</v>
      </c>
      <c r="CT232" s="2" t="s">
        <v>168</v>
      </c>
      <c r="CU232" s="2" t="s">
        <v>1809</v>
      </c>
      <c r="CV232" s="2" t="s">
        <v>2898</v>
      </c>
      <c r="CW232" s="2" t="s">
        <v>144</v>
      </c>
      <c r="CX232" s="2" t="s">
        <v>132</v>
      </c>
      <c r="CY232" s="4">
        <v>11</v>
      </c>
      <c r="CZ232" s="8">
        <v>450.67</v>
      </c>
      <c r="DA232" s="4"/>
      <c r="DB232" s="8"/>
      <c r="DC232" s="7"/>
      <c r="DD232" s="7"/>
      <c r="DE232" s="2" t="s">
        <v>141</v>
      </c>
      <c r="DF232" s="2" t="s">
        <v>168</v>
      </c>
      <c r="DG232" s="2" t="s">
        <v>557</v>
      </c>
      <c r="DH232" s="2" t="s">
        <v>406</v>
      </c>
      <c r="DI232" s="2" t="s">
        <v>144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141</v>
      </c>
      <c r="DR232" s="2" t="s">
        <v>168</v>
      </c>
      <c r="DS232" s="2" t="s">
        <v>294</v>
      </c>
      <c r="DT232" s="2" t="s">
        <v>2574</v>
      </c>
      <c r="DU232" s="2" t="s">
        <v>144</v>
      </c>
      <c r="DV232" s="2" t="s">
        <v>132</v>
      </c>
      <c r="DW232" s="4">
        <v>1</v>
      </c>
      <c r="DX232" s="8">
        <v>46.79</v>
      </c>
      <c r="DY232" s="4"/>
      <c r="DZ232" s="8"/>
      <c r="EA232" s="7"/>
      <c r="EB232" s="7"/>
      <c r="EC232" s="2" t="s">
        <v>141</v>
      </c>
      <c r="ED232" s="2" t="s">
        <v>168</v>
      </c>
      <c r="EE232" s="2" t="s">
        <v>2416</v>
      </c>
      <c r="EF232" s="2" t="s">
        <v>2899</v>
      </c>
      <c r="EG232" s="2" t="s">
        <v>144</v>
      </c>
      <c r="EH232" s="2" t="s">
        <v>132</v>
      </c>
      <c r="EI232" s="4">
        <v>6</v>
      </c>
      <c r="EJ232" s="8">
        <v>264.9</v>
      </c>
      <c r="EK232" s="4"/>
      <c r="EL232" s="8"/>
      <c r="EM232" s="7"/>
      <c r="EN232" s="7"/>
      <c r="EO232" s="2" t="s">
        <v>141</v>
      </c>
      <c r="EP232" s="2" t="s">
        <v>168</v>
      </c>
      <c r="EQ232" s="2" t="s">
        <v>2900</v>
      </c>
      <c r="ER232" s="2" t="s">
        <v>2901</v>
      </c>
      <c r="ES232" s="2" t="s">
        <v>144</v>
      </c>
      <c r="ET232" s="2" t="s">
        <v>132</v>
      </c>
      <c r="EU232" s="4">
        <v>1</v>
      </c>
      <c r="EV232" s="8">
        <v>40.35</v>
      </c>
      <c r="EW232" s="4"/>
      <c r="EX232" s="8"/>
      <c r="EY232" s="7"/>
      <c r="EZ232" s="7"/>
      <c r="FA232" s="2" t="s">
        <v>141</v>
      </c>
      <c r="FB232" s="2" t="s">
        <v>168</v>
      </c>
      <c r="FC232" s="2" t="s">
        <v>2902</v>
      </c>
      <c r="FD232" s="2" t="s">
        <v>686</v>
      </c>
      <c r="FE232" s="2" t="s">
        <v>144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141</v>
      </c>
      <c r="FN232" s="2" t="s">
        <v>168</v>
      </c>
      <c r="FO232" s="2" t="s">
        <v>2482</v>
      </c>
      <c r="FP232" s="2" t="s">
        <v>1070</v>
      </c>
      <c r="FQ232" s="2" t="s">
        <v>144</v>
      </c>
      <c r="FR232" s="2" t="s">
        <v>132</v>
      </c>
      <c r="FS232" s="4">
        <v>1</v>
      </c>
      <c r="FT232" s="8">
        <v>37.36</v>
      </c>
      <c r="FU232" s="4"/>
      <c r="FV232" s="8"/>
      <c r="FW232" s="7"/>
      <c r="FX232" s="7"/>
      <c r="FY232" s="2" t="s">
        <v>141</v>
      </c>
      <c r="FZ232" s="2" t="s">
        <v>168</v>
      </c>
      <c r="GA232" s="2" t="s">
        <v>300</v>
      </c>
      <c r="GB232" s="2" t="s">
        <v>379</v>
      </c>
      <c r="GC232" s="2" t="s">
        <v>144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141</v>
      </c>
      <c r="GL232" s="2" t="s">
        <v>168</v>
      </c>
      <c r="GM232" s="2" t="s">
        <v>1809</v>
      </c>
      <c r="GN232" s="2" t="s">
        <v>2898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141</v>
      </c>
      <c r="GX232" s="2" t="s">
        <v>168</v>
      </c>
      <c r="GY232" s="2" t="s">
        <v>142</v>
      </c>
      <c r="GZ232" s="2" t="s">
        <v>244</v>
      </c>
      <c r="HA232" s="2" t="s">
        <v>144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162</v>
      </c>
      <c r="HJ232" s="2" t="s">
        <v>168</v>
      </c>
      <c r="HK232" s="2" t="s">
        <v>132</v>
      </c>
      <c r="HL232" s="2" t="s">
        <v>132</v>
      </c>
      <c r="HM232" s="2" t="s">
        <v>144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168</v>
      </c>
      <c r="HW232" s="2" t="s">
        <v>1099</v>
      </c>
      <c r="HX232" s="2" t="s">
        <v>1523</v>
      </c>
      <c r="HY232" s="2" t="s">
        <v>144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141</v>
      </c>
      <c r="IH232" s="2" t="s">
        <v>168</v>
      </c>
      <c r="II232" s="2" t="s">
        <v>608</v>
      </c>
      <c r="IJ232" s="2" t="s">
        <v>2237</v>
      </c>
      <c r="IK232" s="2" t="s">
        <v>144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141</v>
      </c>
      <c r="IT232" s="2" t="s">
        <v>168</v>
      </c>
      <c r="IU232" s="2" t="s">
        <v>1170</v>
      </c>
      <c r="IV232" s="2" t="s">
        <v>2447</v>
      </c>
      <c r="IW232" s="2" t="s">
        <v>144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168</v>
      </c>
      <c r="JG232" s="2" t="s">
        <v>272</v>
      </c>
      <c r="JH232" s="2" t="s">
        <v>270</v>
      </c>
      <c r="JI232" s="2" t="s">
        <v>144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168</v>
      </c>
      <c r="JS232" s="2" t="s">
        <v>1031</v>
      </c>
      <c r="JT232" s="2" t="s">
        <v>2444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167</v>
      </c>
      <c r="KD232" s="2" t="s">
        <v>168</v>
      </c>
      <c r="KE232" s="2" t="s">
        <v>132</v>
      </c>
      <c r="KF232" s="2" t="s">
        <v>132</v>
      </c>
      <c r="KG232" s="2" t="s">
        <v>144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141</v>
      </c>
      <c r="LB232" s="2" t="s">
        <v>168</v>
      </c>
      <c r="LC232" s="2" t="s">
        <v>169</v>
      </c>
      <c r="LD232" s="2" t="s">
        <v>132</v>
      </c>
      <c r="LE232" s="2" t="s">
        <v>144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162</v>
      </c>
      <c r="LN232" s="2" t="s">
        <v>168</v>
      </c>
      <c r="LO232" s="2" t="s">
        <v>132</v>
      </c>
      <c r="LP232" s="2" t="s">
        <v>132</v>
      </c>
      <c r="LQ232" s="2" t="s">
        <v>144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141</v>
      </c>
      <c r="ML232" s="2" t="s">
        <v>168</v>
      </c>
      <c r="MM232" s="2" t="s">
        <v>2903</v>
      </c>
      <c r="MN232" s="2" t="s">
        <v>1400</v>
      </c>
      <c r="MO232" s="2" t="s">
        <v>144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167</v>
      </c>
      <c r="MX232" s="2" t="s">
        <v>168</v>
      </c>
      <c r="MY232" s="2" t="s">
        <v>132</v>
      </c>
      <c r="MZ232" s="2" t="s">
        <v>132</v>
      </c>
      <c r="NA232" s="2" t="s">
        <v>144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167</v>
      </c>
      <c r="NJ232" s="2" t="s">
        <v>168</v>
      </c>
      <c r="NK232" s="2" t="s">
        <v>132</v>
      </c>
      <c r="NL232" s="2" t="s">
        <v>132</v>
      </c>
      <c r="NM232" s="2" t="s">
        <v>144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174</v>
      </c>
      <c r="OH232" s="2" t="s">
        <v>168</v>
      </c>
      <c r="OI232" s="2" t="s">
        <v>132</v>
      </c>
      <c r="OJ232" s="2" t="s">
        <v>132</v>
      </c>
      <c r="OK232" s="2" t="s">
        <v>144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167</v>
      </c>
      <c r="OT232" s="2" t="s">
        <v>168</v>
      </c>
      <c r="OU232" s="2" t="s">
        <v>132</v>
      </c>
      <c r="OV232" s="2" t="s">
        <v>132</v>
      </c>
      <c r="OW232" s="2" t="s">
        <v>144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141</v>
      </c>
      <c r="PR232" s="2" t="s">
        <v>168</v>
      </c>
      <c r="PS232" s="2" t="s">
        <v>177</v>
      </c>
      <c r="PT232" s="2" t="s">
        <v>132</v>
      </c>
      <c r="PU232" s="2" t="s">
        <v>144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162</v>
      </c>
      <c r="QP232" s="2" t="s">
        <v>168</v>
      </c>
      <c r="QQ232" s="2" t="s">
        <v>132</v>
      </c>
      <c r="QR232" s="2" t="s">
        <v>132</v>
      </c>
      <c r="QS232" s="2" t="s">
        <v>144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174</v>
      </c>
      <c r="RB232" s="2" t="s">
        <v>168</v>
      </c>
      <c r="RC232" s="2" t="s">
        <v>132</v>
      </c>
      <c r="RD232" s="2" t="s">
        <v>132</v>
      </c>
      <c r="RE232" s="2" t="s">
        <v>144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168</v>
      </c>
      <c r="RO232" s="2" t="s">
        <v>2779</v>
      </c>
      <c r="RP232" s="2" t="s">
        <v>263</v>
      </c>
      <c r="RQ232" s="2" t="s">
        <v>144</v>
      </c>
      <c r="RR232" s="2" t="s">
        <v>132</v>
      </c>
    </row>
    <row r="233">
      <c r="A233" s="2" t="s">
        <v>2904</v>
      </c>
      <c r="B233" s="2" t="s">
        <v>121</v>
      </c>
      <c r="C233" s="2" t="s">
        <v>2741</v>
      </c>
      <c r="D233" s="2" t="s">
        <v>123</v>
      </c>
      <c r="E233" s="2" t="s">
        <v>124</v>
      </c>
      <c r="F233" s="2" t="s">
        <v>2905</v>
      </c>
      <c r="G233" s="2" t="s">
        <v>2905</v>
      </c>
      <c r="H233" s="2" t="s">
        <v>2905</v>
      </c>
      <c r="I233" s="2" t="s">
        <v>2906</v>
      </c>
      <c r="J233" s="2" t="s">
        <v>127</v>
      </c>
      <c r="K233" s="2" t="s">
        <v>730</v>
      </c>
      <c r="L233" s="3">
        <v>52.38</v>
      </c>
      <c r="M233" s="3">
        <v>55</v>
      </c>
      <c r="N233" s="3">
        <v>109.99</v>
      </c>
      <c r="O233" s="2" t="s">
        <v>129</v>
      </c>
      <c r="P233" s="2" t="s">
        <v>640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429</v>
      </c>
      <c r="V233" s="2" t="s">
        <v>866</v>
      </c>
      <c r="W233" s="2" t="s">
        <v>136</v>
      </c>
      <c r="X233" s="2" t="s">
        <v>2808</v>
      </c>
      <c r="Y233" s="2" t="s">
        <v>1926</v>
      </c>
      <c r="Z233" s="4">
        <v>59</v>
      </c>
      <c r="AA233" s="4">
        <f>=ROUNDDOWN(29.5,0)</f>
      </c>
      <c r="AB233" s="5">
        <v>2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15</v>
      </c>
      <c r="AQ233" s="8">
        <v>880.07</v>
      </c>
      <c r="AR233" s="4"/>
      <c r="AS233" s="8"/>
      <c r="AT233" s="7"/>
      <c r="AU233" s="7"/>
      <c r="AV233" s="4">
        <v>15</v>
      </c>
      <c r="AW233" s="8">
        <v>880.07</v>
      </c>
      <c r="AX233" s="4"/>
      <c r="AY233" s="8"/>
      <c r="AZ233" s="7"/>
      <c r="BA233" s="7"/>
      <c r="BB233" s="7">
        <v>1</v>
      </c>
      <c r="BC233" s="4">
        <v>15</v>
      </c>
      <c r="BD233" s="8">
        <v>880.07</v>
      </c>
      <c r="BE233" s="4"/>
      <c r="BF233" s="8"/>
      <c r="BG233" s="7"/>
      <c r="BH233" s="7"/>
      <c r="BI233" s="7">
        <v>1</v>
      </c>
      <c r="BJ233" s="4">
        <v>15</v>
      </c>
      <c r="BK233" s="8">
        <v>880.07</v>
      </c>
      <c r="BL233" s="2" t="s">
        <v>18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141</v>
      </c>
      <c r="BV233" s="2" t="s">
        <v>129</v>
      </c>
      <c r="BW233" s="2" t="s">
        <v>945</v>
      </c>
      <c r="BX233" s="2" t="s">
        <v>132</v>
      </c>
      <c r="BY233" s="2" t="s">
        <v>144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162</v>
      </c>
      <c r="CH233" s="2" t="s">
        <v>129</v>
      </c>
      <c r="CI233" s="2" t="s">
        <v>132</v>
      </c>
      <c r="CJ233" s="2" t="s">
        <v>132</v>
      </c>
      <c r="CK233" s="2" t="s">
        <v>144</v>
      </c>
      <c r="CL233" s="2" t="s">
        <v>132</v>
      </c>
      <c r="CM233" s="4">
        <v>15</v>
      </c>
      <c r="CN233" s="8">
        <v>880.07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483</v>
      </c>
      <c r="CV233" s="2" t="s">
        <v>945</v>
      </c>
      <c r="CW233" s="2" t="s">
        <v>144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212</v>
      </c>
      <c r="DF233" s="2" t="s">
        <v>129</v>
      </c>
      <c r="DG233" s="2" t="s">
        <v>132</v>
      </c>
      <c r="DH233" s="2" t="s">
        <v>132</v>
      </c>
      <c r="DI233" s="2" t="s">
        <v>144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141</v>
      </c>
      <c r="DR233" s="2" t="s">
        <v>129</v>
      </c>
      <c r="DS233" s="2" t="s">
        <v>983</v>
      </c>
      <c r="DT233" s="2" t="s">
        <v>132</v>
      </c>
      <c r="DU233" s="2" t="s">
        <v>144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873</v>
      </c>
      <c r="EF233" s="2" t="s">
        <v>1460</v>
      </c>
      <c r="EG233" s="2" t="s">
        <v>144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249</v>
      </c>
      <c r="ER233" s="2" t="s">
        <v>132</v>
      </c>
      <c r="ES233" s="2" t="s">
        <v>144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167</v>
      </c>
      <c r="FB233" s="2" t="s">
        <v>129</v>
      </c>
      <c r="FC233" s="2" t="s">
        <v>132</v>
      </c>
      <c r="FD233" s="2" t="s">
        <v>132</v>
      </c>
      <c r="FE233" s="2" t="s">
        <v>144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217</v>
      </c>
      <c r="FN233" s="2" t="s">
        <v>129</v>
      </c>
      <c r="FO233" s="2" t="s">
        <v>132</v>
      </c>
      <c r="FP233" s="2" t="s">
        <v>132</v>
      </c>
      <c r="FQ233" s="2" t="s">
        <v>144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129</v>
      </c>
      <c r="GA233" s="2" t="s">
        <v>158</v>
      </c>
      <c r="GB233" s="2" t="s">
        <v>132</v>
      </c>
      <c r="GC233" s="2" t="s">
        <v>144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141</v>
      </c>
      <c r="GL233" s="2" t="s">
        <v>129</v>
      </c>
      <c r="GM233" s="2" t="s">
        <v>483</v>
      </c>
      <c r="GN233" s="2" t="s">
        <v>132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167</v>
      </c>
      <c r="GX233" s="2" t="s">
        <v>129</v>
      </c>
      <c r="GY233" s="2" t="s">
        <v>132</v>
      </c>
      <c r="GZ233" s="2" t="s">
        <v>132</v>
      </c>
      <c r="HA233" s="2" t="s">
        <v>144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162</v>
      </c>
      <c r="HJ233" s="2" t="s">
        <v>129</v>
      </c>
      <c r="HK233" s="2" t="s">
        <v>132</v>
      </c>
      <c r="HL233" s="2" t="s">
        <v>132</v>
      </c>
      <c r="HM233" s="2" t="s">
        <v>144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947</v>
      </c>
      <c r="HX233" s="2" t="s">
        <v>440</v>
      </c>
      <c r="HY233" s="2" t="s">
        <v>144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141</v>
      </c>
      <c r="IH233" s="2" t="s">
        <v>129</v>
      </c>
      <c r="II233" s="2" t="s">
        <v>1447</v>
      </c>
      <c r="IJ233" s="2" t="s">
        <v>132</v>
      </c>
      <c r="IK233" s="2" t="s">
        <v>144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212</v>
      </c>
      <c r="IT233" s="2" t="s">
        <v>129</v>
      </c>
      <c r="IU233" s="2" t="s">
        <v>132</v>
      </c>
      <c r="IV233" s="2" t="s">
        <v>132</v>
      </c>
      <c r="IW233" s="2" t="s">
        <v>144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167</v>
      </c>
      <c r="JF233" s="2" t="s">
        <v>129</v>
      </c>
      <c r="JG233" s="2" t="s">
        <v>132</v>
      </c>
      <c r="JH233" s="2" t="s">
        <v>132</v>
      </c>
      <c r="JI233" s="2" t="s">
        <v>144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162</v>
      </c>
      <c r="JR233" s="2" t="s">
        <v>129</v>
      </c>
      <c r="JS233" s="2" t="s">
        <v>132</v>
      </c>
      <c r="JT233" s="2" t="s">
        <v>132</v>
      </c>
      <c r="JU233" s="2" t="s">
        <v>144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167</v>
      </c>
      <c r="KD233" s="2" t="s">
        <v>129</v>
      </c>
      <c r="KE233" s="2" t="s">
        <v>132</v>
      </c>
      <c r="KF233" s="2" t="s">
        <v>132</v>
      </c>
      <c r="KG233" s="2" t="s">
        <v>144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167</v>
      </c>
      <c r="KP233" s="2" t="s">
        <v>168</v>
      </c>
      <c r="KQ233" s="2" t="s">
        <v>132</v>
      </c>
      <c r="KR233" s="2" t="s">
        <v>132</v>
      </c>
      <c r="KS233" s="2" t="s">
        <v>144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141</v>
      </c>
      <c r="LB233" s="2" t="s">
        <v>129</v>
      </c>
      <c r="LC233" s="2" t="s">
        <v>169</v>
      </c>
      <c r="LD233" s="2" t="s">
        <v>132</v>
      </c>
      <c r="LE233" s="2" t="s">
        <v>144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162</v>
      </c>
      <c r="LN233" s="2" t="s">
        <v>129</v>
      </c>
      <c r="LO233" s="2" t="s">
        <v>132</v>
      </c>
      <c r="LP233" s="2" t="s">
        <v>132</v>
      </c>
      <c r="LQ233" s="2" t="s">
        <v>144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167</v>
      </c>
      <c r="LZ233" s="2" t="s">
        <v>129</v>
      </c>
      <c r="MA233" s="2" t="s">
        <v>132</v>
      </c>
      <c r="MB233" s="2" t="s">
        <v>132</v>
      </c>
      <c r="MC233" s="2" t="s">
        <v>144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129</v>
      </c>
      <c r="MY233" s="2" t="s">
        <v>132</v>
      </c>
      <c r="MZ233" s="2" t="s">
        <v>132</v>
      </c>
      <c r="NA233" s="2" t="s">
        <v>144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167</v>
      </c>
      <c r="NJ233" s="2" t="s">
        <v>129</v>
      </c>
      <c r="NK233" s="2" t="s">
        <v>132</v>
      </c>
      <c r="NL233" s="2" t="s">
        <v>132</v>
      </c>
      <c r="NM233" s="2" t="s">
        <v>144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167</v>
      </c>
      <c r="OH233" s="2" t="s">
        <v>129</v>
      </c>
      <c r="OI233" s="2" t="s">
        <v>132</v>
      </c>
      <c r="OJ233" s="2" t="s">
        <v>132</v>
      </c>
      <c r="OK233" s="2" t="s">
        <v>144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167</v>
      </c>
      <c r="OT233" s="2" t="s">
        <v>129</v>
      </c>
      <c r="OU233" s="2" t="s">
        <v>132</v>
      </c>
      <c r="OV233" s="2" t="s">
        <v>132</v>
      </c>
      <c r="OW233" s="2" t="s">
        <v>144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167</v>
      </c>
      <c r="PF233" s="2" t="s">
        <v>129</v>
      </c>
      <c r="PG233" s="2" t="s">
        <v>132</v>
      </c>
      <c r="PH233" s="2" t="s">
        <v>132</v>
      </c>
      <c r="PI233" s="2" t="s">
        <v>144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167</v>
      </c>
      <c r="PR233" s="2" t="s">
        <v>129</v>
      </c>
      <c r="PS233" s="2" t="s">
        <v>132</v>
      </c>
      <c r="PT233" s="2" t="s">
        <v>132</v>
      </c>
      <c r="PU233" s="2" t="s">
        <v>144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167</v>
      </c>
      <c r="QD233" s="2" t="s">
        <v>129</v>
      </c>
      <c r="QE233" s="2" t="s">
        <v>132</v>
      </c>
      <c r="QF233" s="2" t="s">
        <v>132</v>
      </c>
      <c r="QG233" s="2" t="s">
        <v>144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167</v>
      </c>
      <c r="RB233" s="2" t="s">
        <v>129</v>
      </c>
      <c r="RC233" s="2" t="s">
        <v>132</v>
      </c>
      <c r="RD233" s="2" t="s">
        <v>132</v>
      </c>
      <c r="RE233" s="2" t="s">
        <v>144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167</v>
      </c>
      <c r="RN233" s="2" t="s">
        <v>129</v>
      </c>
      <c r="RO233" s="2" t="s">
        <v>132</v>
      </c>
      <c r="RP233" s="2" t="s">
        <v>132</v>
      </c>
      <c r="RQ233" s="2" t="s">
        <v>144</v>
      </c>
      <c r="RR233" s="2" t="s">
        <v>132</v>
      </c>
    </row>
    <row r="234">
      <c r="A234" s="2" t="s">
        <v>2907</v>
      </c>
      <c r="B234" s="2" t="s">
        <v>121</v>
      </c>
      <c r="C234" s="2" t="s">
        <v>2741</v>
      </c>
      <c r="D234" s="2" t="s">
        <v>123</v>
      </c>
      <c r="E234" s="2" t="s">
        <v>903</v>
      </c>
      <c r="F234" s="2" t="s">
        <v>2908</v>
      </c>
      <c r="G234" s="2" t="s">
        <v>2908</v>
      </c>
      <c r="H234" s="2" t="s">
        <v>2908</v>
      </c>
      <c r="I234" s="2" t="s">
        <v>2909</v>
      </c>
      <c r="J234" s="2" t="s">
        <v>127</v>
      </c>
      <c r="K234" s="2" t="s">
        <v>730</v>
      </c>
      <c r="L234" s="3">
        <v>52.62</v>
      </c>
      <c r="M234" s="3">
        <v>55.25</v>
      </c>
      <c r="N234" s="3">
        <v>110.49</v>
      </c>
      <c r="O234" s="2" t="s">
        <v>129</v>
      </c>
      <c r="P234" s="2" t="s">
        <v>319</v>
      </c>
      <c r="Q234" s="2" t="s">
        <v>131</v>
      </c>
      <c r="R234" s="2" t="s">
        <v>132</v>
      </c>
      <c r="S234" s="2" t="s">
        <v>2910</v>
      </c>
      <c r="T234" s="2" t="s">
        <v>132</v>
      </c>
      <c r="U234" s="2" t="s">
        <v>429</v>
      </c>
      <c r="V234" s="2" t="s">
        <v>469</v>
      </c>
      <c r="W234" s="2" t="s">
        <v>2797</v>
      </c>
      <c r="X234" s="2" t="s">
        <v>132</v>
      </c>
      <c r="Y234" s="2" t="s">
        <v>155</v>
      </c>
      <c r="Z234" s="4">
        <v>105</v>
      </c>
      <c r="AA234" s="4">
        <f>=ROUNDDOWN(17.7966101694915,0)</f>
      </c>
      <c r="AB234" s="5">
        <v>5.9</v>
      </c>
      <c r="AC234" s="2" t="s">
        <v>132</v>
      </c>
      <c r="AD234" s="4"/>
      <c r="AE234" s="4"/>
      <c r="AF234" s="6">
        <v>65</v>
      </c>
      <c r="AG234" s="6"/>
      <c r="AH234" s="7">
        <v>0.9011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68</v>
      </c>
      <c r="AQ234" s="8">
        <v>4277.1</v>
      </c>
      <c r="AR234" s="4"/>
      <c r="AS234" s="8"/>
      <c r="AT234" s="7"/>
      <c r="AU234" s="7"/>
      <c r="AV234" s="4">
        <v>68</v>
      </c>
      <c r="AW234" s="8">
        <v>4277.1</v>
      </c>
      <c r="AX234" s="4"/>
      <c r="AY234" s="8"/>
      <c r="AZ234" s="7"/>
      <c r="BA234" s="7"/>
      <c r="BB234" s="7">
        <v>1</v>
      </c>
      <c r="BC234" s="4">
        <v>68</v>
      </c>
      <c r="BD234" s="8">
        <v>4277.1</v>
      </c>
      <c r="BE234" s="4"/>
      <c r="BF234" s="8"/>
      <c r="BG234" s="7"/>
      <c r="BH234" s="7"/>
      <c r="BI234" s="7">
        <v>1</v>
      </c>
      <c r="BJ234" s="4">
        <v>68</v>
      </c>
      <c r="BK234" s="8">
        <v>4277.1</v>
      </c>
      <c r="BL234" s="2" t="s">
        <v>2911</v>
      </c>
      <c r="BM234" s="7">
        <v>1</v>
      </c>
      <c r="BN234" s="7">
        <v>1</v>
      </c>
      <c r="BO234" s="4">
        <v>11</v>
      </c>
      <c r="BP234" s="8">
        <v>592.28</v>
      </c>
      <c r="BQ234" s="4"/>
      <c r="BR234" s="8"/>
      <c r="BS234" s="7"/>
      <c r="BT234" s="7"/>
      <c r="BU234" s="2" t="s">
        <v>141</v>
      </c>
      <c r="BV234" s="2" t="s">
        <v>129</v>
      </c>
      <c r="BW234" s="2" t="s">
        <v>2597</v>
      </c>
      <c r="BX234" s="2" t="s">
        <v>502</v>
      </c>
      <c r="BY234" s="2" t="s">
        <v>144</v>
      </c>
      <c r="BZ234" s="2" t="s">
        <v>132</v>
      </c>
      <c r="CA234" s="4">
        <v>8</v>
      </c>
      <c r="CB234" s="8">
        <v>484.08</v>
      </c>
      <c r="CC234" s="4"/>
      <c r="CD234" s="8"/>
      <c r="CE234" s="7"/>
      <c r="CF234" s="7"/>
      <c r="CG234" s="2" t="s">
        <v>141</v>
      </c>
      <c r="CH234" s="2" t="s">
        <v>129</v>
      </c>
      <c r="CI234" s="2" t="s">
        <v>132</v>
      </c>
      <c r="CJ234" s="2" t="s">
        <v>1929</v>
      </c>
      <c r="CK234" s="2" t="s">
        <v>144</v>
      </c>
      <c r="CL234" s="2" t="s">
        <v>132</v>
      </c>
      <c r="CM234" s="4">
        <v>24</v>
      </c>
      <c r="CN234" s="8">
        <v>1451.19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772</v>
      </c>
      <c r="CV234" s="2" t="s">
        <v>2566</v>
      </c>
      <c r="CW234" s="2" t="s">
        <v>144</v>
      </c>
      <c r="CX234" s="2" t="s">
        <v>132</v>
      </c>
      <c r="CY234" s="4">
        <v>9</v>
      </c>
      <c r="CZ234" s="8">
        <v>614.16</v>
      </c>
      <c r="DA234" s="4"/>
      <c r="DB234" s="8"/>
      <c r="DC234" s="7"/>
      <c r="DD234" s="7"/>
      <c r="DE234" s="2" t="s">
        <v>141</v>
      </c>
      <c r="DF234" s="2" t="s">
        <v>129</v>
      </c>
      <c r="DG234" s="2" t="s">
        <v>147</v>
      </c>
      <c r="DH234" s="2" t="s">
        <v>2912</v>
      </c>
      <c r="DI234" s="2" t="s">
        <v>144</v>
      </c>
      <c r="DJ234" s="2" t="s">
        <v>132</v>
      </c>
      <c r="DK234" s="4">
        <v>1</v>
      </c>
      <c r="DL234" s="8">
        <v>72.79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344</v>
      </c>
      <c r="DT234" s="2" t="s">
        <v>1594</v>
      </c>
      <c r="DU234" s="2" t="s">
        <v>144</v>
      </c>
      <c r="DV234" s="2" t="s">
        <v>132</v>
      </c>
      <c r="DW234" s="4">
        <v>12</v>
      </c>
      <c r="DX234" s="8">
        <v>857.88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155</v>
      </c>
      <c r="EF234" s="2" t="s">
        <v>485</v>
      </c>
      <c r="EG234" s="2" t="s">
        <v>144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2197</v>
      </c>
      <c r="ER234" s="2" t="s">
        <v>2116</v>
      </c>
      <c r="ES234" s="2" t="s">
        <v>144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167</v>
      </c>
      <c r="FB234" s="2" t="s">
        <v>129</v>
      </c>
      <c r="FC234" s="2" t="s">
        <v>132</v>
      </c>
      <c r="FD234" s="2" t="s">
        <v>132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141</v>
      </c>
      <c r="FN234" s="2" t="s">
        <v>129</v>
      </c>
      <c r="FO234" s="2" t="s">
        <v>960</v>
      </c>
      <c r="FP234" s="2" t="s">
        <v>1633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129</v>
      </c>
      <c r="GA234" s="2" t="s">
        <v>158</v>
      </c>
      <c r="GB234" s="2" t="s">
        <v>132</v>
      </c>
      <c r="GC234" s="2" t="s">
        <v>144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772</v>
      </c>
      <c r="GN234" s="2" t="s">
        <v>510</v>
      </c>
      <c r="GO234" s="2" t="s">
        <v>144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167</v>
      </c>
      <c r="GX234" s="2" t="s">
        <v>129</v>
      </c>
      <c r="GY234" s="2" t="s">
        <v>132</v>
      </c>
      <c r="GZ234" s="2" t="s">
        <v>132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162</v>
      </c>
      <c r="HJ234" s="2" t="s">
        <v>129</v>
      </c>
      <c r="HK234" s="2" t="s">
        <v>132</v>
      </c>
      <c r="HL234" s="2" t="s">
        <v>132</v>
      </c>
      <c r="HM234" s="2" t="s">
        <v>144</v>
      </c>
      <c r="HN234" s="2" t="s">
        <v>132</v>
      </c>
      <c r="HO234" s="4">
        <v>3</v>
      </c>
      <c r="HP234" s="8">
        <v>204.72</v>
      </c>
      <c r="HQ234" s="4"/>
      <c r="HR234" s="8"/>
      <c r="HS234" s="7"/>
      <c r="HT234" s="7"/>
      <c r="HU234" s="2" t="s">
        <v>141</v>
      </c>
      <c r="HV234" s="2" t="s">
        <v>129</v>
      </c>
      <c r="HW234" s="2" t="s">
        <v>356</v>
      </c>
      <c r="HX234" s="2" t="s">
        <v>1422</v>
      </c>
      <c r="HY234" s="2" t="s">
        <v>144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141</v>
      </c>
      <c r="IH234" s="2" t="s">
        <v>129</v>
      </c>
      <c r="II234" s="2" t="s">
        <v>1426</v>
      </c>
      <c r="IJ234" s="2" t="s">
        <v>2206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212</v>
      </c>
      <c r="IT234" s="2" t="s">
        <v>129</v>
      </c>
      <c r="IU234" s="2" t="s">
        <v>132</v>
      </c>
      <c r="IV234" s="2" t="s">
        <v>132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162</v>
      </c>
      <c r="JF234" s="2" t="s">
        <v>129</v>
      </c>
      <c r="JG234" s="2" t="s">
        <v>132</v>
      </c>
      <c r="JH234" s="2" t="s">
        <v>132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963</v>
      </c>
      <c r="JT234" s="2" t="s">
        <v>725</v>
      </c>
      <c r="JU234" s="2" t="s">
        <v>144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167</v>
      </c>
      <c r="KD234" s="2" t="s">
        <v>129</v>
      </c>
      <c r="KE234" s="2" t="s">
        <v>132</v>
      </c>
      <c r="KF234" s="2" t="s">
        <v>132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167</v>
      </c>
      <c r="KP234" s="2" t="s">
        <v>168</v>
      </c>
      <c r="KQ234" s="2" t="s">
        <v>132</v>
      </c>
      <c r="KR234" s="2" t="s">
        <v>132</v>
      </c>
      <c r="KS234" s="2" t="s">
        <v>144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141</v>
      </c>
      <c r="LB234" s="2" t="s">
        <v>129</v>
      </c>
      <c r="LC234" s="2" t="s">
        <v>169</v>
      </c>
      <c r="LD234" s="2" t="s">
        <v>274</v>
      </c>
      <c r="LE234" s="2" t="s">
        <v>144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129</v>
      </c>
      <c r="LO234" s="2" t="s">
        <v>132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162</v>
      </c>
      <c r="ML234" s="2" t="s">
        <v>129</v>
      </c>
      <c r="MM234" s="2" t="s">
        <v>132</v>
      </c>
      <c r="MN234" s="2" t="s">
        <v>132</v>
      </c>
      <c r="MO234" s="2" t="s">
        <v>144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167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129</v>
      </c>
      <c r="NK234" s="2" t="s">
        <v>132</v>
      </c>
      <c r="NL234" s="2" t="s">
        <v>132</v>
      </c>
      <c r="NM234" s="2" t="s">
        <v>144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167</v>
      </c>
      <c r="OH234" s="2" t="s">
        <v>129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132</v>
      </c>
      <c r="OT234" s="2" t="s">
        <v>132</v>
      </c>
      <c r="OU234" s="2" t="s">
        <v>132</v>
      </c>
      <c r="OV234" s="2" t="s">
        <v>132</v>
      </c>
      <c r="OW234" s="2" t="s">
        <v>132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141</v>
      </c>
      <c r="PF234" s="2" t="s">
        <v>129</v>
      </c>
      <c r="PG234" s="2" t="s">
        <v>175</v>
      </c>
      <c r="PH234" s="2" t="s">
        <v>132</v>
      </c>
      <c r="PI234" s="2" t="s">
        <v>144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167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167</v>
      </c>
      <c r="QD234" s="2" t="s">
        <v>129</v>
      </c>
      <c r="QE234" s="2" t="s">
        <v>132</v>
      </c>
      <c r="QF234" s="2" t="s">
        <v>132</v>
      </c>
      <c r="QG234" s="2" t="s">
        <v>144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174</v>
      </c>
      <c r="RB234" s="2" t="s">
        <v>129</v>
      </c>
      <c r="RC234" s="2" t="s">
        <v>132</v>
      </c>
      <c r="RD234" s="2" t="s">
        <v>132</v>
      </c>
      <c r="RE234" s="2" t="s">
        <v>144</v>
      </c>
      <c r="RF234" s="2" t="s">
        <v>179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168</v>
      </c>
      <c r="RO234" s="2" t="s">
        <v>772</v>
      </c>
      <c r="RP234" s="2" t="s">
        <v>132</v>
      </c>
      <c r="RQ234" s="2" t="s">
        <v>144</v>
      </c>
      <c r="RR234" s="2" t="s">
        <v>132</v>
      </c>
    </row>
    <row r="235">
      <c r="A235" s="2" t="s">
        <v>2913</v>
      </c>
      <c r="B235" s="2" t="s">
        <v>121</v>
      </c>
      <c r="C235" s="2" t="s">
        <v>2741</v>
      </c>
      <c r="D235" s="2" t="s">
        <v>2135</v>
      </c>
      <c r="E235" s="2" t="s">
        <v>2179</v>
      </c>
      <c r="F235" s="2" t="s">
        <v>2914</v>
      </c>
      <c r="G235" s="2" t="s">
        <v>2914</v>
      </c>
      <c r="H235" s="2" t="s">
        <v>2914</v>
      </c>
      <c r="I235" s="2" t="s">
        <v>2915</v>
      </c>
      <c r="J235" s="2" t="s">
        <v>127</v>
      </c>
      <c r="K235" s="2" t="s">
        <v>427</v>
      </c>
      <c r="L235" s="3">
        <v>59.52</v>
      </c>
      <c r="M235" s="3">
        <v>62.5</v>
      </c>
      <c r="N235" s="3">
        <v>124.99</v>
      </c>
      <c r="O235" s="2" t="s">
        <v>129</v>
      </c>
      <c r="P235" s="2" t="s">
        <v>255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429</v>
      </c>
      <c r="V235" s="2" t="s">
        <v>936</v>
      </c>
      <c r="W235" s="2" t="s">
        <v>470</v>
      </c>
      <c r="X235" s="2" t="s">
        <v>137</v>
      </c>
      <c r="Y235" s="2" t="s">
        <v>460</v>
      </c>
      <c r="Z235" s="4">
        <v>350</v>
      </c>
      <c r="AA235" s="4">
        <f>=ROUNDDOWN(17.5,0)</f>
      </c>
      <c r="AB235" s="5">
        <v>20</v>
      </c>
      <c r="AC235" s="2" t="s">
        <v>2638</v>
      </c>
      <c r="AD235" s="4">
        <v>550</v>
      </c>
      <c r="AE235" s="4">
        <v>550</v>
      </c>
      <c r="AF235" s="6">
        <v>63</v>
      </c>
      <c r="AG235" s="6"/>
      <c r="AH235" s="7">
        <v>0.9121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119</v>
      </c>
      <c r="AQ235" s="8">
        <v>8193.67</v>
      </c>
      <c r="AR235" s="4"/>
      <c r="AS235" s="8"/>
      <c r="AT235" s="7"/>
      <c r="AU235" s="7"/>
      <c r="AV235" s="4">
        <v>119</v>
      </c>
      <c r="AW235" s="8">
        <v>8193.67</v>
      </c>
      <c r="AX235" s="4"/>
      <c r="AY235" s="8"/>
      <c r="AZ235" s="7"/>
      <c r="BA235" s="7"/>
      <c r="BB235" s="7">
        <v>1</v>
      </c>
      <c r="BC235" s="4">
        <v>119</v>
      </c>
      <c r="BD235" s="8">
        <v>8193.67</v>
      </c>
      <c r="BE235" s="4"/>
      <c r="BF235" s="8"/>
      <c r="BG235" s="7"/>
      <c r="BH235" s="7"/>
      <c r="BI235" s="7">
        <v>1</v>
      </c>
      <c r="BJ235" s="4">
        <v>119</v>
      </c>
      <c r="BK235" s="8">
        <v>8193.67</v>
      </c>
      <c r="BL235" s="2" t="s">
        <v>2916</v>
      </c>
      <c r="BM235" s="7">
        <v>1</v>
      </c>
      <c r="BN235" s="7">
        <v>1</v>
      </c>
      <c r="BO235" s="4">
        <v>8</v>
      </c>
      <c r="BP235" s="8">
        <v>493.75</v>
      </c>
      <c r="BQ235" s="4"/>
      <c r="BR235" s="8"/>
      <c r="BS235" s="7"/>
      <c r="BT235" s="7"/>
      <c r="BU235" s="2" t="s">
        <v>141</v>
      </c>
      <c r="BV235" s="2" t="s">
        <v>129</v>
      </c>
      <c r="BW235" s="2" t="s">
        <v>2640</v>
      </c>
      <c r="BX235" s="2" t="s">
        <v>2200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129</v>
      </c>
      <c r="CI235" s="2" t="s">
        <v>132</v>
      </c>
      <c r="CJ235" s="2" t="s">
        <v>646</v>
      </c>
      <c r="CK235" s="2" t="s">
        <v>144</v>
      </c>
      <c r="CL235" s="2" t="s">
        <v>132</v>
      </c>
      <c r="CM235" s="4">
        <v>26</v>
      </c>
      <c r="CN235" s="8">
        <v>1851.48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356</v>
      </c>
      <c r="CV235" s="2" t="s">
        <v>2194</v>
      </c>
      <c r="CW235" s="2" t="s">
        <v>144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129</v>
      </c>
      <c r="DG235" s="2" t="s">
        <v>139</v>
      </c>
      <c r="DH235" s="2" t="s">
        <v>132</v>
      </c>
      <c r="DI235" s="2" t="s">
        <v>144</v>
      </c>
      <c r="DJ235" s="2" t="s">
        <v>132</v>
      </c>
      <c r="DK235" s="4">
        <v>54</v>
      </c>
      <c r="DL235" s="8">
        <v>3930.66</v>
      </c>
      <c r="DM235" s="4"/>
      <c r="DN235" s="8"/>
      <c r="DO235" s="7"/>
      <c r="DP235" s="7"/>
      <c r="DQ235" s="2" t="s">
        <v>141</v>
      </c>
      <c r="DR235" s="2" t="s">
        <v>129</v>
      </c>
      <c r="DS235" s="2" t="s">
        <v>356</v>
      </c>
      <c r="DT235" s="2" t="s">
        <v>562</v>
      </c>
      <c r="DU235" s="2" t="s">
        <v>144</v>
      </c>
      <c r="DV235" s="2" t="s">
        <v>132</v>
      </c>
      <c r="DW235" s="4">
        <v>26</v>
      </c>
      <c r="DX235" s="8">
        <v>1580.28</v>
      </c>
      <c r="DY235" s="4"/>
      <c r="DZ235" s="8"/>
      <c r="EA235" s="7"/>
      <c r="EB235" s="7"/>
      <c r="EC235" s="2" t="s">
        <v>141</v>
      </c>
      <c r="ED235" s="2" t="s">
        <v>129</v>
      </c>
      <c r="EE235" s="2" t="s">
        <v>2194</v>
      </c>
      <c r="EF235" s="2" t="s">
        <v>203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249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167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217</v>
      </c>
      <c r="FN235" s="2" t="s">
        <v>129</v>
      </c>
      <c r="FO235" s="2" t="s">
        <v>132</v>
      </c>
      <c r="FP235" s="2" t="s">
        <v>132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217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129</v>
      </c>
      <c r="GM235" s="2" t="s">
        <v>356</v>
      </c>
      <c r="GN235" s="2" t="s">
        <v>345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167</v>
      </c>
      <c r="GX235" s="2" t="s">
        <v>129</v>
      </c>
      <c r="GY235" s="2" t="s">
        <v>132</v>
      </c>
      <c r="GZ235" s="2" t="s">
        <v>132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141</v>
      </c>
      <c r="HJ235" s="2" t="s">
        <v>129</v>
      </c>
      <c r="HK235" s="2" t="s">
        <v>1563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385</v>
      </c>
      <c r="HX235" s="2" t="s">
        <v>274</v>
      </c>
      <c r="HY235" s="2" t="s">
        <v>144</v>
      </c>
      <c r="HZ235" s="2" t="s">
        <v>132</v>
      </c>
      <c r="IA235" s="4">
        <v>1</v>
      </c>
      <c r="IB235" s="8">
        <v>67.5</v>
      </c>
      <c r="IC235" s="4"/>
      <c r="ID235" s="8"/>
      <c r="IE235" s="7"/>
      <c r="IF235" s="7"/>
      <c r="IG235" s="2" t="s">
        <v>141</v>
      </c>
      <c r="IH235" s="2" t="s">
        <v>129</v>
      </c>
      <c r="II235" s="2" t="s">
        <v>385</v>
      </c>
      <c r="IJ235" s="2" t="s">
        <v>2693</v>
      </c>
      <c r="IK235" s="2" t="s">
        <v>144</v>
      </c>
      <c r="IL235" s="2" t="s">
        <v>132</v>
      </c>
      <c r="IM235" s="4">
        <v>2</v>
      </c>
      <c r="IN235" s="8">
        <v>135</v>
      </c>
      <c r="IO235" s="4"/>
      <c r="IP235" s="8"/>
      <c r="IQ235" s="7"/>
      <c r="IR235" s="7"/>
      <c r="IS235" s="2" t="s">
        <v>141</v>
      </c>
      <c r="IT235" s="2" t="s">
        <v>129</v>
      </c>
      <c r="IU235" s="2" t="s">
        <v>2200</v>
      </c>
      <c r="IV235" s="2" t="s">
        <v>1578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162</v>
      </c>
      <c r="JF235" s="2" t="s">
        <v>129</v>
      </c>
      <c r="JG235" s="2" t="s">
        <v>132</v>
      </c>
      <c r="JH235" s="2" t="s">
        <v>132</v>
      </c>
      <c r="JI235" s="2" t="s">
        <v>144</v>
      </c>
      <c r="JJ235" s="2" t="s">
        <v>132</v>
      </c>
      <c r="JK235" s="4">
        <v>2</v>
      </c>
      <c r="JL235" s="8">
        <v>135</v>
      </c>
      <c r="JM235" s="4"/>
      <c r="JN235" s="8"/>
      <c r="JO235" s="7"/>
      <c r="JP235" s="7"/>
      <c r="JQ235" s="2" t="s">
        <v>141</v>
      </c>
      <c r="JR235" s="2" t="s">
        <v>129</v>
      </c>
      <c r="JS235" s="2" t="s">
        <v>963</v>
      </c>
      <c r="JT235" s="2" t="s">
        <v>1351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167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167</v>
      </c>
      <c r="KP235" s="2" t="s">
        <v>168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141</v>
      </c>
      <c r="LB235" s="2" t="s">
        <v>129</v>
      </c>
      <c r="LC235" s="2" t="s">
        <v>1002</v>
      </c>
      <c r="LD235" s="2" t="s">
        <v>1471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129</v>
      </c>
      <c r="LO235" s="2" t="s">
        <v>132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162</v>
      </c>
      <c r="ML235" s="2" t="s">
        <v>129</v>
      </c>
      <c r="MM235" s="2" t="s">
        <v>132</v>
      </c>
      <c r="MN235" s="2" t="s">
        <v>132</v>
      </c>
      <c r="MO235" s="2" t="s">
        <v>144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167</v>
      </c>
      <c r="NJ235" s="2" t="s">
        <v>129</v>
      </c>
      <c r="NK235" s="2" t="s">
        <v>132</v>
      </c>
      <c r="NL235" s="2" t="s">
        <v>132</v>
      </c>
      <c r="NM235" s="2" t="s">
        <v>144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167</v>
      </c>
      <c r="OH235" s="2" t="s">
        <v>129</v>
      </c>
      <c r="OI235" s="2" t="s">
        <v>132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217</v>
      </c>
      <c r="PF235" s="2" t="s">
        <v>129</v>
      </c>
      <c r="PG235" s="2" t="s">
        <v>132</v>
      </c>
      <c r="PH235" s="2" t="s">
        <v>132</v>
      </c>
      <c r="PI235" s="2" t="s">
        <v>144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167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174</v>
      </c>
      <c r="RB235" s="2" t="s">
        <v>129</v>
      </c>
      <c r="RC235" s="2" t="s">
        <v>132</v>
      </c>
      <c r="RD235" s="2" t="s">
        <v>132</v>
      </c>
      <c r="RE235" s="2" t="s">
        <v>144</v>
      </c>
      <c r="RF235" s="2" t="s">
        <v>179</v>
      </c>
      <c r="RG235" s="4"/>
      <c r="RH235" s="8"/>
      <c r="RI235" s="4"/>
      <c r="RJ235" s="8"/>
      <c r="RK235" s="7"/>
      <c r="RL235" s="7"/>
      <c r="RM235" s="2" t="s">
        <v>141</v>
      </c>
      <c r="RN235" s="2" t="s">
        <v>168</v>
      </c>
      <c r="RO235" s="2" t="s">
        <v>442</v>
      </c>
      <c r="RP235" s="2" t="s">
        <v>132</v>
      </c>
      <c r="RQ235" s="2" t="s">
        <v>144</v>
      </c>
      <c r="RR235" s="2" t="s">
        <v>132</v>
      </c>
    </row>
    <row r="236">
      <c r="A236" s="2" t="s">
        <v>2917</v>
      </c>
      <c r="B236" s="2" t="s">
        <v>121</v>
      </c>
      <c r="C236" s="2" t="s">
        <v>2741</v>
      </c>
      <c r="D236" s="2" t="s">
        <v>2135</v>
      </c>
      <c r="E236" s="2" t="s">
        <v>2179</v>
      </c>
      <c r="F236" s="2" t="s">
        <v>2918</v>
      </c>
      <c r="G236" s="2" t="s">
        <v>2918</v>
      </c>
      <c r="H236" s="2" t="s">
        <v>2918</v>
      </c>
      <c r="I236" s="2" t="s">
        <v>2919</v>
      </c>
      <c r="J236" s="2" t="s">
        <v>127</v>
      </c>
      <c r="K236" s="2" t="s">
        <v>427</v>
      </c>
      <c r="L236" s="3">
        <v>76.9</v>
      </c>
      <c r="M236" s="3">
        <v>80.74</v>
      </c>
      <c r="N236" s="3">
        <v>161.49</v>
      </c>
      <c r="O236" s="2" t="s">
        <v>697</v>
      </c>
      <c r="P236" s="2" t="s">
        <v>540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429</v>
      </c>
      <c r="V236" s="2" t="s">
        <v>936</v>
      </c>
      <c r="W236" s="2" t="s">
        <v>470</v>
      </c>
      <c r="X236" s="2" t="s">
        <v>136</v>
      </c>
      <c r="Y236" s="2" t="s">
        <v>775</v>
      </c>
      <c r="Z236" s="4"/>
      <c r="AA236" s="4">
        <f>=ROUNDDOWN({0},0)</f>
      </c>
      <c r="AB236" s="5">
        <v>0.1</v>
      </c>
      <c r="AC236" s="2" t="s">
        <v>132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25</v>
      </c>
      <c r="AQ236" s="8">
        <v>2219.88</v>
      </c>
      <c r="AR236" s="4"/>
      <c r="AS236" s="8"/>
      <c r="AT236" s="7"/>
      <c r="AU236" s="7"/>
      <c r="AV236" s="4">
        <v>25</v>
      </c>
      <c r="AW236" s="8">
        <v>2219.88</v>
      </c>
      <c r="AX236" s="4"/>
      <c r="AY236" s="8"/>
      <c r="AZ236" s="7"/>
      <c r="BA236" s="7"/>
      <c r="BB236" s="7">
        <v>1</v>
      </c>
      <c r="BC236" s="4">
        <v>25</v>
      </c>
      <c r="BD236" s="8">
        <v>2219.88</v>
      </c>
      <c r="BE236" s="4"/>
      <c r="BF236" s="8"/>
      <c r="BG236" s="7"/>
      <c r="BH236" s="7"/>
      <c r="BI236" s="7">
        <v>1</v>
      </c>
      <c r="BJ236" s="4">
        <v>25</v>
      </c>
      <c r="BK236" s="8">
        <v>2219.88</v>
      </c>
      <c r="BL236" s="2" t="s">
        <v>2920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141</v>
      </c>
      <c r="BV236" s="2" t="s">
        <v>168</v>
      </c>
      <c r="BW236" s="2" t="s">
        <v>2192</v>
      </c>
      <c r="BX236" s="2" t="s">
        <v>2852</v>
      </c>
      <c r="BY236" s="2" t="s">
        <v>144</v>
      </c>
      <c r="BZ236" s="2" t="s">
        <v>132</v>
      </c>
      <c r="CA236" s="4">
        <v>7</v>
      </c>
      <c r="CB236" s="8">
        <v>619.08</v>
      </c>
      <c r="CC236" s="4"/>
      <c r="CD236" s="8"/>
      <c r="CE236" s="7"/>
      <c r="CF236" s="7"/>
      <c r="CG236" s="2" t="s">
        <v>141</v>
      </c>
      <c r="CH236" s="2" t="s">
        <v>168</v>
      </c>
      <c r="CI236" s="2" t="s">
        <v>132</v>
      </c>
      <c r="CJ236" s="2" t="s">
        <v>1350</v>
      </c>
      <c r="CK236" s="2" t="s">
        <v>144</v>
      </c>
      <c r="CL236" s="2" t="s">
        <v>132</v>
      </c>
      <c r="CM236" s="4">
        <v>9</v>
      </c>
      <c r="CN236" s="8">
        <v>798.71</v>
      </c>
      <c r="CO236" s="4"/>
      <c r="CP236" s="8"/>
      <c r="CQ236" s="7"/>
      <c r="CR236" s="7"/>
      <c r="CS236" s="2" t="s">
        <v>141</v>
      </c>
      <c r="CT236" s="2" t="s">
        <v>168</v>
      </c>
      <c r="CU236" s="2" t="s">
        <v>775</v>
      </c>
      <c r="CV236" s="2" t="s">
        <v>1367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167</v>
      </c>
      <c r="DF236" s="2" t="s">
        <v>168</v>
      </c>
      <c r="DG236" s="2" t="s">
        <v>132</v>
      </c>
      <c r="DH236" s="2" t="s">
        <v>132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141</v>
      </c>
      <c r="DR236" s="2" t="s">
        <v>168</v>
      </c>
      <c r="DS236" s="2" t="s">
        <v>344</v>
      </c>
      <c r="DT236" s="2" t="s">
        <v>2921</v>
      </c>
      <c r="DU236" s="2" t="s">
        <v>144</v>
      </c>
      <c r="DV236" s="2" t="s">
        <v>132</v>
      </c>
      <c r="DW236" s="4">
        <v>1</v>
      </c>
      <c r="DX236" s="8">
        <v>104.49</v>
      </c>
      <c r="DY236" s="4"/>
      <c r="DZ236" s="8"/>
      <c r="EA236" s="7"/>
      <c r="EB236" s="7"/>
      <c r="EC236" s="2" t="s">
        <v>141</v>
      </c>
      <c r="ED236" s="2" t="s">
        <v>168</v>
      </c>
      <c r="EE236" s="2" t="s">
        <v>412</v>
      </c>
      <c r="EF236" s="2" t="s">
        <v>2641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168</v>
      </c>
      <c r="EQ236" s="2" t="s">
        <v>249</v>
      </c>
      <c r="ER236" s="2" t="s">
        <v>132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167</v>
      </c>
      <c r="FB236" s="2" t="s">
        <v>168</v>
      </c>
      <c r="FC236" s="2" t="s">
        <v>132</v>
      </c>
      <c r="FD236" s="2" t="s">
        <v>132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162</v>
      </c>
      <c r="FN236" s="2" t="s">
        <v>168</v>
      </c>
      <c r="FO236" s="2" t="s">
        <v>132</v>
      </c>
      <c r="FP236" s="2" t="s">
        <v>132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217</v>
      </c>
      <c r="FZ236" s="2" t="s">
        <v>168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168</v>
      </c>
      <c r="GM236" s="2" t="s">
        <v>775</v>
      </c>
      <c r="GN236" s="2" t="s">
        <v>1212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167</v>
      </c>
      <c r="GX236" s="2" t="s">
        <v>168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162</v>
      </c>
      <c r="HJ236" s="2" t="s">
        <v>168</v>
      </c>
      <c r="HK236" s="2" t="s">
        <v>132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141</v>
      </c>
      <c r="HV236" s="2" t="s">
        <v>168</v>
      </c>
      <c r="HW236" s="2" t="s">
        <v>356</v>
      </c>
      <c r="HX236" s="2" t="s">
        <v>1633</v>
      </c>
      <c r="HY236" s="2" t="s">
        <v>144</v>
      </c>
      <c r="HZ236" s="2" t="s">
        <v>132</v>
      </c>
      <c r="IA236" s="4">
        <v>7</v>
      </c>
      <c r="IB236" s="8">
        <v>610.4</v>
      </c>
      <c r="IC236" s="4"/>
      <c r="ID236" s="8"/>
      <c r="IE236" s="7"/>
      <c r="IF236" s="7"/>
      <c r="IG236" s="2" t="s">
        <v>141</v>
      </c>
      <c r="IH236" s="2" t="s">
        <v>168</v>
      </c>
      <c r="II236" s="2" t="s">
        <v>1426</v>
      </c>
      <c r="IJ236" s="2" t="s">
        <v>1175</v>
      </c>
      <c r="IK236" s="2" t="s">
        <v>144</v>
      </c>
      <c r="IL236" s="2" t="s">
        <v>132</v>
      </c>
      <c r="IM236" s="4">
        <v>1</v>
      </c>
      <c r="IN236" s="8">
        <v>87.2</v>
      </c>
      <c r="IO236" s="4"/>
      <c r="IP236" s="8"/>
      <c r="IQ236" s="7"/>
      <c r="IR236" s="7"/>
      <c r="IS236" s="2" t="s">
        <v>141</v>
      </c>
      <c r="IT236" s="2" t="s">
        <v>168</v>
      </c>
      <c r="IU236" s="2" t="s">
        <v>2200</v>
      </c>
      <c r="IV236" s="2" t="s">
        <v>2723</v>
      </c>
      <c r="IW236" s="2" t="s">
        <v>144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174</v>
      </c>
      <c r="JF236" s="2" t="s">
        <v>168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168</v>
      </c>
      <c r="JS236" s="2" t="s">
        <v>963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167</v>
      </c>
      <c r="KD236" s="2" t="s">
        <v>168</v>
      </c>
      <c r="KE236" s="2" t="s">
        <v>132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167</v>
      </c>
      <c r="KP236" s="2" t="s">
        <v>168</v>
      </c>
      <c r="KQ236" s="2" t="s">
        <v>132</v>
      </c>
      <c r="KR236" s="2" t="s">
        <v>132</v>
      </c>
      <c r="KS236" s="2" t="s">
        <v>144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141</v>
      </c>
      <c r="LB236" s="2" t="s">
        <v>168</v>
      </c>
      <c r="LC236" s="2" t="s">
        <v>169</v>
      </c>
      <c r="LD236" s="2" t="s">
        <v>2238</v>
      </c>
      <c r="LE236" s="2" t="s">
        <v>144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162</v>
      </c>
      <c r="LN236" s="2" t="s">
        <v>168</v>
      </c>
      <c r="LO236" s="2" t="s">
        <v>132</v>
      </c>
      <c r="LP236" s="2" t="s">
        <v>132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162</v>
      </c>
      <c r="ML236" s="2" t="s">
        <v>168</v>
      </c>
      <c r="MM236" s="2" t="s">
        <v>132</v>
      </c>
      <c r="MN236" s="2" t="s">
        <v>132</v>
      </c>
      <c r="MO236" s="2" t="s">
        <v>144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168</v>
      </c>
      <c r="MY236" s="2" t="s">
        <v>132</v>
      </c>
      <c r="MZ236" s="2" t="s">
        <v>132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167</v>
      </c>
      <c r="NJ236" s="2" t="s">
        <v>168</v>
      </c>
      <c r="NK236" s="2" t="s">
        <v>132</v>
      </c>
      <c r="NL236" s="2" t="s">
        <v>132</v>
      </c>
      <c r="NM236" s="2" t="s">
        <v>144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174</v>
      </c>
      <c r="OH236" s="2" t="s">
        <v>168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168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167</v>
      </c>
      <c r="QD236" s="2" t="s">
        <v>168</v>
      </c>
      <c r="QE236" s="2" t="s">
        <v>132</v>
      </c>
      <c r="QF236" s="2" t="s">
        <v>132</v>
      </c>
      <c r="QG236" s="2" t="s">
        <v>144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174</v>
      </c>
      <c r="RB236" s="2" t="s">
        <v>168</v>
      </c>
      <c r="RC236" s="2" t="s">
        <v>132</v>
      </c>
      <c r="RD236" s="2" t="s">
        <v>132</v>
      </c>
      <c r="RE236" s="2" t="s">
        <v>144</v>
      </c>
      <c r="RF236" s="2" t="s">
        <v>179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168</v>
      </c>
      <c r="RO236" s="2" t="s">
        <v>2201</v>
      </c>
      <c r="RP236" s="2" t="s">
        <v>132</v>
      </c>
      <c r="RQ236" s="2" t="s">
        <v>144</v>
      </c>
      <c r="RR236" s="2" t="s">
        <v>132</v>
      </c>
    </row>
    <row r="237">
      <c r="A237" s="2" t="s">
        <v>2922</v>
      </c>
      <c r="B237" s="2" t="s">
        <v>121</v>
      </c>
      <c r="C237" s="2" t="s">
        <v>2741</v>
      </c>
      <c r="D237" s="2" t="s">
        <v>1977</v>
      </c>
      <c r="E237" s="2" t="s">
        <v>727</v>
      </c>
      <c r="F237" s="2" t="s">
        <v>2923</v>
      </c>
      <c r="G237" s="2" t="s">
        <v>2923</v>
      </c>
      <c r="H237" s="2" t="s">
        <v>2923</v>
      </c>
      <c r="I237" s="2" t="s">
        <v>2924</v>
      </c>
      <c r="J237" s="2" t="s">
        <v>127</v>
      </c>
      <c r="K237" s="2" t="s">
        <v>2925</v>
      </c>
      <c r="L237" s="3">
        <v>50</v>
      </c>
      <c r="M237" s="3">
        <v>52.5</v>
      </c>
      <c r="N237" s="3">
        <v>104.99</v>
      </c>
      <c r="O237" s="2" t="s">
        <v>129</v>
      </c>
      <c r="P237" s="2" t="s">
        <v>319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134</v>
      </c>
      <c r="V237" s="2" t="s">
        <v>936</v>
      </c>
      <c r="W237" s="2" t="s">
        <v>136</v>
      </c>
      <c r="X237" s="2" t="s">
        <v>132</v>
      </c>
      <c r="Y237" s="2" t="s">
        <v>1562</v>
      </c>
      <c r="Z237" s="4">
        <v>33</v>
      </c>
      <c r="AA237" s="4">
        <f>=ROUNDDOWN(11,0)</f>
      </c>
      <c r="AB237" s="5">
        <v>3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22</v>
      </c>
      <c r="AQ237" s="8">
        <v>1226.39</v>
      </c>
      <c r="AR237" s="4"/>
      <c r="AS237" s="8"/>
      <c r="AT237" s="7"/>
      <c r="AU237" s="7"/>
      <c r="AV237" s="4">
        <v>22</v>
      </c>
      <c r="AW237" s="8">
        <v>1226.39</v>
      </c>
      <c r="AX237" s="4"/>
      <c r="AY237" s="8"/>
      <c r="AZ237" s="7"/>
      <c r="BA237" s="7"/>
      <c r="BB237" s="7">
        <v>1</v>
      </c>
      <c r="BC237" s="4">
        <v>22</v>
      </c>
      <c r="BD237" s="8">
        <v>1226.39</v>
      </c>
      <c r="BE237" s="4"/>
      <c r="BF237" s="8"/>
      <c r="BG237" s="7"/>
      <c r="BH237" s="7"/>
      <c r="BI237" s="7">
        <v>1</v>
      </c>
      <c r="BJ237" s="4">
        <v>22</v>
      </c>
      <c r="BK237" s="8">
        <v>1226.39</v>
      </c>
      <c r="BL237" s="2" t="s">
        <v>2926</v>
      </c>
      <c r="BM237" s="7">
        <v>1</v>
      </c>
      <c r="BN237" s="7">
        <v>1</v>
      </c>
      <c r="BO237" s="4">
        <v>2</v>
      </c>
      <c r="BP237" s="8">
        <v>105</v>
      </c>
      <c r="BQ237" s="4"/>
      <c r="BR237" s="8"/>
      <c r="BS237" s="7"/>
      <c r="BT237" s="7"/>
      <c r="BU237" s="2" t="s">
        <v>141</v>
      </c>
      <c r="BV237" s="2" t="s">
        <v>129</v>
      </c>
      <c r="BW237" s="2" t="s">
        <v>1561</v>
      </c>
      <c r="BX237" s="2" t="s">
        <v>2927</v>
      </c>
      <c r="BY237" s="2" t="s">
        <v>144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162</v>
      </c>
      <c r="CH237" s="2" t="s">
        <v>129</v>
      </c>
      <c r="CI237" s="2" t="s">
        <v>132</v>
      </c>
      <c r="CJ237" s="2" t="s">
        <v>132</v>
      </c>
      <c r="CK237" s="2" t="s">
        <v>144</v>
      </c>
      <c r="CL237" s="2" t="s">
        <v>132</v>
      </c>
      <c r="CM237" s="4">
        <v>13</v>
      </c>
      <c r="CN237" s="8">
        <v>726.6</v>
      </c>
      <c r="CO237" s="4"/>
      <c r="CP237" s="8"/>
      <c r="CQ237" s="7"/>
      <c r="CR237" s="7"/>
      <c r="CS237" s="2" t="s">
        <v>141</v>
      </c>
      <c r="CT237" s="2" t="s">
        <v>129</v>
      </c>
      <c r="CU237" s="2" t="s">
        <v>1419</v>
      </c>
      <c r="CV237" s="2" t="s">
        <v>1562</v>
      </c>
      <c r="CW237" s="2" t="s">
        <v>144</v>
      </c>
      <c r="CX237" s="2" t="s">
        <v>132</v>
      </c>
      <c r="CY237" s="4">
        <v>2</v>
      </c>
      <c r="CZ237" s="8">
        <v>110.24</v>
      </c>
      <c r="DA237" s="4"/>
      <c r="DB237" s="8"/>
      <c r="DC237" s="7"/>
      <c r="DD237" s="7"/>
      <c r="DE237" s="2" t="s">
        <v>141</v>
      </c>
      <c r="DF237" s="2" t="s">
        <v>129</v>
      </c>
      <c r="DG237" s="2" t="s">
        <v>1709</v>
      </c>
      <c r="DH237" s="2" t="s">
        <v>2928</v>
      </c>
      <c r="DI237" s="2" t="s">
        <v>144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141</v>
      </c>
      <c r="DR237" s="2" t="s">
        <v>129</v>
      </c>
      <c r="DS237" s="2" t="s">
        <v>983</v>
      </c>
      <c r="DT237" s="2" t="s">
        <v>1955</v>
      </c>
      <c r="DU237" s="2" t="s">
        <v>144</v>
      </c>
      <c r="DV237" s="2" t="s">
        <v>132</v>
      </c>
      <c r="DW237" s="4">
        <v>1</v>
      </c>
      <c r="DX237" s="8">
        <v>57.75</v>
      </c>
      <c r="DY237" s="4"/>
      <c r="DZ237" s="8"/>
      <c r="EA237" s="7"/>
      <c r="EB237" s="7"/>
      <c r="EC237" s="2" t="s">
        <v>141</v>
      </c>
      <c r="ED237" s="2" t="s">
        <v>129</v>
      </c>
      <c r="EE237" s="2" t="s">
        <v>963</v>
      </c>
      <c r="EF237" s="2" t="s">
        <v>644</v>
      </c>
      <c r="EG237" s="2" t="s">
        <v>144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129</v>
      </c>
      <c r="EQ237" s="2" t="s">
        <v>249</v>
      </c>
      <c r="ER237" s="2" t="s">
        <v>2929</v>
      </c>
      <c r="ES237" s="2" t="s">
        <v>144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167</v>
      </c>
      <c r="FB237" s="2" t="s">
        <v>129</v>
      </c>
      <c r="FC237" s="2" t="s">
        <v>132</v>
      </c>
      <c r="FD237" s="2" t="s">
        <v>132</v>
      </c>
      <c r="FE237" s="2" t="s">
        <v>144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141</v>
      </c>
      <c r="FN237" s="2" t="s">
        <v>129</v>
      </c>
      <c r="FO237" s="2" t="s">
        <v>444</v>
      </c>
      <c r="FP237" s="2" t="s">
        <v>132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141</v>
      </c>
      <c r="FZ237" s="2" t="s">
        <v>129</v>
      </c>
      <c r="GA237" s="2" t="s">
        <v>593</v>
      </c>
      <c r="GB237" s="2" t="s">
        <v>132</v>
      </c>
      <c r="GC237" s="2" t="s">
        <v>144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129</v>
      </c>
      <c r="GM237" s="2" t="s">
        <v>1419</v>
      </c>
      <c r="GN237" s="2" t="s">
        <v>2598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167</v>
      </c>
      <c r="GX237" s="2" t="s">
        <v>129</v>
      </c>
      <c r="GY237" s="2" t="s">
        <v>132</v>
      </c>
      <c r="GZ237" s="2" t="s">
        <v>132</v>
      </c>
      <c r="HA237" s="2" t="s">
        <v>144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162</v>
      </c>
      <c r="HJ237" s="2" t="s">
        <v>129</v>
      </c>
      <c r="HK237" s="2" t="s">
        <v>132</v>
      </c>
      <c r="HL237" s="2" t="s">
        <v>132</v>
      </c>
      <c r="HM237" s="2" t="s">
        <v>144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141</v>
      </c>
      <c r="HV237" s="2" t="s">
        <v>129</v>
      </c>
      <c r="HW237" s="2" t="s">
        <v>947</v>
      </c>
      <c r="HX237" s="2" t="s">
        <v>274</v>
      </c>
      <c r="HY237" s="2" t="s">
        <v>144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141</v>
      </c>
      <c r="IH237" s="2" t="s">
        <v>129</v>
      </c>
      <c r="II237" s="2" t="s">
        <v>1426</v>
      </c>
      <c r="IJ237" s="2" t="s">
        <v>132</v>
      </c>
      <c r="IK237" s="2" t="s">
        <v>144</v>
      </c>
      <c r="IL237" s="2" t="s">
        <v>132</v>
      </c>
      <c r="IM237" s="4">
        <v>4</v>
      </c>
      <c r="IN237" s="8">
        <v>226.8</v>
      </c>
      <c r="IO237" s="4"/>
      <c r="IP237" s="8"/>
      <c r="IQ237" s="7"/>
      <c r="IR237" s="7"/>
      <c r="IS237" s="2" t="s">
        <v>141</v>
      </c>
      <c r="IT237" s="2" t="s">
        <v>129</v>
      </c>
      <c r="IU237" s="2" t="s">
        <v>169</v>
      </c>
      <c r="IV237" s="2" t="s">
        <v>1104</v>
      </c>
      <c r="IW237" s="2" t="s">
        <v>144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162</v>
      </c>
      <c r="JF237" s="2" t="s">
        <v>129</v>
      </c>
      <c r="JG237" s="2" t="s">
        <v>132</v>
      </c>
      <c r="JH237" s="2" t="s">
        <v>132</v>
      </c>
      <c r="JI237" s="2" t="s">
        <v>144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949</v>
      </c>
      <c r="JT237" s="2" t="s">
        <v>132</v>
      </c>
      <c r="JU237" s="2" t="s">
        <v>144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167</v>
      </c>
      <c r="KD237" s="2" t="s">
        <v>129</v>
      </c>
      <c r="KE237" s="2" t="s">
        <v>132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167</v>
      </c>
      <c r="KP237" s="2" t="s">
        <v>168</v>
      </c>
      <c r="KQ237" s="2" t="s">
        <v>132</v>
      </c>
      <c r="KR237" s="2" t="s">
        <v>132</v>
      </c>
      <c r="KS237" s="2" t="s">
        <v>144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141</v>
      </c>
      <c r="LB237" s="2" t="s">
        <v>129</v>
      </c>
      <c r="LC237" s="2" t="s">
        <v>169</v>
      </c>
      <c r="LD237" s="2" t="s">
        <v>132</v>
      </c>
      <c r="LE237" s="2" t="s">
        <v>144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162</v>
      </c>
      <c r="LN237" s="2" t="s">
        <v>129</v>
      </c>
      <c r="LO237" s="2" t="s">
        <v>132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129</v>
      </c>
      <c r="MY237" s="2" t="s">
        <v>132</v>
      </c>
      <c r="MZ237" s="2" t="s">
        <v>132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167</v>
      </c>
      <c r="NJ237" s="2" t="s">
        <v>129</v>
      </c>
      <c r="NK237" s="2" t="s">
        <v>132</v>
      </c>
      <c r="NL237" s="2" t="s">
        <v>132</v>
      </c>
      <c r="NM237" s="2" t="s">
        <v>144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167</v>
      </c>
      <c r="OH237" s="2" t="s">
        <v>129</v>
      </c>
      <c r="OI237" s="2" t="s">
        <v>132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167</v>
      </c>
      <c r="PF237" s="2" t="s">
        <v>129</v>
      </c>
      <c r="PG237" s="2" t="s">
        <v>132</v>
      </c>
      <c r="PH237" s="2" t="s">
        <v>132</v>
      </c>
      <c r="PI237" s="2" t="s">
        <v>144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129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167</v>
      </c>
      <c r="QD237" s="2" t="s">
        <v>129</v>
      </c>
      <c r="QE237" s="2" t="s">
        <v>132</v>
      </c>
      <c r="QF237" s="2" t="s">
        <v>132</v>
      </c>
      <c r="QG237" s="2" t="s">
        <v>144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174</v>
      </c>
      <c r="RB237" s="2" t="s">
        <v>129</v>
      </c>
      <c r="RC237" s="2" t="s">
        <v>132</v>
      </c>
      <c r="RD237" s="2" t="s">
        <v>132</v>
      </c>
      <c r="RE237" s="2" t="s">
        <v>144</v>
      </c>
      <c r="RF237" s="2" t="s">
        <v>179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168</v>
      </c>
      <c r="RO237" s="2" t="s">
        <v>1427</v>
      </c>
      <c r="RP237" s="2" t="s">
        <v>132</v>
      </c>
      <c r="RQ237" s="2" t="s">
        <v>144</v>
      </c>
      <c r="RR237" s="2" t="s">
        <v>132</v>
      </c>
    </row>
    <row r="238">
      <c r="A238" s="2" t="s">
        <v>2930</v>
      </c>
      <c r="B238" s="2" t="s">
        <v>121</v>
      </c>
      <c r="C238" s="2" t="s">
        <v>2931</v>
      </c>
      <c r="D238" s="2" t="s">
        <v>988</v>
      </c>
      <c r="E238" s="2" t="s">
        <v>727</v>
      </c>
      <c r="F238" s="2" t="s">
        <v>2932</v>
      </c>
      <c r="G238" s="2" t="s">
        <v>2932</v>
      </c>
      <c r="H238" s="2" t="s">
        <v>2932</v>
      </c>
      <c r="I238" s="2" t="s">
        <v>2933</v>
      </c>
      <c r="J238" s="2" t="s">
        <v>127</v>
      </c>
      <c r="K238" s="2" t="s">
        <v>823</v>
      </c>
      <c r="L238" s="3">
        <v>44.05</v>
      </c>
      <c r="M238" s="3">
        <v>46.25</v>
      </c>
      <c r="N238" s="3">
        <v>84.99</v>
      </c>
      <c r="O238" s="2" t="s">
        <v>129</v>
      </c>
      <c r="P238" s="2" t="s">
        <v>640</v>
      </c>
      <c r="Q238" s="2" t="s">
        <v>131</v>
      </c>
      <c r="R238" s="2" t="s">
        <v>132</v>
      </c>
      <c r="S238" s="2" t="s">
        <v>2934</v>
      </c>
      <c r="T238" s="2" t="s">
        <v>132</v>
      </c>
      <c r="U238" s="2" t="s">
        <v>134</v>
      </c>
      <c r="V238" s="2" t="s">
        <v>602</v>
      </c>
      <c r="W238" s="2" t="s">
        <v>225</v>
      </c>
      <c r="X238" s="2" t="s">
        <v>132</v>
      </c>
      <c r="Y238" s="2" t="s">
        <v>825</v>
      </c>
      <c r="Z238" s="4">
        <v>49</v>
      </c>
      <c r="AA238" s="4">
        <f>=ROUNDDOWN(18.1481481481481,0)</f>
      </c>
      <c r="AB238" s="5">
        <v>2.7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44</v>
      </c>
      <c r="AQ238" s="8">
        <v>2375.6</v>
      </c>
      <c r="AR238" s="4"/>
      <c r="AS238" s="8"/>
      <c r="AT238" s="7"/>
      <c r="AU238" s="7"/>
      <c r="AV238" s="4">
        <v>44</v>
      </c>
      <c r="AW238" s="8">
        <v>2375.6</v>
      </c>
      <c r="AX238" s="4"/>
      <c r="AY238" s="8"/>
      <c r="AZ238" s="7"/>
      <c r="BA238" s="7"/>
      <c r="BB238" s="7">
        <v>1</v>
      </c>
      <c r="BC238" s="4">
        <v>44</v>
      </c>
      <c r="BD238" s="8">
        <v>2375.6</v>
      </c>
      <c r="BE238" s="4"/>
      <c r="BF238" s="8"/>
      <c r="BG238" s="7"/>
      <c r="BH238" s="7"/>
      <c r="BI238" s="7">
        <v>1</v>
      </c>
      <c r="BJ238" s="4">
        <v>44</v>
      </c>
      <c r="BK238" s="8">
        <v>2375.6</v>
      </c>
      <c r="BL238" s="2" t="s">
        <v>2935</v>
      </c>
      <c r="BM238" s="7">
        <v>1</v>
      </c>
      <c r="BN238" s="7">
        <v>1</v>
      </c>
      <c r="BO238" s="4">
        <v>2</v>
      </c>
      <c r="BP238" s="8">
        <v>83.88</v>
      </c>
      <c r="BQ238" s="4"/>
      <c r="BR238" s="8"/>
      <c r="BS238" s="7"/>
      <c r="BT238" s="7"/>
      <c r="BU238" s="2" t="s">
        <v>141</v>
      </c>
      <c r="BV238" s="2" t="s">
        <v>129</v>
      </c>
      <c r="BW238" s="2" t="s">
        <v>2936</v>
      </c>
      <c r="BX238" s="2" t="s">
        <v>1723</v>
      </c>
      <c r="BY238" s="2" t="s">
        <v>144</v>
      </c>
      <c r="BZ238" s="2" t="s">
        <v>132</v>
      </c>
      <c r="CA238" s="4">
        <v>21</v>
      </c>
      <c r="CB238" s="8">
        <v>1141.56</v>
      </c>
      <c r="CC238" s="4"/>
      <c r="CD238" s="8"/>
      <c r="CE238" s="7"/>
      <c r="CF238" s="7"/>
      <c r="CG238" s="2" t="s">
        <v>141</v>
      </c>
      <c r="CH238" s="2" t="s">
        <v>129</v>
      </c>
      <c r="CI238" s="2" t="s">
        <v>132</v>
      </c>
      <c r="CJ238" s="2" t="s">
        <v>829</v>
      </c>
      <c r="CK238" s="2" t="s">
        <v>144</v>
      </c>
      <c r="CL238" s="2" t="s">
        <v>132</v>
      </c>
      <c r="CM238" s="4">
        <v>3</v>
      </c>
      <c r="CN238" s="8">
        <v>154.21</v>
      </c>
      <c r="CO238" s="4"/>
      <c r="CP238" s="8"/>
      <c r="CQ238" s="7"/>
      <c r="CR238" s="7"/>
      <c r="CS238" s="2" t="s">
        <v>141</v>
      </c>
      <c r="CT238" s="2" t="s">
        <v>129</v>
      </c>
      <c r="CU238" s="2" t="s">
        <v>830</v>
      </c>
      <c r="CV238" s="2" t="s">
        <v>2936</v>
      </c>
      <c r="CW238" s="2" t="s">
        <v>144</v>
      </c>
      <c r="CX238" s="2" t="s">
        <v>132</v>
      </c>
      <c r="CY238" s="4">
        <v>11</v>
      </c>
      <c r="CZ238" s="8">
        <v>593.56</v>
      </c>
      <c r="DA238" s="4"/>
      <c r="DB238" s="8"/>
      <c r="DC238" s="7"/>
      <c r="DD238" s="7"/>
      <c r="DE238" s="2" t="s">
        <v>141</v>
      </c>
      <c r="DF238" s="2" t="s">
        <v>129</v>
      </c>
      <c r="DG238" s="2" t="s">
        <v>832</v>
      </c>
      <c r="DH238" s="2" t="s">
        <v>1155</v>
      </c>
      <c r="DI238" s="2" t="s">
        <v>144</v>
      </c>
      <c r="DJ238" s="2" t="s">
        <v>132</v>
      </c>
      <c r="DK238" s="4">
        <v>2</v>
      </c>
      <c r="DL238" s="8">
        <v>116</v>
      </c>
      <c r="DM238" s="4"/>
      <c r="DN238" s="8"/>
      <c r="DO238" s="7"/>
      <c r="DP238" s="7"/>
      <c r="DQ238" s="2" t="s">
        <v>141</v>
      </c>
      <c r="DR238" s="2" t="s">
        <v>129</v>
      </c>
      <c r="DS238" s="2" t="s">
        <v>2937</v>
      </c>
      <c r="DT238" s="2" t="s">
        <v>1159</v>
      </c>
      <c r="DU238" s="2" t="s">
        <v>144</v>
      </c>
      <c r="DV238" s="2" t="s">
        <v>132</v>
      </c>
      <c r="DW238" s="4">
        <v>3</v>
      </c>
      <c r="DX238" s="8">
        <v>190.2</v>
      </c>
      <c r="DY238" s="4"/>
      <c r="DZ238" s="8"/>
      <c r="EA238" s="7"/>
      <c r="EB238" s="7"/>
      <c r="EC238" s="2" t="s">
        <v>141</v>
      </c>
      <c r="ED238" s="2" t="s">
        <v>129</v>
      </c>
      <c r="EE238" s="2" t="s">
        <v>1782</v>
      </c>
      <c r="EF238" s="2" t="s">
        <v>1788</v>
      </c>
      <c r="EG238" s="2" t="s">
        <v>144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837</v>
      </c>
      <c r="ER238" s="2" t="s">
        <v>2938</v>
      </c>
      <c r="ES238" s="2" t="s">
        <v>144</v>
      </c>
      <c r="ET238" s="2" t="s">
        <v>132</v>
      </c>
      <c r="EU238" s="4">
        <v>1</v>
      </c>
      <c r="EV238" s="8">
        <v>49.94</v>
      </c>
      <c r="EW238" s="4"/>
      <c r="EX238" s="8"/>
      <c r="EY238" s="7"/>
      <c r="EZ238" s="7"/>
      <c r="FA238" s="2" t="s">
        <v>141</v>
      </c>
      <c r="FB238" s="2" t="s">
        <v>129</v>
      </c>
      <c r="FC238" s="2" t="s">
        <v>202</v>
      </c>
      <c r="FD238" s="2" t="s">
        <v>2196</v>
      </c>
      <c r="FE238" s="2" t="s">
        <v>144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168</v>
      </c>
      <c r="FO238" s="2" t="s">
        <v>2939</v>
      </c>
      <c r="FP238" s="2" t="s">
        <v>1871</v>
      </c>
      <c r="FQ238" s="2" t="s">
        <v>144</v>
      </c>
      <c r="FR238" s="2" t="s">
        <v>132</v>
      </c>
      <c r="FS238" s="4">
        <v>1</v>
      </c>
      <c r="FT238" s="8">
        <v>46.25</v>
      </c>
      <c r="FU238" s="4"/>
      <c r="FV238" s="8"/>
      <c r="FW238" s="7"/>
      <c r="FX238" s="7"/>
      <c r="FY238" s="2" t="s">
        <v>141</v>
      </c>
      <c r="FZ238" s="2" t="s">
        <v>129</v>
      </c>
      <c r="GA238" s="2" t="s">
        <v>2567</v>
      </c>
      <c r="GB238" s="2" t="s">
        <v>145</v>
      </c>
      <c r="GC238" s="2" t="s">
        <v>144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129</v>
      </c>
      <c r="GM238" s="2" t="s">
        <v>2940</v>
      </c>
      <c r="GN238" s="2" t="s">
        <v>1788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141</v>
      </c>
      <c r="GX238" s="2" t="s">
        <v>129</v>
      </c>
      <c r="GY238" s="2" t="s">
        <v>161</v>
      </c>
      <c r="GZ238" s="2" t="s">
        <v>132</v>
      </c>
      <c r="HA238" s="2" t="s">
        <v>144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162</v>
      </c>
      <c r="HJ238" s="2" t="s">
        <v>129</v>
      </c>
      <c r="HK238" s="2" t="s">
        <v>132</v>
      </c>
      <c r="HL238" s="2" t="s">
        <v>132</v>
      </c>
      <c r="HM238" s="2" t="s">
        <v>144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141</v>
      </c>
      <c r="HV238" s="2" t="s">
        <v>129</v>
      </c>
      <c r="HW238" s="2" t="s">
        <v>845</v>
      </c>
      <c r="HX238" s="2" t="s">
        <v>2941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141</v>
      </c>
      <c r="IH238" s="2" t="s">
        <v>129</v>
      </c>
      <c r="II238" s="2" t="s">
        <v>333</v>
      </c>
      <c r="IJ238" s="2" t="s">
        <v>456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212</v>
      </c>
      <c r="IT238" s="2" t="s">
        <v>129</v>
      </c>
      <c r="IU238" s="2" t="s">
        <v>132</v>
      </c>
      <c r="IV238" s="2" t="s">
        <v>132</v>
      </c>
      <c r="IW238" s="2" t="s">
        <v>144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141</v>
      </c>
      <c r="JF238" s="2" t="s">
        <v>129</v>
      </c>
      <c r="JG238" s="2" t="s">
        <v>1326</v>
      </c>
      <c r="JH238" s="2" t="s">
        <v>2607</v>
      </c>
      <c r="JI238" s="2" t="s">
        <v>144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141</v>
      </c>
      <c r="JR238" s="2" t="s">
        <v>129</v>
      </c>
      <c r="JS238" s="2" t="s">
        <v>311</v>
      </c>
      <c r="JT238" s="2" t="s">
        <v>2394</v>
      </c>
      <c r="JU238" s="2" t="s">
        <v>144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129</v>
      </c>
      <c r="KE238" s="2" t="s">
        <v>857</v>
      </c>
      <c r="KF238" s="2" t="s">
        <v>2942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167</v>
      </c>
      <c r="KP238" s="2" t="s">
        <v>168</v>
      </c>
      <c r="KQ238" s="2" t="s">
        <v>132</v>
      </c>
      <c r="KR238" s="2" t="s">
        <v>132</v>
      </c>
      <c r="KS238" s="2" t="s">
        <v>144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141</v>
      </c>
      <c r="LB238" s="2" t="s">
        <v>129</v>
      </c>
      <c r="LC238" s="2" t="s">
        <v>169</v>
      </c>
      <c r="LD238" s="2" t="s">
        <v>132</v>
      </c>
      <c r="LE238" s="2" t="s">
        <v>144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162</v>
      </c>
      <c r="LN238" s="2" t="s">
        <v>129</v>
      </c>
      <c r="LO238" s="2" t="s">
        <v>132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141</v>
      </c>
      <c r="ML238" s="2" t="s">
        <v>171</v>
      </c>
      <c r="MM238" s="2" t="s">
        <v>2831</v>
      </c>
      <c r="MN238" s="2" t="s">
        <v>1998</v>
      </c>
      <c r="MO238" s="2" t="s">
        <v>144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129</v>
      </c>
      <c r="MY238" s="2" t="s">
        <v>132</v>
      </c>
      <c r="MZ238" s="2" t="s">
        <v>132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167</v>
      </c>
      <c r="NJ238" s="2" t="s">
        <v>129</v>
      </c>
      <c r="NK238" s="2" t="s">
        <v>132</v>
      </c>
      <c r="NL238" s="2" t="s">
        <v>132</v>
      </c>
      <c r="NM238" s="2" t="s">
        <v>144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167</v>
      </c>
      <c r="OH238" s="2" t="s">
        <v>129</v>
      </c>
      <c r="OI238" s="2" t="s">
        <v>132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167</v>
      </c>
      <c r="OT238" s="2" t="s">
        <v>168</v>
      </c>
      <c r="OU238" s="2" t="s">
        <v>132</v>
      </c>
      <c r="OV238" s="2" t="s">
        <v>132</v>
      </c>
      <c r="OW238" s="2" t="s">
        <v>144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141</v>
      </c>
      <c r="PR238" s="2" t="s">
        <v>168</v>
      </c>
      <c r="PS238" s="2" t="s">
        <v>572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141</v>
      </c>
      <c r="QP238" s="2" t="s">
        <v>168</v>
      </c>
      <c r="QQ238" s="2" t="s">
        <v>1159</v>
      </c>
      <c r="QR238" s="2" t="s">
        <v>1823</v>
      </c>
      <c r="QS238" s="2" t="s">
        <v>144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167</v>
      </c>
      <c r="RB238" s="2" t="s">
        <v>129</v>
      </c>
      <c r="RC238" s="2" t="s">
        <v>132</v>
      </c>
      <c r="RD238" s="2" t="s">
        <v>132</v>
      </c>
      <c r="RE238" s="2" t="s">
        <v>144</v>
      </c>
      <c r="RF238" s="2" t="s">
        <v>179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168</v>
      </c>
      <c r="RO238" s="2" t="s">
        <v>1198</v>
      </c>
      <c r="RP238" s="2" t="s">
        <v>1199</v>
      </c>
      <c r="RQ238" s="2" t="s">
        <v>144</v>
      </c>
      <c r="RR238" s="2" t="s">
        <v>132</v>
      </c>
    </row>
    <row r="239">
      <c r="A239" s="2" t="s">
        <v>2943</v>
      </c>
      <c r="B239" s="2" t="s">
        <v>121</v>
      </c>
      <c r="C239" s="2" t="s">
        <v>2931</v>
      </c>
      <c r="D239" s="2" t="s">
        <v>988</v>
      </c>
      <c r="E239" s="2" t="s">
        <v>727</v>
      </c>
      <c r="F239" s="2" t="s">
        <v>2944</v>
      </c>
      <c r="G239" s="2" t="s">
        <v>2944</v>
      </c>
      <c r="H239" s="2" t="s">
        <v>2944</v>
      </c>
      <c r="I239" s="2" t="s">
        <v>1879</v>
      </c>
      <c r="J239" s="2" t="s">
        <v>127</v>
      </c>
      <c r="K239" s="2" t="s">
        <v>2945</v>
      </c>
      <c r="L239" s="3">
        <v>37.27</v>
      </c>
      <c r="M239" s="3">
        <v>39.13</v>
      </c>
      <c r="N239" s="3">
        <v>76.49</v>
      </c>
      <c r="O239" s="2" t="s">
        <v>129</v>
      </c>
      <c r="P239" s="2" t="s">
        <v>640</v>
      </c>
      <c r="Q239" s="2" t="s">
        <v>131</v>
      </c>
      <c r="R239" s="2" t="s">
        <v>132</v>
      </c>
      <c r="S239" s="2" t="s">
        <v>2946</v>
      </c>
      <c r="T239" s="2" t="s">
        <v>132</v>
      </c>
      <c r="U239" s="2" t="s">
        <v>285</v>
      </c>
      <c r="V239" s="2" t="s">
        <v>397</v>
      </c>
      <c r="W239" s="2" t="s">
        <v>136</v>
      </c>
      <c r="X239" s="2" t="s">
        <v>2808</v>
      </c>
      <c r="Y239" s="2" t="s">
        <v>795</v>
      </c>
      <c r="Z239" s="4">
        <v>113</v>
      </c>
      <c r="AA239" s="4">
        <f>=ROUNDDOWN(37.6666666666667,0)</f>
      </c>
      <c r="AB239" s="5">
        <v>3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36</v>
      </c>
      <c r="AQ239" s="8">
        <v>1484.65</v>
      </c>
      <c r="AR239" s="4"/>
      <c r="AS239" s="8"/>
      <c r="AT239" s="7"/>
      <c r="AU239" s="7"/>
      <c r="AV239" s="4">
        <v>36</v>
      </c>
      <c r="AW239" s="8">
        <v>1484.65</v>
      </c>
      <c r="AX239" s="4"/>
      <c r="AY239" s="8"/>
      <c r="AZ239" s="7"/>
      <c r="BA239" s="7"/>
      <c r="BB239" s="7">
        <v>1</v>
      </c>
      <c r="BC239" s="4">
        <v>36</v>
      </c>
      <c r="BD239" s="8">
        <v>1484.65</v>
      </c>
      <c r="BE239" s="4"/>
      <c r="BF239" s="8"/>
      <c r="BG239" s="7"/>
      <c r="BH239" s="7"/>
      <c r="BI239" s="7">
        <v>1</v>
      </c>
      <c r="BJ239" s="4">
        <v>36</v>
      </c>
      <c r="BK239" s="8">
        <v>1484.65</v>
      </c>
      <c r="BL239" s="2" t="s">
        <v>2947</v>
      </c>
      <c r="BM239" s="7">
        <v>1</v>
      </c>
      <c r="BN239" s="7">
        <v>1</v>
      </c>
      <c r="BO239" s="4">
        <v>1</v>
      </c>
      <c r="BP239" s="8">
        <v>35.65</v>
      </c>
      <c r="BQ239" s="4"/>
      <c r="BR239" s="8"/>
      <c r="BS239" s="7"/>
      <c r="BT239" s="7"/>
      <c r="BU239" s="2" t="s">
        <v>141</v>
      </c>
      <c r="BV239" s="2" t="s">
        <v>129</v>
      </c>
      <c r="BW239" s="2" t="s">
        <v>2948</v>
      </c>
      <c r="BX239" s="2" t="s">
        <v>372</v>
      </c>
      <c r="BY239" s="2" t="s">
        <v>144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129</v>
      </c>
      <c r="CI239" s="2" t="s">
        <v>132</v>
      </c>
      <c r="CJ239" s="2" t="s">
        <v>204</v>
      </c>
      <c r="CK239" s="2" t="s">
        <v>144</v>
      </c>
      <c r="CL239" s="2" t="s">
        <v>132</v>
      </c>
      <c r="CM239" s="4">
        <v>21</v>
      </c>
      <c r="CN239" s="8">
        <v>854.11</v>
      </c>
      <c r="CO239" s="4"/>
      <c r="CP239" s="8"/>
      <c r="CQ239" s="7"/>
      <c r="CR239" s="7"/>
      <c r="CS239" s="2" t="s">
        <v>141</v>
      </c>
      <c r="CT239" s="2" t="s">
        <v>129</v>
      </c>
      <c r="CU239" s="2" t="s">
        <v>569</v>
      </c>
      <c r="CV239" s="2" t="s">
        <v>2320</v>
      </c>
      <c r="CW239" s="2" t="s">
        <v>144</v>
      </c>
      <c r="CX239" s="2" t="s">
        <v>132</v>
      </c>
      <c r="CY239" s="4">
        <v>1</v>
      </c>
      <c r="CZ239" s="8">
        <v>45.92</v>
      </c>
      <c r="DA239" s="4"/>
      <c r="DB239" s="8"/>
      <c r="DC239" s="7"/>
      <c r="DD239" s="7"/>
      <c r="DE239" s="2" t="s">
        <v>141</v>
      </c>
      <c r="DF239" s="2" t="s">
        <v>129</v>
      </c>
      <c r="DG239" s="2" t="s">
        <v>237</v>
      </c>
      <c r="DH239" s="2" t="s">
        <v>2031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141</v>
      </c>
      <c r="DR239" s="2" t="s">
        <v>129</v>
      </c>
      <c r="DS239" s="2" t="s">
        <v>434</v>
      </c>
      <c r="DT239" s="2" t="s">
        <v>359</v>
      </c>
      <c r="DU239" s="2" t="s">
        <v>144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129</v>
      </c>
      <c r="EE239" s="2" t="s">
        <v>558</v>
      </c>
      <c r="EF239" s="2" t="s">
        <v>2449</v>
      </c>
      <c r="EG239" s="2" t="s">
        <v>144</v>
      </c>
      <c r="EH239" s="2" t="s">
        <v>132</v>
      </c>
      <c r="EI239" s="4">
        <v>2</v>
      </c>
      <c r="EJ239" s="8">
        <v>87.7</v>
      </c>
      <c r="EK239" s="4"/>
      <c r="EL239" s="8"/>
      <c r="EM239" s="7"/>
      <c r="EN239" s="7"/>
      <c r="EO239" s="2" t="s">
        <v>141</v>
      </c>
      <c r="EP239" s="2" t="s">
        <v>129</v>
      </c>
      <c r="EQ239" s="2" t="s">
        <v>793</v>
      </c>
      <c r="ER239" s="2" t="s">
        <v>431</v>
      </c>
      <c r="ES239" s="2" t="s">
        <v>144</v>
      </c>
      <c r="ET239" s="2" t="s">
        <v>132</v>
      </c>
      <c r="EU239" s="4">
        <v>1</v>
      </c>
      <c r="EV239" s="8">
        <v>42.27</v>
      </c>
      <c r="EW239" s="4"/>
      <c r="EX239" s="8"/>
      <c r="EY239" s="7"/>
      <c r="EZ239" s="7"/>
      <c r="FA239" s="2" t="s">
        <v>141</v>
      </c>
      <c r="FB239" s="2" t="s">
        <v>129</v>
      </c>
      <c r="FC239" s="2" t="s">
        <v>496</v>
      </c>
      <c r="FD239" s="2" t="s">
        <v>649</v>
      </c>
      <c r="FE239" s="2" t="s">
        <v>144</v>
      </c>
      <c r="FF239" s="2" t="s">
        <v>132</v>
      </c>
      <c r="FG239" s="4">
        <v>2</v>
      </c>
      <c r="FH239" s="8">
        <v>96.68</v>
      </c>
      <c r="FI239" s="4"/>
      <c r="FJ239" s="8"/>
      <c r="FK239" s="7"/>
      <c r="FL239" s="7"/>
      <c r="FM239" s="2" t="s">
        <v>141</v>
      </c>
      <c r="FN239" s="2" t="s">
        <v>129</v>
      </c>
      <c r="FO239" s="2" t="s">
        <v>679</v>
      </c>
      <c r="FP239" s="2" t="s">
        <v>799</v>
      </c>
      <c r="FQ239" s="2" t="s">
        <v>144</v>
      </c>
      <c r="FR239" s="2" t="s">
        <v>132</v>
      </c>
      <c r="FS239" s="4">
        <v>7</v>
      </c>
      <c r="FT239" s="8">
        <v>273.98</v>
      </c>
      <c r="FU239" s="4"/>
      <c r="FV239" s="8"/>
      <c r="FW239" s="7"/>
      <c r="FX239" s="7"/>
      <c r="FY239" s="2" t="s">
        <v>141</v>
      </c>
      <c r="FZ239" s="2" t="s">
        <v>129</v>
      </c>
      <c r="GA239" s="2" t="s">
        <v>378</v>
      </c>
      <c r="GB239" s="2" t="s">
        <v>1233</v>
      </c>
      <c r="GC239" s="2" t="s">
        <v>144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141</v>
      </c>
      <c r="GL239" s="2" t="s">
        <v>129</v>
      </c>
      <c r="GM239" s="2" t="s">
        <v>558</v>
      </c>
      <c r="GN239" s="2" t="s">
        <v>2949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141</v>
      </c>
      <c r="GX239" s="2" t="s">
        <v>168</v>
      </c>
      <c r="GY239" s="2" t="s">
        <v>679</v>
      </c>
      <c r="GZ239" s="2" t="s">
        <v>173</v>
      </c>
      <c r="HA239" s="2" t="s">
        <v>144</v>
      </c>
      <c r="HB239" s="2" t="s">
        <v>132</v>
      </c>
      <c r="HC239" s="4">
        <v>1</v>
      </c>
      <c r="HD239" s="8">
        <v>48.34</v>
      </c>
      <c r="HE239" s="4"/>
      <c r="HF239" s="8"/>
      <c r="HG239" s="7"/>
      <c r="HH239" s="7"/>
      <c r="HI239" s="2" t="s">
        <v>141</v>
      </c>
      <c r="HJ239" s="2" t="s">
        <v>129</v>
      </c>
      <c r="HK239" s="2" t="s">
        <v>2282</v>
      </c>
      <c r="HL239" s="2" t="s">
        <v>151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129</v>
      </c>
      <c r="HW239" s="2" t="s">
        <v>226</v>
      </c>
      <c r="HX239" s="2" t="s">
        <v>416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141</v>
      </c>
      <c r="IH239" s="2" t="s">
        <v>129</v>
      </c>
      <c r="II239" s="2" t="s">
        <v>458</v>
      </c>
      <c r="IJ239" s="2" t="s">
        <v>2500</v>
      </c>
      <c r="IK239" s="2" t="s">
        <v>144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141</v>
      </c>
      <c r="IT239" s="2" t="s">
        <v>129</v>
      </c>
      <c r="IU239" s="2" t="s">
        <v>669</v>
      </c>
      <c r="IV239" s="2" t="s">
        <v>2950</v>
      </c>
      <c r="IW239" s="2" t="s">
        <v>144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141</v>
      </c>
      <c r="JF239" s="2" t="s">
        <v>129</v>
      </c>
      <c r="JG239" s="2" t="s">
        <v>339</v>
      </c>
      <c r="JH239" s="2" t="s">
        <v>591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141</v>
      </c>
      <c r="JR239" s="2" t="s">
        <v>129</v>
      </c>
      <c r="JS239" s="2" t="s">
        <v>177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167</v>
      </c>
      <c r="KD239" s="2" t="s">
        <v>129</v>
      </c>
      <c r="KE239" s="2" t="s">
        <v>132</v>
      </c>
      <c r="KF239" s="2" t="s">
        <v>132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167</v>
      </c>
      <c r="KP239" s="2" t="s">
        <v>168</v>
      </c>
      <c r="KQ239" s="2" t="s">
        <v>132</v>
      </c>
      <c r="KR239" s="2" t="s">
        <v>132</v>
      </c>
      <c r="KS239" s="2" t="s">
        <v>144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141</v>
      </c>
      <c r="LB239" s="2" t="s">
        <v>129</v>
      </c>
      <c r="LC239" s="2" t="s">
        <v>169</v>
      </c>
      <c r="LD239" s="2" t="s">
        <v>132</v>
      </c>
      <c r="LE239" s="2" t="s">
        <v>144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162</v>
      </c>
      <c r="LN239" s="2" t="s">
        <v>129</v>
      </c>
      <c r="LO239" s="2" t="s">
        <v>132</v>
      </c>
      <c r="LP239" s="2" t="s">
        <v>132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171</v>
      </c>
      <c r="MM239" s="2" t="s">
        <v>1291</v>
      </c>
      <c r="MN239" s="2" t="s">
        <v>2474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129</v>
      </c>
      <c r="MY239" s="2" t="s">
        <v>132</v>
      </c>
      <c r="MZ239" s="2" t="s">
        <v>132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167</v>
      </c>
      <c r="NJ239" s="2" t="s">
        <v>129</v>
      </c>
      <c r="NK239" s="2" t="s">
        <v>132</v>
      </c>
      <c r="NL239" s="2" t="s">
        <v>132</v>
      </c>
      <c r="NM239" s="2" t="s">
        <v>144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174</v>
      </c>
      <c r="NV239" s="2" t="s">
        <v>129</v>
      </c>
      <c r="NW239" s="2" t="s">
        <v>132</v>
      </c>
      <c r="NX239" s="2" t="s">
        <v>132</v>
      </c>
      <c r="NY239" s="2" t="s">
        <v>144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167</v>
      </c>
      <c r="OH239" s="2" t="s">
        <v>129</v>
      </c>
      <c r="OI239" s="2" t="s">
        <v>132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167</v>
      </c>
      <c r="OT239" s="2" t="s">
        <v>168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141</v>
      </c>
      <c r="PR239" s="2" t="s">
        <v>168</v>
      </c>
      <c r="PS239" s="2" t="s">
        <v>487</v>
      </c>
      <c r="PT239" s="2" t="s">
        <v>567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162</v>
      </c>
      <c r="QP239" s="2" t="s">
        <v>168</v>
      </c>
      <c r="QQ239" s="2" t="s">
        <v>132</v>
      </c>
      <c r="QR239" s="2" t="s">
        <v>132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167</v>
      </c>
      <c r="RB239" s="2" t="s">
        <v>129</v>
      </c>
      <c r="RC239" s="2" t="s">
        <v>132</v>
      </c>
      <c r="RD239" s="2" t="s">
        <v>132</v>
      </c>
      <c r="RE239" s="2" t="s">
        <v>144</v>
      </c>
      <c r="RF239" s="2" t="s">
        <v>179</v>
      </c>
      <c r="RG239" s="4"/>
      <c r="RH239" s="8"/>
      <c r="RI239" s="4"/>
      <c r="RJ239" s="8"/>
      <c r="RK239" s="7"/>
      <c r="RL239" s="7"/>
      <c r="RM239" s="2" t="s">
        <v>141</v>
      </c>
      <c r="RN239" s="2" t="s">
        <v>168</v>
      </c>
      <c r="RO239" s="2" t="s">
        <v>801</v>
      </c>
      <c r="RP239" s="2" t="s">
        <v>672</v>
      </c>
      <c r="RQ239" s="2" t="s">
        <v>144</v>
      </c>
      <c r="RR239" s="2" t="s">
        <v>132</v>
      </c>
    </row>
    <row r="240">
      <c r="A240" s="2" t="s">
        <v>2951</v>
      </c>
      <c r="B240" s="2" t="s">
        <v>121</v>
      </c>
      <c r="C240" s="2" t="s">
        <v>2931</v>
      </c>
      <c r="D240" s="2" t="s">
        <v>988</v>
      </c>
      <c r="E240" s="2" t="s">
        <v>727</v>
      </c>
      <c r="F240" s="2" t="s">
        <v>2952</v>
      </c>
      <c r="G240" s="2" t="s">
        <v>2952</v>
      </c>
      <c r="H240" s="2" t="s">
        <v>2952</v>
      </c>
      <c r="I240" s="2" t="s">
        <v>1741</v>
      </c>
      <c r="J240" s="2" t="s">
        <v>127</v>
      </c>
      <c r="K240" s="2" t="s">
        <v>1663</v>
      </c>
      <c r="L240" s="3">
        <v>29.35</v>
      </c>
      <c r="M240" s="3">
        <v>30.82</v>
      </c>
      <c r="N240" s="3">
        <v>59.49</v>
      </c>
      <c r="O240" s="2" t="s">
        <v>129</v>
      </c>
      <c r="P240" s="2" t="s">
        <v>540</v>
      </c>
      <c r="Q240" s="2" t="s">
        <v>131</v>
      </c>
      <c r="R240" s="2" t="s">
        <v>132</v>
      </c>
      <c r="S240" s="2" t="s">
        <v>2953</v>
      </c>
      <c r="T240" s="2" t="s">
        <v>132</v>
      </c>
      <c r="U240" s="2" t="s">
        <v>134</v>
      </c>
      <c r="V240" s="2" t="s">
        <v>397</v>
      </c>
      <c r="W240" s="2" t="s">
        <v>136</v>
      </c>
      <c r="X240" s="2" t="s">
        <v>132</v>
      </c>
      <c r="Y240" s="2" t="s">
        <v>1820</v>
      </c>
      <c r="Z240" s="4">
        <v>7</v>
      </c>
      <c r="AA240" s="4">
        <f>=ROUNDDOWN(3.88888888888889,0)</f>
      </c>
      <c r="AB240" s="5">
        <v>1.8</v>
      </c>
      <c r="AC240" s="2" t="s">
        <v>132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>
        <v>27</v>
      </c>
      <c r="AQ240" s="8">
        <v>998.56</v>
      </c>
      <c r="AR240" s="4"/>
      <c r="AS240" s="8"/>
      <c r="AT240" s="7"/>
      <c r="AU240" s="7"/>
      <c r="AV240" s="4">
        <v>27</v>
      </c>
      <c r="AW240" s="8">
        <v>998.56</v>
      </c>
      <c r="AX240" s="4"/>
      <c r="AY240" s="8"/>
      <c r="AZ240" s="7"/>
      <c r="BA240" s="7"/>
      <c r="BB240" s="7">
        <v>1</v>
      </c>
      <c r="BC240" s="4">
        <v>27</v>
      </c>
      <c r="BD240" s="8">
        <v>998.56</v>
      </c>
      <c r="BE240" s="4"/>
      <c r="BF240" s="8"/>
      <c r="BG240" s="7"/>
      <c r="BH240" s="7"/>
      <c r="BI240" s="7">
        <v>1</v>
      </c>
      <c r="BJ240" s="4">
        <v>27</v>
      </c>
      <c r="BK240" s="8">
        <v>998.56</v>
      </c>
      <c r="BL240" s="2" t="s">
        <v>2954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141</v>
      </c>
      <c r="BV240" s="2" t="s">
        <v>129</v>
      </c>
      <c r="BW240" s="2" t="s">
        <v>1505</v>
      </c>
      <c r="BX240" s="2" t="s">
        <v>2955</v>
      </c>
      <c r="BY240" s="2" t="s">
        <v>144</v>
      </c>
      <c r="BZ240" s="2" t="s">
        <v>132</v>
      </c>
      <c r="CA240" s="4">
        <v>10</v>
      </c>
      <c r="CB240" s="8">
        <v>378.8</v>
      </c>
      <c r="CC240" s="4"/>
      <c r="CD240" s="8"/>
      <c r="CE240" s="7"/>
      <c r="CF240" s="7"/>
      <c r="CG240" s="2" t="s">
        <v>141</v>
      </c>
      <c r="CH240" s="2" t="s">
        <v>129</v>
      </c>
      <c r="CI240" s="2" t="s">
        <v>132</v>
      </c>
      <c r="CJ240" s="2" t="s">
        <v>1554</v>
      </c>
      <c r="CK240" s="2" t="s">
        <v>144</v>
      </c>
      <c r="CL240" s="2" t="s">
        <v>132</v>
      </c>
      <c r="CM240" s="4">
        <v>2</v>
      </c>
      <c r="CN240" s="8">
        <v>61.64</v>
      </c>
      <c r="CO240" s="4"/>
      <c r="CP240" s="8"/>
      <c r="CQ240" s="7"/>
      <c r="CR240" s="7"/>
      <c r="CS240" s="2" t="s">
        <v>141</v>
      </c>
      <c r="CT240" s="2" t="s">
        <v>129</v>
      </c>
      <c r="CU240" s="2" t="s">
        <v>2956</v>
      </c>
      <c r="CV240" s="2" t="s">
        <v>521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141</v>
      </c>
      <c r="DF240" s="2" t="s">
        <v>168</v>
      </c>
      <c r="DG240" s="2" t="s">
        <v>1089</v>
      </c>
      <c r="DH240" s="2" t="s">
        <v>893</v>
      </c>
      <c r="DI240" s="2" t="s">
        <v>144</v>
      </c>
      <c r="DJ240" s="2" t="s">
        <v>132</v>
      </c>
      <c r="DK240" s="4">
        <v>9</v>
      </c>
      <c r="DL240" s="8">
        <v>356.4</v>
      </c>
      <c r="DM240" s="4"/>
      <c r="DN240" s="8"/>
      <c r="DO240" s="7"/>
      <c r="DP240" s="7"/>
      <c r="DQ240" s="2" t="s">
        <v>141</v>
      </c>
      <c r="DR240" s="2" t="s">
        <v>129</v>
      </c>
      <c r="DS240" s="2" t="s">
        <v>1199</v>
      </c>
      <c r="DT240" s="2" t="s">
        <v>1728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129</v>
      </c>
      <c r="EE240" s="2" t="s">
        <v>1511</v>
      </c>
      <c r="EF240" s="2" t="s">
        <v>2301</v>
      </c>
      <c r="EG240" s="2" t="s">
        <v>144</v>
      </c>
      <c r="EH240" s="2" t="s">
        <v>132</v>
      </c>
      <c r="EI240" s="4">
        <v>3</v>
      </c>
      <c r="EJ240" s="8">
        <v>109.26</v>
      </c>
      <c r="EK240" s="4"/>
      <c r="EL240" s="8"/>
      <c r="EM240" s="7"/>
      <c r="EN240" s="7"/>
      <c r="EO240" s="2" t="s">
        <v>141</v>
      </c>
      <c r="EP240" s="2" t="s">
        <v>129</v>
      </c>
      <c r="EQ240" s="2" t="s">
        <v>1512</v>
      </c>
      <c r="ER240" s="2" t="s">
        <v>2903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129</v>
      </c>
      <c r="FC240" s="2" t="s">
        <v>870</v>
      </c>
      <c r="FD240" s="2" t="s">
        <v>1772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168</v>
      </c>
      <c r="FO240" s="2" t="s">
        <v>1514</v>
      </c>
      <c r="FP240" s="2" t="s">
        <v>2957</v>
      </c>
      <c r="FQ240" s="2" t="s">
        <v>144</v>
      </c>
      <c r="FR240" s="2" t="s">
        <v>132</v>
      </c>
      <c r="FS240" s="4">
        <v>3</v>
      </c>
      <c r="FT240" s="8">
        <v>92.46</v>
      </c>
      <c r="FU240" s="4"/>
      <c r="FV240" s="8"/>
      <c r="FW240" s="7"/>
      <c r="FX240" s="7"/>
      <c r="FY240" s="2" t="s">
        <v>141</v>
      </c>
      <c r="FZ240" s="2" t="s">
        <v>129</v>
      </c>
      <c r="GA240" s="2" t="s">
        <v>2567</v>
      </c>
      <c r="GB240" s="2" t="s">
        <v>336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129</v>
      </c>
      <c r="GM240" s="2" t="s">
        <v>1508</v>
      </c>
      <c r="GN240" s="2" t="s">
        <v>1823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141</v>
      </c>
      <c r="GX240" s="2" t="s">
        <v>129</v>
      </c>
      <c r="GY240" s="2" t="s">
        <v>303</v>
      </c>
      <c r="GZ240" s="2" t="s">
        <v>627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162</v>
      </c>
      <c r="HJ240" s="2" t="s">
        <v>129</v>
      </c>
      <c r="HK240" s="2" t="s">
        <v>132</v>
      </c>
      <c r="HL240" s="2" t="s">
        <v>132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129</v>
      </c>
      <c r="HW240" s="2" t="s">
        <v>1517</v>
      </c>
      <c r="HX240" s="2" t="s">
        <v>1790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141</v>
      </c>
      <c r="IH240" s="2" t="s">
        <v>129</v>
      </c>
      <c r="II240" s="2" t="s">
        <v>1063</v>
      </c>
      <c r="IJ240" s="2" t="s">
        <v>391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212</v>
      </c>
      <c r="IT240" s="2" t="s">
        <v>129</v>
      </c>
      <c r="IU240" s="2" t="s">
        <v>132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129</v>
      </c>
      <c r="JG240" s="2" t="s">
        <v>1326</v>
      </c>
      <c r="JH240" s="2" t="s">
        <v>1260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129</v>
      </c>
      <c r="JS240" s="2" t="s">
        <v>311</v>
      </c>
      <c r="JT240" s="2" t="s">
        <v>132</v>
      </c>
      <c r="JU240" s="2" t="s">
        <v>144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129</v>
      </c>
      <c r="KE240" s="2" t="s">
        <v>857</v>
      </c>
      <c r="KF240" s="2" t="s">
        <v>1062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167</v>
      </c>
      <c r="KP240" s="2" t="s">
        <v>168</v>
      </c>
      <c r="KQ240" s="2" t="s">
        <v>132</v>
      </c>
      <c r="KR240" s="2" t="s">
        <v>132</v>
      </c>
      <c r="KS240" s="2" t="s">
        <v>144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141</v>
      </c>
      <c r="LB240" s="2" t="s">
        <v>129</v>
      </c>
      <c r="LC240" s="2" t="s">
        <v>169</v>
      </c>
      <c r="LD240" s="2" t="s">
        <v>132</v>
      </c>
      <c r="LE240" s="2" t="s">
        <v>144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162</v>
      </c>
      <c r="LN240" s="2" t="s">
        <v>129</v>
      </c>
      <c r="LO240" s="2" t="s">
        <v>132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171</v>
      </c>
      <c r="MM240" s="2" t="s">
        <v>1521</v>
      </c>
      <c r="MN240" s="2" t="s">
        <v>2955</v>
      </c>
      <c r="MO240" s="2" t="s">
        <v>144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129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167</v>
      </c>
      <c r="NJ240" s="2" t="s">
        <v>129</v>
      </c>
      <c r="NK240" s="2" t="s">
        <v>132</v>
      </c>
      <c r="NL240" s="2" t="s">
        <v>132</v>
      </c>
      <c r="NM240" s="2" t="s">
        <v>144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174</v>
      </c>
      <c r="OH240" s="2" t="s">
        <v>129</v>
      </c>
      <c r="OI240" s="2" t="s">
        <v>132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167</v>
      </c>
      <c r="OT240" s="2" t="s">
        <v>168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141</v>
      </c>
      <c r="PR240" s="2" t="s">
        <v>168</v>
      </c>
      <c r="PS240" s="2" t="s">
        <v>218</v>
      </c>
      <c r="PT240" s="2" t="s">
        <v>178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141</v>
      </c>
      <c r="QP240" s="2" t="s">
        <v>168</v>
      </c>
      <c r="QQ240" s="2" t="s">
        <v>857</v>
      </c>
      <c r="QR240" s="2" t="s">
        <v>2761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545</v>
      </c>
      <c r="RB240" s="2" t="s">
        <v>129</v>
      </c>
      <c r="RC240" s="2" t="s">
        <v>132</v>
      </c>
      <c r="RD240" s="2" t="s">
        <v>132</v>
      </c>
      <c r="RE240" s="2" t="s">
        <v>144</v>
      </c>
      <c r="RF240" s="2" t="s">
        <v>179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168</v>
      </c>
      <c r="RO240" s="2" t="s">
        <v>1108</v>
      </c>
      <c r="RP240" s="2" t="s">
        <v>1062</v>
      </c>
      <c r="RQ240" s="2" t="s">
        <v>144</v>
      </c>
      <c r="RR240" s="2" t="s">
        <v>132</v>
      </c>
    </row>
    <row r="241">
      <c r="A241" s="2" t="s">
        <v>2958</v>
      </c>
      <c r="B241" s="2" t="s">
        <v>121</v>
      </c>
      <c r="C241" s="2" t="s">
        <v>2931</v>
      </c>
      <c r="D241" s="2" t="s">
        <v>988</v>
      </c>
      <c r="E241" s="2" t="s">
        <v>727</v>
      </c>
      <c r="F241" s="2" t="s">
        <v>2959</v>
      </c>
      <c r="G241" s="2" t="s">
        <v>2959</v>
      </c>
      <c r="H241" s="2" t="s">
        <v>2959</v>
      </c>
      <c r="I241" s="2" t="s">
        <v>2960</v>
      </c>
      <c r="J241" s="2" t="s">
        <v>127</v>
      </c>
      <c r="K241" s="2" t="s">
        <v>366</v>
      </c>
      <c r="L241" s="3">
        <v>45.32</v>
      </c>
      <c r="M241" s="3">
        <v>47.59</v>
      </c>
      <c r="N241" s="3">
        <v>92.49</v>
      </c>
      <c r="O241" s="2" t="s">
        <v>697</v>
      </c>
      <c r="P241" s="2" t="s">
        <v>540</v>
      </c>
      <c r="Q241" s="2" t="s">
        <v>131</v>
      </c>
      <c r="R241" s="2" t="s">
        <v>132</v>
      </c>
      <c r="S241" s="2" t="s">
        <v>2961</v>
      </c>
      <c r="T241" s="2" t="s">
        <v>132</v>
      </c>
      <c r="U241" s="2" t="s">
        <v>134</v>
      </c>
      <c r="V241" s="2" t="s">
        <v>866</v>
      </c>
      <c r="W241" s="2" t="s">
        <v>136</v>
      </c>
      <c r="X241" s="2" t="s">
        <v>132</v>
      </c>
      <c r="Y241" s="2" t="s">
        <v>1743</v>
      </c>
      <c r="Z241" s="4">
        <v>72</v>
      </c>
      <c r="AA241" s="4">
        <f>=ROUNDDOWN(90,0)</f>
      </c>
      <c r="AB241" s="5">
        <v>0.8</v>
      </c>
      <c r="AC241" s="2" t="s">
        <v>132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5</v>
      </c>
      <c r="AQ241" s="8">
        <v>231.14</v>
      </c>
      <c r="AR241" s="4"/>
      <c r="AS241" s="8"/>
      <c r="AT241" s="7"/>
      <c r="AU241" s="7"/>
      <c r="AV241" s="4">
        <v>5</v>
      </c>
      <c r="AW241" s="8">
        <v>231.14</v>
      </c>
      <c r="AX241" s="4"/>
      <c r="AY241" s="8"/>
      <c r="AZ241" s="7"/>
      <c r="BA241" s="7"/>
      <c r="BB241" s="7">
        <v>1</v>
      </c>
      <c r="BC241" s="4">
        <v>5</v>
      </c>
      <c r="BD241" s="8">
        <v>231.14</v>
      </c>
      <c r="BE241" s="4"/>
      <c r="BF241" s="8"/>
      <c r="BG241" s="7"/>
      <c r="BH241" s="7"/>
      <c r="BI241" s="7">
        <v>1</v>
      </c>
      <c r="BJ241" s="4">
        <v>5</v>
      </c>
      <c r="BK241" s="8">
        <v>231.14</v>
      </c>
      <c r="BL241" s="2" t="s">
        <v>2962</v>
      </c>
      <c r="BM241" s="7">
        <v>1</v>
      </c>
      <c r="BN241" s="7">
        <v>1</v>
      </c>
      <c r="BO241" s="4">
        <v>1</v>
      </c>
      <c r="BP241" s="8">
        <v>28.9</v>
      </c>
      <c r="BQ241" s="4"/>
      <c r="BR241" s="8"/>
      <c r="BS241" s="7"/>
      <c r="BT241" s="7"/>
      <c r="BU241" s="2" t="s">
        <v>141</v>
      </c>
      <c r="BV241" s="2" t="s">
        <v>129</v>
      </c>
      <c r="BW241" s="2" t="s">
        <v>1745</v>
      </c>
      <c r="BX241" s="2" t="s">
        <v>1098</v>
      </c>
      <c r="BY241" s="2" t="s">
        <v>179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581</v>
      </c>
      <c r="CH241" s="2" t="s">
        <v>168</v>
      </c>
      <c r="CI241" s="2" t="s">
        <v>132</v>
      </c>
      <c r="CJ241" s="2" t="s">
        <v>894</v>
      </c>
      <c r="CK241" s="2" t="s">
        <v>144</v>
      </c>
      <c r="CL241" s="2" t="s">
        <v>132</v>
      </c>
      <c r="CM241" s="4">
        <v>2</v>
      </c>
      <c r="CN241" s="8">
        <v>99.94</v>
      </c>
      <c r="CO241" s="4"/>
      <c r="CP241" s="8"/>
      <c r="CQ241" s="7"/>
      <c r="CR241" s="7"/>
      <c r="CS241" s="2" t="s">
        <v>141</v>
      </c>
      <c r="CT241" s="2" t="s">
        <v>129</v>
      </c>
      <c r="CU241" s="2" t="s">
        <v>1746</v>
      </c>
      <c r="CV241" s="2" t="s">
        <v>1747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141</v>
      </c>
      <c r="DF241" s="2" t="s">
        <v>168</v>
      </c>
      <c r="DG241" s="2" t="s">
        <v>1089</v>
      </c>
      <c r="DH241" s="2" t="s">
        <v>1361</v>
      </c>
      <c r="DI241" s="2" t="s">
        <v>144</v>
      </c>
      <c r="DJ241" s="2" t="s">
        <v>132</v>
      </c>
      <c r="DK241" s="4">
        <v>1</v>
      </c>
      <c r="DL241" s="8">
        <v>55</v>
      </c>
      <c r="DM241" s="4"/>
      <c r="DN241" s="8"/>
      <c r="DO241" s="7"/>
      <c r="DP241" s="7"/>
      <c r="DQ241" s="2" t="s">
        <v>141</v>
      </c>
      <c r="DR241" s="2" t="s">
        <v>129</v>
      </c>
      <c r="DS241" s="2" t="s">
        <v>1199</v>
      </c>
      <c r="DT241" s="2" t="s">
        <v>2963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129</v>
      </c>
      <c r="EE241" s="2" t="s">
        <v>1749</v>
      </c>
      <c r="EF241" s="2" t="s">
        <v>2964</v>
      </c>
      <c r="EG241" s="2" t="s">
        <v>144</v>
      </c>
      <c r="EH241" s="2" t="s">
        <v>132</v>
      </c>
      <c r="EI241" s="4">
        <v>1</v>
      </c>
      <c r="EJ241" s="8">
        <v>47.3</v>
      </c>
      <c r="EK241" s="4"/>
      <c r="EL241" s="8"/>
      <c r="EM241" s="7"/>
      <c r="EN241" s="7"/>
      <c r="EO241" s="2" t="s">
        <v>141</v>
      </c>
      <c r="EP241" s="2" t="s">
        <v>129</v>
      </c>
      <c r="EQ241" s="2" t="s">
        <v>1026</v>
      </c>
      <c r="ER241" s="2" t="s">
        <v>2965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141</v>
      </c>
      <c r="FB241" s="2" t="s">
        <v>129</v>
      </c>
      <c r="FC241" s="2" t="s">
        <v>1317</v>
      </c>
      <c r="FD241" s="2" t="s">
        <v>2583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168</v>
      </c>
      <c r="FO241" s="2" t="s">
        <v>1753</v>
      </c>
      <c r="FP241" s="2" t="s">
        <v>132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167</v>
      </c>
      <c r="FZ241" s="2" t="s">
        <v>129</v>
      </c>
      <c r="GA241" s="2" t="s">
        <v>132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129</v>
      </c>
      <c r="GM241" s="2" t="s">
        <v>1746</v>
      </c>
      <c r="GN241" s="2" t="s">
        <v>2966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141</v>
      </c>
      <c r="GX241" s="2" t="s">
        <v>129</v>
      </c>
      <c r="GY241" s="2" t="s">
        <v>303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167</v>
      </c>
      <c r="HJ241" s="2" t="s">
        <v>129</v>
      </c>
      <c r="HK241" s="2" t="s">
        <v>132</v>
      </c>
      <c r="HL241" s="2" t="s">
        <v>132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129</v>
      </c>
      <c r="HW241" s="2" t="s">
        <v>1517</v>
      </c>
      <c r="HX241" s="2" t="s">
        <v>1518</v>
      </c>
      <c r="HY241" s="2" t="s">
        <v>179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141</v>
      </c>
      <c r="IH241" s="2" t="s">
        <v>129</v>
      </c>
      <c r="II241" s="2" t="s">
        <v>847</v>
      </c>
      <c r="IJ241" s="2" t="s">
        <v>1347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141</v>
      </c>
      <c r="IT241" s="2" t="s">
        <v>129</v>
      </c>
      <c r="IU241" s="2" t="s">
        <v>2537</v>
      </c>
      <c r="IV241" s="2" t="s">
        <v>2379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141</v>
      </c>
      <c r="JF241" s="2" t="s">
        <v>129</v>
      </c>
      <c r="JG241" s="2" t="s">
        <v>850</v>
      </c>
      <c r="JH241" s="2" t="s">
        <v>410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141</v>
      </c>
      <c r="JR241" s="2" t="s">
        <v>129</v>
      </c>
      <c r="JS241" s="2" t="s">
        <v>311</v>
      </c>
      <c r="JT241" s="2" t="s">
        <v>132</v>
      </c>
      <c r="JU241" s="2" t="s">
        <v>144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129</v>
      </c>
      <c r="KE241" s="2" t="s">
        <v>857</v>
      </c>
      <c r="KF241" s="2" t="s">
        <v>2967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167</v>
      </c>
      <c r="KP241" s="2" t="s">
        <v>168</v>
      </c>
      <c r="KQ241" s="2" t="s">
        <v>132</v>
      </c>
      <c r="KR241" s="2" t="s">
        <v>132</v>
      </c>
      <c r="KS241" s="2" t="s">
        <v>144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141</v>
      </c>
      <c r="LB241" s="2" t="s">
        <v>129</v>
      </c>
      <c r="LC241" s="2" t="s">
        <v>853</v>
      </c>
      <c r="LD241" s="2" t="s">
        <v>132</v>
      </c>
      <c r="LE241" s="2" t="s">
        <v>144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162</v>
      </c>
      <c r="LN241" s="2" t="s">
        <v>129</v>
      </c>
      <c r="LO241" s="2" t="s">
        <v>132</v>
      </c>
      <c r="LP241" s="2" t="s">
        <v>132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171</v>
      </c>
      <c r="MM241" s="2" t="s">
        <v>1757</v>
      </c>
      <c r="MN241" s="2" t="s">
        <v>2968</v>
      </c>
      <c r="MO241" s="2" t="s">
        <v>179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129</v>
      </c>
      <c r="MY241" s="2" t="s">
        <v>132</v>
      </c>
      <c r="MZ241" s="2" t="s">
        <v>132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174</v>
      </c>
      <c r="OH241" s="2" t="s">
        <v>129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167</v>
      </c>
      <c r="OT241" s="2" t="s">
        <v>168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141</v>
      </c>
      <c r="PR241" s="2" t="s">
        <v>168</v>
      </c>
      <c r="PS241" s="2" t="s">
        <v>218</v>
      </c>
      <c r="PT241" s="2" t="s">
        <v>2641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141</v>
      </c>
      <c r="QP241" s="2" t="s">
        <v>168</v>
      </c>
      <c r="QQ241" s="2" t="s">
        <v>857</v>
      </c>
      <c r="QR241" s="2" t="s">
        <v>2969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545</v>
      </c>
      <c r="RB241" s="2" t="s">
        <v>129</v>
      </c>
      <c r="RC241" s="2" t="s">
        <v>132</v>
      </c>
      <c r="RD241" s="2" t="s">
        <v>132</v>
      </c>
      <c r="RE241" s="2" t="s">
        <v>144</v>
      </c>
      <c r="RF241" s="2" t="s">
        <v>179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168</v>
      </c>
      <c r="RO241" s="2" t="s">
        <v>2776</v>
      </c>
      <c r="RP241" s="2" t="s">
        <v>1737</v>
      </c>
      <c r="RQ241" s="2" t="s">
        <v>144</v>
      </c>
      <c r="RR241" s="2" t="s">
        <v>132</v>
      </c>
    </row>
    <row r="242">
      <c r="A242" s="2" t="s">
        <v>2970</v>
      </c>
      <c r="B242" s="2" t="s">
        <v>121</v>
      </c>
      <c r="C242" s="2" t="s">
        <v>2931</v>
      </c>
      <c r="D242" s="2" t="s">
        <v>988</v>
      </c>
      <c r="E242" s="2" t="s">
        <v>989</v>
      </c>
      <c r="F242" s="2" t="s">
        <v>2971</v>
      </c>
      <c r="G242" s="2" t="s">
        <v>2971</v>
      </c>
      <c r="H242" s="2" t="s">
        <v>2971</v>
      </c>
      <c r="I242" s="2" t="s">
        <v>2972</v>
      </c>
      <c r="J242" s="2" t="s">
        <v>127</v>
      </c>
      <c r="K242" s="2" t="s">
        <v>366</v>
      </c>
      <c r="L242" s="3">
        <v>38.57</v>
      </c>
      <c r="M242" s="3">
        <v>40.5</v>
      </c>
      <c r="N242" s="3">
        <v>89.99</v>
      </c>
      <c r="O242" s="2" t="s">
        <v>697</v>
      </c>
      <c r="P242" s="2" t="s">
        <v>540</v>
      </c>
      <c r="Q242" s="2" t="s">
        <v>131</v>
      </c>
      <c r="R242" s="2" t="s">
        <v>132</v>
      </c>
      <c r="S242" s="2" t="s">
        <v>2973</v>
      </c>
      <c r="T242" s="2" t="s">
        <v>132</v>
      </c>
      <c r="U242" s="2" t="s">
        <v>285</v>
      </c>
      <c r="V242" s="2" t="s">
        <v>866</v>
      </c>
      <c r="W242" s="2" t="s">
        <v>136</v>
      </c>
      <c r="X242" s="2" t="s">
        <v>470</v>
      </c>
      <c r="Y242" s="2" t="s">
        <v>1032</v>
      </c>
      <c r="Z242" s="4">
        <v>56</v>
      </c>
      <c r="AA242" s="4">
        <f>=ROUNDDOWN(186.666666666667,0)</f>
      </c>
      <c r="AB242" s="5">
        <v>0.3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6</v>
      </c>
      <c r="AQ242" s="8">
        <v>212.44</v>
      </c>
      <c r="AR242" s="4"/>
      <c r="AS242" s="8"/>
      <c r="AT242" s="7"/>
      <c r="AU242" s="7"/>
      <c r="AV242" s="4">
        <v>6</v>
      </c>
      <c r="AW242" s="8">
        <v>212.44</v>
      </c>
      <c r="AX242" s="4"/>
      <c r="AY242" s="8"/>
      <c r="AZ242" s="7"/>
      <c r="BA242" s="7"/>
      <c r="BB242" s="7">
        <v>1</v>
      </c>
      <c r="BC242" s="4">
        <v>6</v>
      </c>
      <c r="BD242" s="8">
        <v>212.44</v>
      </c>
      <c r="BE242" s="4"/>
      <c r="BF242" s="8"/>
      <c r="BG242" s="7"/>
      <c r="BH242" s="7"/>
      <c r="BI242" s="7">
        <v>1</v>
      </c>
      <c r="BJ242" s="4">
        <v>6</v>
      </c>
      <c r="BK242" s="8">
        <v>212.44</v>
      </c>
      <c r="BL242" s="2" t="s">
        <v>2799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141</v>
      </c>
      <c r="BV242" s="2" t="s">
        <v>129</v>
      </c>
      <c r="BW242" s="2" t="s">
        <v>1225</v>
      </c>
      <c r="BX242" s="2" t="s">
        <v>252</v>
      </c>
      <c r="BY242" s="2" t="s">
        <v>179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162</v>
      </c>
      <c r="CH242" s="2" t="s">
        <v>129</v>
      </c>
      <c r="CI242" s="2" t="s">
        <v>132</v>
      </c>
      <c r="CJ242" s="2" t="s">
        <v>132</v>
      </c>
      <c r="CK242" s="2" t="s">
        <v>144</v>
      </c>
      <c r="CL242" s="2" t="s">
        <v>132</v>
      </c>
      <c r="CM242" s="4">
        <v>1</v>
      </c>
      <c r="CN242" s="8">
        <v>40.5</v>
      </c>
      <c r="CO242" s="4"/>
      <c r="CP242" s="8"/>
      <c r="CQ242" s="7"/>
      <c r="CR242" s="7"/>
      <c r="CS242" s="2" t="s">
        <v>141</v>
      </c>
      <c r="CT242" s="2" t="s">
        <v>129</v>
      </c>
      <c r="CU242" s="2" t="s">
        <v>1032</v>
      </c>
      <c r="CV242" s="2" t="s">
        <v>2974</v>
      </c>
      <c r="CW242" s="2" t="s">
        <v>144</v>
      </c>
      <c r="CX242" s="2" t="s">
        <v>132</v>
      </c>
      <c r="CY242" s="4">
        <v>1</v>
      </c>
      <c r="CZ242" s="8">
        <v>42.52</v>
      </c>
      <c r="DA242" s="4"/>
      <c r="DB242" s="8"/>
      <c r="DC242" s="7"/>
      <c r="DD242" s="7"/>
      <c r="DE242" s="2" t="s">
        <v>141</v>
      </c>
      <c r="DF242" s="2" t="s">
        <v>129</v>
      </c>
      <c r="DG242" s="2" t="s">
        <v>147</v>
      </c>
      <c r="DH242" s="2" t="s">
        <v>2975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167</v>
      </c>
      <c r="DR242" s="2" t="s">
        <v>129</v>
      </c>
      <c r="DS242" s="2" t="s">
        <v>261</v>
      </c>
      <c r="DT242" s="2" t="s">
        <v>132</v>
      </c>
      <c r="DU242" s="2" t="s">
        <v>144</v>
      </c>
      <c r="DV242" s="2" t="s">
        <v>132</v>
      </c>
      <c r="DW242" s="4">
        <v>2</v>
      </c>
      <c r="DX242" s="8">
        <v>44.56</v>
      </c>
      <c r="DY242" s="4"/>
      <c r="DZ242" s="8"/>
      <c r="EA242" s="7"/>
      <c r="EB242" s="7"/>
      <c r="EC242" s="2" t="s">
        <v>141</v>
      </c>
      <c r="ED242" s="2" t="s">
        <v>129</v>
      </c>
      <c r="EE242" s="2" t="s">
        <v>2027</v>
      </c>
      <c r="EF242" s="2" t="s">
        <v>2383</v>
      </c>
      <c r="EG242" s="2" t="s">
        <v>144</v>
      </c>
      <c r="EH242" s="2" t="s">
        <v>132</v>
      </c>
      <c r="EI242" s="4">
        <v>2</v>
      </c>
      <c r="EJ242" s="8">
        <v>84.86</v>
      </c>
      <c r="EK242" s="4"/>
      <c r="EL242" s="8"/>
      <c r="EM242" s="7"/>
      <c r="EN242" s="7"/>
      <c r="EO242" s="2" t="s">
        <v>141</v>
      </c>
      <c r="EP242" s="2" t="s">
        <v>129</v>
      </c>
      <c r="EQ242" s="2" t="s">
        <v>1969</v>
      </c>
      <c r="ER242" s="2" t="s">
        <v>771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167</v>
      </c>
      <c r="FB242" s="2" t="s">
        <v>129</v>
      </c>
      <c r="FC242" s="2" t="s">
        <v>132</v>
      </c>
      <c r="FD242" s="2" t="s">
        <v>132</v>
      </c>
      <c r="FE242" s="2" t="s">
        <v>144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162</v>
      </c>
      <c r="FN242" s="2" t="s">
        <v>129</v>
      </c>
      <c r="FO242" s="2" t="s">
        <v>132</v>
      </c>
      <c r="FP242" s="2" t="s">
        <v>132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167</v>
      </c>
      <c r="FZ242" s="2" t="s">
        <v>129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141</v>
      </c>
      <c r="GL242" s="2" t="s">
        <v>129</v>
      </c>
      <c r="GM242" s="2" t="s">
        <v>1234</v>
      </c>
      <c r="GN242" s="2" t="s">
        <v>132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167</v>
      </c>
      <c r="GX242" s="2" t="s">
        <v>129</v>
      </c>
      <c r="GY242" s="2" t="s">
        <v>132</v>
      </c>
      <c r="GZ242" s="2" t="s">
        <v>132</v>
      </c>
      <c r="HA242" s="2" t="s">
        <v>144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167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129</v>
      </c>
      <c r="HW242" s="2" t="s">
        <v>244</v>
      </c>
      <c r="HX242" s="2" t="s">
        <v>649</v>
      </c>
      <c r="HY242" s="2" t="s">
        <v>144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129</v>
      </c>
      <c r="II242" s="2" t="s">
        <v>132</v>
      </c>
      <c r="IJ242" s="2" t="s">
        <v>132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167</v>
      </c>
      <c r="IT242" s="2" t="s">
        <v>129</v>
      </c>
      <c r="IU242" s="2" t="s">
        <v>132</v>
      </c>
      <c r="IV242" s="2" t="s">
        <v>132</v>
      </c>
      <c r="IW242" s="2" t="s">
        <v>144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174</v>
      </c>
      <c r="JF242" s="2" t="s">
        <v>129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141</v>
      </c>
      <c r="JR242" s="2" t="s">
        <v>129</v>
      </c>
      <c r="JS242" s="2" t="s">
        <v>949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167</v>
      </c>
      <c r="KD242" s="2" t="s">
        <v>129</v>
      </c>
      <c r="KE242" s="2" t="s">
        <v>132</v>
      </c>
      <c r="KF242" s="2" t="s">
        <v>132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167</v>
      </c>
      <c r="KP242" s="2" t="s">
        <v>168</v>
      </c>
      <c r="KQ242" s="2" t="s">
        <v>132</v>
      </c>
      <c r="KR242" s="2" t="s">
        <v>132</v>
      </c>
      <c r="KS242" s="2" t="s">
        <v>144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141</v>
      </c>
      <c r="LB242" s="2" t="s">
        <v>129</v>
      </c>
      <c r="LC242" s="2" t="s">
        <v>853</v>
      </c>
      <c r="LD242" s="2" t="s">
        <v>132</v>
      </c>
      <c r="LE242" s="2" t="s">
        <v>144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162</v>
      </c>
      <c r="LN242" s="2" t="s">
        <v>129</v>
      </c>
      <c r="LO242" s="2" t="s">
        <v>132</v>
      </c>
      <c r="LP242" s="2" t="s">
        <v>132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141</v>
      </c>
      <c r="ML242" s="2" t="s">
        <v>171</v>
      </c>
      <c r="MM242" s="2" t="s">
        <v>323</v>
      </c>
      <c r="MN242" s="2" t="s">
        <v>1321</v>
      </c>
      <c r="MO242" s="2" t="s">
        <v>144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129</v>
      </c>
      <c r="MY242" s="2" t="s">
        <v>132</v>
      </c>
      <c r="MZ242" s="2" t="s">
        <v>132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174</v>
      </c>
      <c r="NV242" s="2" t="s">
        <v>129</v>
      </c>
      <c r="NW242" s="2" t="s">
        <v>132</v>
      </c>
      <c r="NX242" s="2" t="s">
        <v>132</v>
      </c>
      <c r="NY242" s="2" t="s">
        <v>144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174</v>
      </c>
      <c r="OH242" s="2" t="s">
        <v>129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167</v>
      </c>
      <c r="OT242" s="2" t="s">
        <v>168</v>
      </c>
      <c r="OU242" s="2" t="s">
        <v>132</v>
      </c>
      <c r="OV242" s="2" t="s">
        <v>132</v>
      </c>
      <c r="OW242" s="2" t="s">
        <v>144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141</v>
      </c>
      <c r="PR242" s="2" t="s">
        <v>168</v>
      </c>
      <c r="PS242" s="2" t="s">
        <v>572</v>
      </c>
      <c r="PT242" s="2" t="s">
        <v>647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167</v>
      </c>
      <c r="QP242" s="2" t="s">
        <v>168</v>
      </c>
      <c r="QQ242" s="2" t="s">
        <v>132</v>
      </c>
      <c r="QR242" s="2" t="s">
        <v>132</v>
      </c>
      <c r="QS242" s="2" t="s">
        <v>144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167</v>
      </c>
      <c r="RB242" s="2" t="s">
        <v>129</v>
      </c>
      <c r="RC242" s="2" t="s">
        <v>132</v>
      </c>
      <c r="RD242" s="2" t="s">
        <v>132</v>
      </c>
      <c r="RE242" s="2" t="s">
        <v>144</v>
      </c>
      <c r="RF242" s="2" t="s">
        <v>179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168</v>
      </c>
      <c r="RO242" s="2" t="s">
        <v>1239</v>
      </c>
      <c r="RP242" s="2" t="s">
        <v>2809</v>
      </c>
      <c r="RQ242" s="2" t="s">
        <v>144</v>
      </c>
      <c r="RR242" s="2" t="s">
        <v>132</v>
      </c>
    </row>
    <row r="243">
      <c r="A243" s="2" t="s">
        <v>2976</v>
      </c>
      <c r="B243" s="2" t="s">
        <v>121</v>
      </c>
      <c r="C243" s="2" t="s">
        <v>2931</v>
      </c>
      <c r="D243" s="2" t="s">
        <v>1977</v>
      </c>
      <c r="E243" s="2" t="s">
        <v>727</v>
      </c>
      <c r="F243" s="2" t="s">
        <v>2977</v>
      </c>
      <c r="G243" s="2" t="s">
        <v>2977</v>
      </c>
      <c r="H243" s="2" t="s">
        <v>2977</v>
      </c>
      <c r="I243" s="2" t="s">
        <v>2978</v>
      </c>
      <c r="J243" s="2" t="s">
        <v>127</v>
      </c>
      <c r="K243" s="2" t="s">
        <v>395</v>
      </c>
      <c r="L243" s="3">
        <v>27.2</v>
      </c>
      <c r="M243" s="3">
        <v>28.56</v>
      </c>
      <c r="N243" s="3">
        <v>59.49</v>
      </c>
      <c r="O243" s="2" t="s">
        <v>129</v>
      </c>
      <c r="P243" s="2" t="s">
        <v>540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134</v>
      </c>
      <c r="V243" s="2" t="s">
        <v>936</v>
      </c>
      <c r="W243" s="2" t="s">
        <v>470</v>
      </c>
      <c r="X243" s="2" t="s">
        <v>132</v>
      </c>
      <c r="Y243" s="2" t="s">
        <v>148</v>
      </c>
      <c r="Z243" s="4">
        <v>36</v>
      </c>
      <c r="AA243" s="4">
        <f>=ROUNDDOWN(12,0)</f>
      </c>
      <c r="AB243" s="5">
        <v>3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6</v>
      </c>
      <c r="AQ243" s="8">
        <v>219.28</v>
      </c>
      <c r="AR243" s="4"/>
      <c r="AS243" s="8"/>
      <c r="AT243" s="7"/>
      <c r="AU243" s="7"/>
      <c r="AV243" s="4">
        <v>6</v>
      </c>
      <c r="AW243" s="8">
        <v>219.28</v>
      </c>
      <c r="AX243" s="4"/>
      <c r="AY243" s="8"/>
      <c r="AZ243" s="7"/>
      <c r="BA243" s="7"/>
      <c r="BB243" s="7">
        <v>1</v>
      </c>
      <c r="BC243" s="4">
        <v>6</v>
      </c>
      <c r="BD243" s="8">
        <v>219.28</v>
      </c>
      <c r="BE243" s="4"/>
      <c r="BF243" s="8"/>
      <c r="BG243" s="7"/>
      <c r="BH243" s="7"/>
      <c r="BI243" s="7">
        <v>1</v>
      </c>
      <c r="BJ243" s="4">
        <v>6</v>
      </c>
      <c r="BK243" s="8">
        <v>219.28</v>
      </c>
      <c r="BL243" s="2" t="s">
        <v>2979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141</v>
      </c>
      <c r="BV243" s="2" t="s">
        <v>129</v>
      </c>
      <c r="BW243" s="2" t="s">
        <v>1419</v>
      </c>
      <c r="BX243" s="2" t="s">
        <v>2681</v>
      </c>
      <c r="BY243" s="2" t="s">
        <v>144</v>
      </c>
      <c r="BZ243" s="2" t="s">
        <v>132</v>
      </c>
      <c r="CA243" s="4">
        <v>1</v>
      </c>
      <c r="CB243" s="8">
        <v>31.28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132</v>
      </c>
      <c r="CJ243" s="2" t="s">
        <v>945</v>
      </c>
      <c r="CK243" s="2" t="s">
        <v>144</v>
      </c>
      <c r="CL243" s="2" t="s">
        <v>132</v>
      </c>
      <c r="CM243" s="4">
        <v>4</v>
      </c>
      <c r="CN243" s="8">
        <v>150.37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2745</v>
      </c>
      <c r="CV243" s="2" t="s">
        <v>1256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1602</v>
      </c>
      <c r="DH243" s="2" t="s">
        <v>176</v>
      </c>
      <c r="DI243" s="2" t="s">
        <v>144</v>
      </c>
      <c r="DJ243" s="2" t="s">
        <v>132</v>
      </c>
      <c r="DK243" s="4">
        <v>1</v>
      </c>
      <c r="DL243" s="8">
        <v>37.63</v>
      </c>
      <c r="DM243" s="4"/>
      <c r="DN243" s="8"/>
      <c r="DO243" s="7"/>
      <c r="DP243" s="7"/>
      <c r="DQ243" s="2" t="s">
        <v>141</v>
      </c>
      <c r="DR243" s="2" t="s">
        <v>129</v>
      </c>
      <c r="DS243" s="2" t="s">
        <v>344</v>
      </c>
      <c r="DT243" s="2" t="s">
        <v>2980</v>
      </c>
      <c r="DU243" s="2" t="s">
        <v>144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129</v>
      </c>
      <c r="EE243" s="2" t="s">
        <v>2981</v>
      </c>
      <c r="EF243" s="2" t="s">
        <v>132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141</v>
      </c>
      <c r="EP243" s="2" t="s">
        <v>129</v>
      </c>
      <c r="EQ243" s="2" t="s">
        <v>249</v>
      </c>
      <c r="ER243" s="2" t="s">
        <v>132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167</v>
      </c>
      <c r="FB243" s="2" t="s">
        <v>129</v>
      </c>
      <c r="FC243" s="2" t="s">
        <v>132</v>
      </c>
      <c r="FD243" s="2" t="s">
        <v>132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162</v>
      </c>
      <c r="FN243" s="2" t="s">
        <v>129</v>
      </c>
      <c r="FO243" s="2" t="s">
        <v>132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217</v>
      </c>
      <c r="FZ243" s="2" t="s">
        <v>129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2745</v>
      </c>
      <c r="GN243" s="2" t="s">
        <v>132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167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129</v>
      </c>
      <c r="HW243" s="2" t="s">
        <v>385</v>
      </c>
      <c r="HX243" s="2" t="s">
        <v>440</v>
      </c>
      <c r="HY243" s="2" t="s">
        <v>144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141</v>
      </c>
      <c r="IH243" s="2" t="s">
        <v>129</v>
      </c>
      <c r="II243" s="2" t="s">
        <v>2657</v>
      </c>
      <c r="IJ243" s="2" t="s">
        <v>132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212</v>
      </c>
      <c r="IT243" s="2" t="s">
        <v>129</v>
      </c>
      <c r="IU243" s="2" t="s">
        <v>132</v>
      </c>
      <c r="IV243" s="2" t="s">
        <v>132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174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949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167</v>
      </c>
      <c r="KD243" s="2" t="s">
        <v>129</v>
      </c>
      <c r="KE243" s="2" t="s">
        <v>132</v>
      </c>
      <c r="KF243" s="2" t="s">
        <v>132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167</v>
      </c>
      <c r="KP243" s="2" t="s">
        <v>168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141</v>
      </c>
      <c r="LB243" s="2" t="s">
        <v>129</v>
      </c>
      <c r="LC243" s="2" t="s">
        <v>169</v>
      </c>
      <c r="LD243" s="2" t="s">
        <v>132</v>
      </c>
      <c r="LE243" s="2" t="s">
        <v>144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129</v>
      </c>
      <c r="LO243" s="2" t="s">
        <v>132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162</v>
      </c>
      <c r="ML243" s="2" t="s">
        <v>129</v>
      </c>
      <c r="MM243" s="2" t="s">
        <v>132</v>
      </c>
      <c r="MN243" s="2" t="s">
        <v>132</v>
      </c>
      <c r="MO243" s="2" t="s">
        <v>144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129</v>
      </c>
      <c r="MY243" s="2" t="s">
        <v>132</v>
      </c>
      <c r="MZ243" s="2" t="s">
        <v>132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167</v>
      </c>
      <c r="NJ243" s="2" t="s">
        <v>129</v>
      </c>
      <c r="NK243" s="2" t="s">
        <v>132</v>
      </c>
      <c r="NL243" s="2" t="s">
        <v>132</v>
      </c>
      <c r="NM243" s="2" t="s">
        <v>144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174</v>
      </c>
      <c r="OH243" s="2" t="s">
        <v>129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167</v>
      </c>
      <c r="PR243" s="2" t="s">
        <v>129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129</v>
      </c>
      <c r="QE243" s="2" t="s">
        <v>132</v>
      </c>
      <c r="QF243" s="2" t="s">
        <v>132</v>
      </c>
      <c r="QG243" s="2" t="s">
        <v>144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167</v>
      </c>
      <c r="RB243" s="2" t="s">
        <v>129</v>
      </c>
      <c r="RC243" s="2" t="s">
        <v>132</v>
      </c>
      <c r="RD243" s="2" t="s">
        <v>132</v>
      </c>
      <c r="RE243" s="2" t="s">
        <v>144</v>
      </c>
      <c r="RF243" s="2" t="s">
        <v>179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168</v>
      </c>
      <c r="RO243" s="2" t="s">
        <v>1427</v>
      </c>
      <c r="RP243" s="2" t="s">
        <v>132</v>
      </c>
      <c r="RQ243" s="2" t="s">
        <v>144</v>
      </c>
      <c r="RR243" s="2" t="s">
        <v>132</v>
      </c>
    </row>
    <row r="244">
      <c r="A244" s="2" t="s">
        <v>2982</v>
      </c>
      <c r="B244" s="2" t="s">
        <v>121</v>
      </c>
      <c r="C244" s="2" t="s">
        <v>2983</v>
      </c>
      <c r="D244" s="2" t="s">
        <v>988</v>
      </c>
      <c r="E244" s="2" t="s">
        <v>989</v>
      </c>
      <c r="F244" s="2" t="s">
        <v>2984</v>
      </c>
      <c r="G244" s="2" t="s">
        <v>2984</v>
      </c>
      <c r="H244" s="2" t="s">
        <v>2984</v>
      </c>
      <c r="I244" s="2" t="s">
        <v>1118</v>
      </c>
      <c r="J244" s="2" t="s">
        <v>127</v>
      </c>
      <c r="K244" s="2" t="s">
        <v>318</v>
      </c>
      <c r="L244" s="3">
        <v>39.27</v>
      </c>
      <c r="M244" s="3">
        <v>41.23</v>
      </c>
      <c r="N244" s="3">
        <v>84.99</v>
      </c>
      <c r="O244" s="2" t="s">
        <v>129</v>
      </c>
      <c r="P244" s="2" t="s">
        <v>319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285</v>
      </c>
      <c r="V244" s="2" t="s">
        <v>2985</v>
      </c>
      <c r="W244" s="2" t="s">
        <v>470</v>
      </c>
      <c r="X244" s="2" t="s">
        <v>132</v>
      </c>
      <c r="Y244" s="2" t="s">
        <v>1867</v>
      </c>
      <c r="Z244" s="4">
        <v>165</v>
      </c>
      <c r="AA244" s="4">
        <f>=ROUNDDOWN(41.25,0)</f>
      </c>
      <c r="AB244" s="5">
        <v>4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>
        <v>60</v>
      </c>
      <c r="AQ244" s="8">
        <v>2598.88</v>
      </c>
      <c r="AR244" s="4"/>
      <c r="AS244" s="8"/>
      <c r="AT244" s="7"/>
      <c r="AU244" s="7"/>
      <c r="AV244" s="4">
        <v>60</v>
      </c>
      <c r="AW244" s="8">
        <v>2598.88</v>
      </c>
      <c r="AX244" s="4"/>
      <c r="AY244" s="8"/>
      <c r="AZ244" s="7"/>
      <c r="BA244" s="7"/>
      <c r="BB244" s="7">
        <v>1</v>
      </c>
      <c r="BC244" s="4">
        <v>60</v>
      </c>
      <c r="BD244" s="8">
        <v>2598.88</v>
      </c>
      <c r="BE244" s="4"/>
      <c r="BF244" s="8"/>
      <c r="BG244" s="7"/>
      <c r="BH244" s="7"/>
      <c r="BI244" s="7">
        <v>1</v>
      </c>
      <c r="BJ244" s="4">
        <v>60</v>
      </c>
      <c r="BK244" s="8">
        <v>2598.88</v>
      </c>
      <c r="BL244" s="2" t="s">
        <v>2986</v>
      </c>
      <c r="BM244" s="7">
        <v>1</v>
      </c>
      <c r="BN244" s="7">
        <v>1</v>
      </c>
      <c r="BO244" s="4">
        <v>24</v>
      </c>
      <c r="BP244" s="8">
        <v>894.87</v>
      </c>
      <c r="BQ244" s="4"/>
      <c r="BR244" s="8"/>
      <c r="BS244" s="7"/>
      <c r="BT244" s="7"/>
      <c r="BU244" s="2" t="s">
        <v>141</v>
      </c>
      <c r="BV244" s="2" t="s">
        <v>129</v>
      </c>
      <c r="BW244" s="2" t="s">
        <v>288</v>
      </c>
      <c r="BX244" s="2" t="s">
        <v>845</v>
      </c>
      <c r="BY244" s="2" t="s">
        <v>144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402</v>
      </c>
      <c r="CH244" s="2" t="s">
        <v>168</v>
      </c>
      <c r="CI244" s="2" t="s">
        <v>132</v>
      </c>
      <c r="CJ244" s="2" t="s">
        <v>2753</v>
      </c>
      <c r="CK244" s="2" t="s">
        <v>144</v>
      </c>
      <c r="CL244" s="2" t="s">
        <v>132</v>
      </c>
      <c r="CM244" s="4">
        <v>5</v>
      </c>
      <c r="CN244" s="8">
        <v>237.9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2987</v>
      </c>
      <c r="CV244" s="2" t="s">
        <v>1723</v>
      </c>
      <c r="CW244" s="2" t="s">
        <v>144</v>
      </c>
      <c r="CX244" s="2" t="s">
        <v>132</v>
      </c>
      <c r="CY244" s="4">
        <v>12</v>
      </c>
      <c r="CZ244" s="8">
        <v>611.28</v>
      </c>
      <c r="DA244" s="4"/>
      <c r="DB244" s="8"/>
      <c r="DC244" s="7"/>
      <c r="DD244" s="7"/>
      <c r="DE244" s="2" t="s">
        <v>141</v>
      </c>
      <c r="DF244" s="2" t="s">
        <v>129</v>
      </c>
      <c r="DG244" s="2" t="s">
        <v>832</v>
      </c>
      <c r="DH244" s="2" t="s">
        <v>833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141</v>
      </c>
      <c r="DR244" s="2" t="s">
        <v>129</v>
      </c>
      <c r="DS244" s="2" t="s">
        <v>2937</v>
      </c>
      <c r="DT244" s="2" t="s">
        <v>2988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2434</v>
      </c>
      <c r="EF244" s="2" t="s">
        <v>1872</v>
      </c>
      <c r="EG244" s="2" t="s">
        <v>144</v>
      </c>
      <c r="EH244" s="2" t="s">
        <v>132</v>
      </c>
      <c r="EI244" s="4">
        <v>12</v>
      </c>
      <c r="EJ244" s="8">
        <v>540</v>
      </c>
      <c r="EK244" s="4"/>
      <c r="EL244" s="8"/>
      <c r="EM244" s="7"/>
      <c r="EN244" s="7"/>
      <c r="EO244" s="2" t="s">
        <v>141</v>
      </c>
      <c r="EP244" s="2" t="s">
        <v>129</v>
      </c>
      <c r="EQ244" s="2" t="s">
        <v>288</v>
      </c>
      <c r="ER244" s="2" t="s">
        <v>846</v>
      </c>
      <c r="ES244" s="2" t="s">
        <v>144</v>
      </c>
      <c r="ET244" s="2" t="s">
        <v>132</v>
      </c>
      <c r="EU244" s="4">
        <v>4</v>
      </c>
      <c r="EV244" s="8">
        <v>178.12</v>
      </c>
      <c r="EW244" s="4"/>
      <c r="EX244" s="8"/>
      <c r="EY244" s="7"/>
      <c r="EZ244" s="7"/>
      <c r="FA244" s="2" t="s">
        <v>141</v>
      </c>
      <c r="FB244" s="2" t="s">
        <v>129</v>
      </c>
      <c r="FC244" s="2" t="s">
        <v>202</v>
      </c>
      <c r="FD244" s="2" t="s">
        <v>376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141</v>
      </c>
      <c r="FN244" s="2" t="s">
        <v>168</v>
      </c>
      <c r="FO244" s="2" t="s">
        <v>1616</v>
      </c>
      <c r="FP244" s="2" t="s">
        <v>132</v>
      </c>
      <c r="FQ244" s="2" t="s">
        <v>144</v>
      </c>
      <c r="FR244" s="2" t="s">
        <v>132</v>
      </c>
      <c r="FS244" s="4">
        <v>1</v>
      </c>
      <c r="FT244" s="8">
        <v>41.24</v>
      </c>
      <c r="FU244" s="4"/>
      <c r="FV244" s="8"/>
      <c r="FW244" s="7"/>
      <c r="FX244" s="7"/>
      <c r="FY244" s="2" t="s">
        <v>141</v>
      </c>
      <c r="FZ244" s="2" t="s">
        <v>129</v>
      </c>
      <c r="GA244" s="2" t="s">
        <v>300</v>
      </c>
      <c r="GB244" s="2" t="s">
        <v>588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2987</v>
      </c>
      <c r="GN244" s="2" t="s">
        <v>2989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141</v>
      </c>
      <c r="GX244" s="2" t="s">
        <v>129</v>
      </c>
      <c r="GY244" s="2" t="s">
        <v>161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162</v>
      </c>
      <c r="HJ244" s="2" t="s">
        <v>129</v>
      </c>
      <c r="HK244" s="2" t="s">
        <v>132</v>
      </c>
      <c r="HL244" s="2" t="s">
        <v>132</v>
      </c>
      <c r="HM244" s="2" t="s">
        <v>144</v>
      </c>
      <c r="HN244" s="2" t="s">
        <v>132</v>
      </c>
      <c r="HO244" s="4">
        <v>1</v>
      </c>
      <c r="HP244" s="8">
        <v>50.94</v>
      </c>
      <c r="HQ244" s="4"/>
      <c r="HR244" s="8"/>
      <c r="HS244" s="7"/>
      <c r="HT244" s="7"/>
      <c r="HU244" s="2" t="s">
        <v>141</v>
      </c>
      <c r="HV244" s="2" t="s">
        <v>129</v>
      </c>
      <c r="HW244" s="2" t="s">
        <v>1517</v>
      </c>
      <c r="HX244" s="2" t="s">
        <v>1621</v>
      </c>
      <c r="HY244" s="2" t="s">
        <v>144</v>
      </c>
      <c r="HZ244" s="2" t="s">
        <v>132</v>
      </c>
      <c r="IA244" s="4">
        <v>1</v>
      </c>
      <c r="IB244" s="8">
        <v>44.53</v>
      </c>
      <c r="IC244" s="4"/>
      <c r="ID244" s="8"/>
      <c r="IE244" s="7"/>
      <c r="IF244" s="7"/>
      <c r="IG244" s="2" t="s">
        <v>141</v>
      </c>
      <c r="IH244" s="2" t="s">
        <v>129</v>
      </c>
      <c r="II244" s="2" t="s">
        <v>847</v>
      </c>
      <c r="IJ244" s="2" t="s">
        <v>2990</v>
      </c>
      <c r="IK244" s="2" t="s">
        <v>144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212</v>
      </c>
      <c r="IT244" s="2" t="s">
        <v>129</v>
      </c>
      <c r="IU244" s="2" t="s">
        <v>132</v>
      </c>
      <c r="IV244" s="2" t="s">
        <v>132</v>
      </c>
      <c r="IW244" s="2" t="s">
        <v>144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141</v>
      </c>
      <c r="JF244" s="2" t="s">
        <v>129</v>
      </c>
      <c r="JG244" s="2" t="s">
        <v>2991</v>
      </c>
      <c r="JH244" s="2" t="s">
        <v>2992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214</v>
      </c>
      <c r="JR244" s="2" t="s">
        <v>129</v>
      </c>
      <c r="JS244" s="2" t="s">
        <v>311</v>
      </c>
      <c r="JT244" s="2" t="s">
        <v>2027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141</v>
      </c>
      <c r="KD244" s="2" t="s">
        <v>129</v>
      </c>
      <c r="KE244" s="2" t="s">
        <v>857</v>
      </c>
      <c r="KF244" s="2" t="s">
        <v>1257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141</v>
      </c>
      <c r="LB244" s="2" t="s">
        <v>129</v>
      </c>
      <c r="LC244" s="2" t="s">
        <v>814</v>
      </c>
      <c r="LD244" s="2" t="s">
        <v>132</v>
      </c>
      <c r="LE244" s="2" t="s">
        <v>144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129</v>
      </c>
      <c r="LO244" s="2" t="s">
        <v>132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141</v>
      </c>
      <c r="ML244" s="2" t="s">
        <v>171</v>
      </c>
      <c r="MM244" s="2" t="s">
        <v>1700</v>
      </c>
      <c r="MN244" s="2" t="s">
        <v>2993</v>
      </c>
      <c r="MO244" s="2" t="s">
        <v>144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129</v>
      </c>
      <c r="MY244" s="2" t="s">
        <v>132</v>
      </c>
      <c r="MZ244" s="2" t="s">
        <v>132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167</v>
      </c>
      <c r="NJ244" s="2" t="s">
        <v>129</v>
      </c>
      <c r="NK244" s="2" t="s">
        <v>132</v>
      </c>
      <c r="NL244" s="2" t="s">
        <v>132</v>
      </c>
      <c r="NM244" s="2" t="s">
        <v>144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167</v>
      </c>
      <c r="OH244" s="2" t="s">
        <v>129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167</v>
      </c>
      <c r="OT244" s="2" t="s">
        <v>168</v>
      </c>
      <c r="OU244" s="2" t="s">
        <v>132</v>
      </c>
      <c r="OV244" s="2" t="s">
        <v>132</v>
      </c>
      <c r="OW244" s="2" t="s">
        <v>144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141</v>
      </c>
      <c r="PR244" s="2" t="s">
        <v>168</v>
      </c>
      <c r="PS244" s="2" t="s">
        <v>218</v>
      </c>
      <c r="PT244" s="2" t="s">
        <v>2882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141</v>
      </c>
      <c r="QP244" s="2" t="s">
        <v>168</v>
      </c>
      <c r="QQ244" s="2" t="s">
        <v>1815</v>
      </c>
      <c r="QR244" s="2" t="s">
        <v>194</v>
      </c>
      <c r="QS244" s="2" t="s">
        <v>144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167</v>
      </c>
      <c r="RB244" s="2" t="s">
        <v>129</v>
      </c>
      <c r="RC244" s="2" t="s">
        <v>132</v>
      </c>
      <c r="RD244" s="2" t="s">
        <v>132</v>
      </c>
      <c r="RE244" s="2" t="s">
        <v>144</v>
      </c>
      <c r="RF244" s="2" t="s">
        <v>179</v>
      </c>
      <c r="RG244" s="4"/>
      <c r="RH244" s="8"/>
      <c r="RI244" s="4"/>
      <c r="RJ244" s="8"/>
      <c r="RK244" s="7"/>
      <c r="RL244" s="7"/>
      <c r="RM244" s="2" t="s">
        <v>141</v>
      </c>
      <c r="RN244" s="2" t="s">
        <v>168</v>
      </c>
      <c r="RO244" s="2" t="s">
        <v>1053</v>
      </c>
      <c r="RP244" s="2" t="s">
        <v>1019</v>
      </c>
      <c r="RQ244" s="2" t="s">
        <v>144</v>
      </c>
      <c r="RR244" s="2" t="s">
        <v>132</v>
      </c>
    </row>
    <row r="245">
      <c r="A245" s="2" t="s">
        <v>2994</v>
      </c>
      <c r="B245" s="2" t="s">
        <v>121</v>
      </c>
      <c r="C245" s="2" t="s">
        <v>2983</v>
      </c>
      <c r="D245" s="2" t="s">
        <v>2256</v>
      </c>
      <c r="E245" s="2" t="s">
        <v>2257</v>
      </c>
      <c r="F245" s="2" t="s">
        <v>2995</v>
      </c>
      <c r="G245" s="2" t="s">
        <v>132</v>
      </c>
      <c r="H245" s="2" t="s">
        <v>132</v>
      </c>
      <c r="I245" s="2" t="s">
        <v>2996</v>
      </c>
      <c r="J245" s="2" t="s">
        <v>127</v>
      </c>
      <c r="K245" s="2" t="s">
        <v>1222</v>
      </c>
      <c r="L245" s="3">
        <v>20.77</v>
      </c>
      <c r="M245" s="3">
        <v>21.81</v>
      </c>
      <c r="N245" s="3">
        <v>47.49</v>
      </c>
      <c r="O245" s="2" t="s">
        <v>129</v>
      </c>
      <c r="P245" s="2" t="s">
        <v>540</v>
      </c>
      <c r="Q245" s="2" t="s">
        <v>131</v>
      </c>
      <c r="R245" s="2" t="s">
        <v>132</v>
      </c>
      <c r="S245" s="2" t="s">
        <v>2997</v>
      </c>
      <c r="T245" s="2" t="s">
        <v>132</v>
      </c>
      <c r="U245" s="2" t="s">
        <v>285</v>
      </c>
      <c r="V245" s="2" t="s">
        <v>2985</v>
      </c>
      <c r="W245" s="2" t="s">
        <v>470</v>
      </c>
      <c r="X245" s="2" t="s">
        <v>132</v>
      </c>
      <c r="Y245" s="2" t="s">
        <v>1609</v>
      </c>
      <c r="Z245" s="4">
        <v>49</v>
      </c>
      <c r="AA245" s="4">
        <f>=ROUNDDOWN(16.3333333333333,0)</f>
      </c>
      <c r="AB245" s="5">
        <v>3</v>
      </c>
      <c r="AC245" s="2" t="s">
        <v>132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36</v>
      </c>
      <c r="AQ245" s="8">
        <v>900.04</v>
      </c>
      <c r="AR245" s="4"/>
      <c r="AS245" s="8"/>
      <c r="AT245" s="7"/>
      <c r="AU245" s="7"/>
      <c r="AV245" s="4">
        <v>36</v>
      </c>
      <c r="AW245" s="8">
        <v>900.04</v>
      </c>
      <c r="AX245" s="4"/>
      <c r="AY245" s="8"/>
      <c r="AZ245" s="7"/>
      <c r="BA245" s="7"/>
      <c r="BB245" s="7">
        <v>1</v>
      </c>
      <c r="BC245" s="4">
        <v>36</v>
      </c>
      <c r="BD245" s="8">
        <v>900.04</v>
      </c>
      <c r="BE245" s="4"/>
      <c r="BF245" s="8"/>
      <c r="BG245" s="7"/>
      <c r="BH245" s="7"/>
      <c r="BI245" s="7">
        <v>1</v>
      </c>
      <c r="BJ245" s="4">
        <v>36</v>
      </c>
      <c r="BK245" s="8">
        <v>900.04</v>
      </c>
      <c r="BL245" s="2" t="s">
        <v>2998</v>
      </c>
      <c r="BM245" s="7">
        <v>1</v>
      </c>
      <c r="BN245" s="7">
        <v>1</v>
      </c>
      <c r="BO245" s="4">
        <v>1</v>
      </c>
      <c r="BP245" s="8">
        <v>17.41</v>
      </c>
      <c r="BQ245" s="4"/>
      <c r="BR245" s="8"/>
      <c r="BS245" s="7"/>
      <c r="BT245" s="7"/>
      <c r="BU245" s="2" t="s">
        <v>141</v>
      </c>
      <c r="BV245" s="2" t="s">
        <v>129</v>
      </c>
      <c r="BW245" s="2" t="s">
        <v>288</v>
      </c>
      <c r="BX245" s="2" t="s">
        <v>2262</v>
      </c>
      <c r="BY245" s="2" t="s">
        <v>144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581</v>
      </c>
      <c r="CH245" s="2" t="s">
        <v>168</v>
      </c>
      <c r="CI245" s="2" t="s">
        <v>132</v>
      </c>
      <c r="CJ245" s="2" t="s">
        <v>1533</v>
      </c>
      <c r="CK245" s="2" t="s">
        <v>144</v>
      </c>
      <c r="CL245" s="2" t="s">
        <v>132</v>
      </c>
      <c r="CM245" s="4">
        <v>11</v>
      </c>
      <c r="CN245" s="8">
        <v>276.58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288</v>
      </c>
      <c r="CV245" s="2" t="s">
        <v>2937</v>
      </c>
      <c r="CW245" s="2" t="s">
        <v>144</v>
      </c>
      <c r="CX245" s="2" t="s">
        <v>132</v>
      </c>
      <c r="CY245" s="4">
        <v>15</v>
      </c>
      <c r="CZ245" s="8">
        <v>360</v>
      </c>
      <c r="DA245" s="4"/>
      <c r="DB245" s="8"/>
      <c r="DC245" s="7"/>
      <c r="DD245" s="7"/>
      <c r="DE245" s="2" t="s">
        <v>141</v>
      </c>
      <c r="DF245" s="2" t="s">
        <v>129</v>
      </c>
      <c r="DG245" s="2" t="s">
        <v>1089</v>
      </c>
      <c r="DH245" s="2" t="s">
        <v>1011</v>
      </c>
      <c r="DI245" s="2" t="s">
        <v>144</v>
      </c>
      <c r="DJ245" s="2" t="s">
        <v>132</v>
      </c>
      <c r="DK245" s="4">
        <v>2</v>
      </c>
      <c r="DL245" s="8">
        <v>50.84</v>
      </c>
      <c r="DM245" s="4"/>
      <c r="DN245" s="8"/>
      <c r="DO245" s="7"/>
      <c r="DP245" s="7"/>
      <c r="DQ245" s="2" t="s">
        <v>141</v>
      </c>
      <c r="DR245" s="2" t="s">
        <v>129</v>
      </c>
      <c r="DS245" s="2" t="s">
        <v>1199</v>
      </c>
      <c r="DT245" s="2" t="s">
        <v>2999</v>
      </c>
      <c r="DU245" s="2" t="s">
        <v>144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129</v>
      </c>
      <c r="EE245" s="2" t="s">
        <v>3000</v>
      </c>
      <c r="EF245" s="2" t="s">
        <v>860</v>
      </c>
      <c r="EG245" s="2" t="s">
        <v>144</v>
      </c>
      <c r="EH245" s="2" t="s">
        <v>132</v>
      </c>
      <c r="EI245" s="4">
        <v>1</v>
      </c>
      <c r="EJ245" s="8">
        <v>23.28</v>
      </c>
      <c r="EK245" s="4"/>
      <c r="EL245" s="8"/>
      <c r="EM245" s="7"/>
      <c r="EN245" s="7"/>
      <c r="EO245" s="2" t="s">
        <v>141</v>
      </c>
      <c r="EP245" s="2" t="s">
        <v>129</v>
      </c>
      <c r="EQ245" s="2" t="s">
        <v>288</v>
      </c>
      <c r="ER245" s="2" t="s">
        <v>1275</v>
      </c>
      <c r="ES245" s="2" t="s">
        <v>144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141</v>
      </c>
      <c r="FB245" s="2" t="s">
        <v>129</v>
      </c>
      <c r="FC245" s="2" t="s">
        <v>1350</v>
      </c>
      <c r="FD245" s="2" t="s">
        <v>2064</v>
      </c>
      <c r="FE245" s="2" t="s">
        <v>144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141</v>
      </c>
      <c r="FN245" s="2" t="s">
        <v>168</v>
      </c>
      <c r="FO245" s="2" t="s">
        <v>1616</v>
      </c>
      <c r="FP245" s="2" t="s">
        <v>1686</v>
      </c>
      <c r="FQ245" s="2" t="s">
        <v>144</v>
      </c>
      <c r="FR245" s="2" t="s">
        <v>132</v>
      </c>
      <c r="FS245" s="4">
        <v>4</v>
      </c>
      <c r="FT245" s="8">
        <v>87.2</v>
      </c>
      <c r="FU245" s="4"/>
      <c r="FV245" s="8"/>
      <c r="FW245" s="7"/>
      <c r="FX245" s="7"/>
      <c r="FY245" s="2" t="s">
        <v>141</v>
      </c>
      <c r="FZ245" s="2" t="s">
        <v>129</v>
      </c>
      <c r="GA245" s="2" t="s">
        <v>378</v>
      </c>
      <c r="GB245" s="2" t="s">
        <v>1188</v>
      </c>
      <c r="GC245" s="2" t="s">
        <v>144</v>
      </c>
      <c r="GD245" s="2" t="s">
        <v>132</v>
      </c>
      <c r="GE245" s="4">
        <v>1</v>
      </c>
      <c r="GF245" s="8">
        <v>57.95</v>
      </c>
      <c r="GG245" s="4"/>
      <c r="GH245" s="8"/>
      <c r="GI245" s="7"/>
      <c r="GJ245" s="7"/>
      <c r="GK245" s="2" t="s">
        <v>141</v>
      </c>
      <c r="GL245" s="2" t="s">
        <v>129</v>
      </c>
      <c r="GM245" s="2" t="s">
        <v>288</v>
      </c>
      <c r="GN245" s="2" t="s">
        <v>1614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141</v>
      </c>
      <c r="GX245" s="2" t="s">
        <v>129</v>
      </c>
      <c r="GY245" s="2" t="s">
        <v>303</v>
      </c>
      <c r="GZ245" s="2" t="s">
        <v>1969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141</v>
      </c>
      <c r="HJ245" s="2" t="s">
        <v>129</v>
      </c>
      <c r="HK245" s="2" t="s">
        <v>2282</v>
      </c>
      <c r="HL245" s="2" t="s">
        <v>1404</v>
      </c>
      <c r="HM245" s="2" t="s">
        <v>144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129</v>
      </c>
      <c r="HW245" s="2" t="s">
        <v>1517</v>
      </c>
      <c r="HX245" s="2" t="s">
        <v>1621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141</v>
      </c>
      <c r="IH245" s="2" t="s">
        <v>129</v>
      </c>
      <c r="II245" s="2" t="s">
        <v>608</v>
      </c>
      <c r="IJ245" s="2" t="s">
        <v>150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212</v>
      </c>
      <c r="IT245" s="2" t="s">
        <v>129</v>
      </c>
      <c r="IU245" s="2" t="s">
        <v>132</v>
      </c>
      <c r="IV245" s="2" t="s">
        <v>132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141</v>
      </c>
      <c r="JF245" s="2" t="s">
        <v>129</v>
      </c>
      <c r="JG245" s="2" t="s">
        <v>1326</v>
      </c>
      <c r="JH245" s="2" t="s">
        <v>2613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311</v>
      </c>
      <c r="JT245" s="2" t="s">
        <v>1329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141</v>
      </c>
      <c r="KD245" s="2" t="s">
        <v>129</v>
      </c>
      <c r="KE245" s="2" t="s">
        <v>857</v>
      </c>
      <c r="KF245" s="2" t="s">
        <v>1206</v>
      </c>
      <c r="KG245" s="2" t="s">
        <v>144</v>
      </c>
      <c r="KH245" s="2" t="s">
        <v>132</v>
      </c>
      <c r="KI245" s="4">
        <v>1</v>
      </c>
      <c r="KJ245" s="8">
        <v>26.78</v>
      </c>
      <c r="KK245" s="4"/>
      <c r="KL245" s="8"/>
      <c r="KM245" s="7"/>
      <c r="KN245" s="7"/>
      <c r="KO245" s="2" t="s">
        <v>141</v>
      </c>
      <c r="KP245" s="2" t="s">
        <v>168</v>
      </c>
      <c r="KQ245" s="2" t="s">
        <v>800</v>
      </c>
      <c r="KR245" s="2" t="s">
        <v>150</v>
      </c>
      <c r="KS245" s="2" t="s">
        <v>144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141</v>
      </c>
      <c r="LB245" s="2" t="s">
        <v>129</v>
      </c>
      <c r="LC245" s="2" t="s">
        <v>169</v>
      </c>
      <c r="LD245" s="2" t="s">
        <v>1477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129</v>
      </c>
      <c r="LO245" s="2" t="s">
        <v>132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141</v>
      </c>
      <c r="ML245" s="2" t="s">
        <v>171</v>
      </c>
      <c r="MM245" s="2" t="s">
        <v>1130</v>
      </c>
      <c r="MN245" s="2" t="s">
        <v>534</v>
      </c>
      <c r="MO245" s="2" t="s">
        <v>144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167</v>
      </c>
      <c r="NJ245" s="2" t="s">
        <v>129</v>
      </c>
      <c r="NK245" s="2" t="s">
        <v>132</v>
      </c>
      <c r="NL245" s="2" t="s">
        <v>132</v>
      </c>
      <c r="NM245" s="2" t="s">
        <v>144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174</v>
      </c>
      <c r="OH245" s="2" t="s">
        <v>129</v>
      </c>
      <c r="OI245" s="2" t="s">
        <v>132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167</v>
      </c>
      <c r="OT245" s="2" t="s">
        <v>168</v>
      </c>
      <c r="OU245" s="2" t="s">
        <v>132</v>
      </c>
      <c r="OV245" s="2" t="s">
        <v>132</v>
      </c>
      <c r="OW245" s="2" t="s">
        <v>144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141</v>
      </c>
      <c r="PR245" s="2" t="s">
        <v>168</v>
      </c>
      <c r="PS245" s="2" t="s">
        <v>572</v>
      </c>
      <c r="PT245" s="2" t="s">
        <v>800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141</v>
      </c>
      <c r="QP245" s="2" t="s">
        <v>168</v>
      </c>
      <c r="QQ245" s="2" t="s">
        <v>1815</v>
      </c>
      <c r="QR245" s="2" t="s">
        <v>1108</v>
      </c>
      <c r="QS245" s="2" t="s">
        <v>144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167</v>
      </c>
      <c r="RB245" s="2" t="s">
        <v>129</v>
      </c>
      <c r="RC245" s="2" t="s">
        <v>132</v>
      </c>
      <c r="RD245" s="2" t="s">
        <v>132</v>
      </c>
      <c r="RE245" s="2" t="s">
        <v>144</v>
      </c>
      <c r="RF245" s="2" t="s">
        <v>179</v>
      </c>
      <c r="RG245" s="4"/>
      <c r="RH245" s="8"/>
      <c r="RI245" s="4"/>
      <c r="RJ245" s="8"/>
      <c r="RK245" s="7"/>
      <c r="RL245" s="7"/>
      <c r="RM245" s="2" t="s">
        <v>141</v>
      </c>
      <c r="RN245" s="2" t="s">
        <v>168</v>
      </c>
      <c r="RO245" s="2" t="s">
        <v>2270</v>
      </c>
      <c r="RP245" s="2" t="s">
        <v>1061</v>
      </c>
      <c r="RQ245" s="2" t="s">
        <v>144</v>
      </c>
      <c r="RR245" s="2" t="s">
        <v>132</v>
      </c>
    </row>
    <row r="246">
      <c r="A246" s="2" t="s">
        <v>3001</v>
      </c>
      <c r="B246" s="2" t="s">
        <v>121</v>
      </c>
      <c r="C246" s="2" t="s">
        <v>2983</v>
      </c>
      <c r="D246" s="2" t="s">
        <v>2256</v>
      </c>
      <c r="E246" s="2" t="s">
        <v>2257</v>
      </c>
      <c r="F246" s="2" t="s">
        <v>3002</v>
      </c>
      <c r="G246" s="2" t="s">
        <v>3002</v>
      </c>
      <c r="H246" s="2" t="s">
        <v>3002</v>
      </c>
      <c r="I246" s="2" t="s">
        <v>3003</v>
      </c>
      <c r="J246" s="2" t="s">
        <v>127</v>
      </c>
      <c r="K246" s="2" t="s">
        <v>3004</v>
      </c>
      <c r="L246" s="3">
        <v>30</v>
      </c>
      <c r="M246" s="3">
        <v>31.5</v>
      </c>
      <c r="N246" s="3">
        <v>69.99</v>
      </c>
      <c r="O246" s="2" t="s">
        <v>697</v>
      </c>
      <c r="P246" s="2" t="s">
        <v>540</v>
      </c>
      <c r="Q246" s="2" t="s">
        <v>131</v>
      </c>
      <c r="R246" s="2" t="s">
        <v>132</v>
      </c>
      <c r="S246" s="2" t="s">
        <v>3005</v>
      </c>
      <c r="T246" s="2" t="s">
        <v>132</v>
      </c>
      <c r="U246" s="2" t="s">
        <v>134</v>
      </c>
      <c r="V246" s="2" t="s">
        <v>2985</v>
      </c>
      <c r="W246" s="2" t="s">
        <v>470</v>
      </c>
      <c r="X246" s="2" t="s">
        <v>136</v>
      </c>
      <c r="Y246" s="2" t="s">
        <v>2131</v>
      </c>
      <c r="Z246" s="4"/>
      <c r="AA246" s="4">
        <f>=ROUNDDOWN({0},0)</f>
      </c>
      <c r="AB246" s="5">
        <v>0.1</v>
      </c>
      <c r="AC246" s="2" t="s">
        <v>132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>
        <v>5</v>
      </c>
      <c r="AQ246" s="8">
        <v>174</v>
      </c>
      <c r="AR246" s="4"/>
      <c r="AS246" s="8"/>
      <c r="AT246" s="7"/>
      <c r="AU246" s="7"/>
      <c r="AV246" s="4">
        <v>5</v>
      </c>
      <c r="AW246" s="8">
        <v>174</v>
      </c>
      <c r="AX246" s="4"/>
      <c r="AY246" s="8"/>
      <c r="AZ246" s="7"/>
      <c r="BA246" s="7"/>
      <c r="BB246" s="7">
        <v>1</v>
      </c>
      <c r="BC246" s="4">
        <v>5</v>
      </c>
      <c r="BD246" s="8">
        <v>174</v>
      </c>
      <c r="BE246" s="4"/>
      <c r="BF246" s="8"/>
      <c r="BG246" s="7"/>
      <c r="BH246" s="7"/>
      <c r="BI246" s="7">
        <v>1</v>
      </c>
      <c r="BJ246" s="4">
        <v>5</v>
      </c>
      <c r="BK246" s="8">
        <v>174</v>
      </c>
      <c r="BL246" s="2" t="s">
        <v>1456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141</v>
      </c>
      <c r="BV246" s="2" t="s">
        <v>168</v>
      </c>
      <c r="BW246" s="2" t="s">
        <v>2594</v>
      </c>
      <c r="BX246" s="2" t="s">
        <v>132</v>
      </c>
      <c r="BY246" s="2" t="s">
        <v>144</v>
      </c>
      <c r="BZ246" s="2" t="s">
        <v>132</v>
      </c>
      <c r="CA246" s="4">
        <v>2</v>
      </c>
      <c r="CB246" s="8">
        <v>69</v>
      </c>
      <c r="CC246" s="4"/>
      <c r="CD246" s="8"/>
      <c r="CE246" s="7"/>
      <c r="CF246" s="7"/>
      <c r="CG246" s="2" t="s">
        <v>141</v>
      </c>
      <c r="CH246" s="2" t="s">
        <v>168</v>
      </c>
      <c r="CI246" s="2" t="s">
        <v>132</v>
      </c>
      <c r="CJ246" s="2" t="s">
        <v>945</v>
      </c>
      <c r="CK246" s="2" t="s">
        <v>144</v>
      </c>
      <c r="CL246" s="2" t="s">
        <v>132</v>
      </c>
      <c r="CM246" s="4">
        <v>3</v>
      </c>
      <c r="CN246" s="8">
        <v>105</v>
      </c>
      <c r="CO246" s="4"/>
      <c r="CP246" s="8"/>
      <c r="CQ246" s="7"/>
      <c r="CR246" s="7"/>
      <c r="CS246" s="2" t="s">
        <v>141</v>
      </c>
      <c r="CT246" s="2" t="s">
        <v>168</v>
      </c>
      <c r="CU246" s="2" t="s">
        <v>842</v>
      </c>
      <c r="CV246" s="2" t="s">
        <v>3006</v>
      </c>
      <c r="CW246" s="2" t="s">
        <v>144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168</v>
      </c>
      <c r="DG246" s="2" t="s">
        <v>2014</v>
      </c>
      <c r="DH246" s="2" t="s">
        <v>177</v>
      </c>
      <c r="DI246" s="2" t="s">
        <v>144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167</v>
      </c>
      <c r="DR246" s="2" t="s">
        <v>168</v>
      </c>
      <c r="DS246" s="2" t="s">
        <v>132</v>
      </c>
      <c r="DT246" s="2" t="s">
        <v>132</v>
      </c>
      <c r="DU246" s="2" t="s">
        <v>144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141</v>
      </c>
      <c r="ED246" s="2" t="s">
        <v>168</v>
      </c>
      <c r="EE246" s="2" t="s">
        <v>351</v>
      </c>
      <c r="EF246" s="2" t="s">
        <v>132</v>
      </c>
      <c r="EG246" s="2" t="s">
        <v>144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141</v>
      </c>
      <c r="EP246" s="2" t="s">
        <v>168</v>
      </c>
      <c r="EQ246" s="2" t="s">
        <v>922</v>
      </c>
      <c r="ER246" s="2" t="s">
        <v>3007</v>
      </c>
      <c r="ES246" s="2" t="s">
        <v>144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167</v>
      </c>
      <c r="FB246" s="2" t="s">
        <v>168</v>
      </c>
      <c r="FC246" s="2" t="s">
        <v>132</v>
      </c>
      <c r="FD246" s="2" t="s">
        <v>132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168</v>
      </c>
      <c r="FO246" s="2" t="s">
        <v>960</v>
      </c>
      <c r="FP246" s="2" t="s">
        <v>132</v>
      </c>
      <c r="FQ246" s="2" t="s">
        <v>144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167</v>
      </c>
      <c r="FZ246" s="2" t="s">
        <v>168</v>
      </c>
      <c r="GA246" s="2" t="s">
        <v>132</v>
      </c>
      <c r="GB246" s="2" t="s">
        <v>132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168</v>
      </c>
      <c r="GM246" s="2" t="s">
        <v>842</v>
      </c>
      <c r="GN246" s="2" t="s">
        <v>132</v>
      </c>
      <c r="GO246" s="2" t="s">
        <v>144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167</v>
      </c>
      <c r="GX246" s="2" t="s">
        <v>168</v>
      </c>
      <c r="GY246" s="2" t="s">
        <v>132</v>
      </c>
      <c r="GZ246" s="2" t="s">
        <v>132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167</v>
      </c>
      <c r="HJ246" s="2" t="s">
        <v>168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168</v>
      </c>
      <c r="HW246" s="2" t="s">
        <v>842</v>
      </c>
      <c r="HX246" s="2" t="s">
        <v>355</v>
      </c>
      <c r="HY246" s="2" t="s">
        <v>144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141</v>
      </c>
      <c r="IH246" s="2" t="s">
        <v>168</v>
      </c>
      <c r="II246" s="2" t="s">
        <v>962</v>
      </c>
      <c r="IJ246" s="2" t="s">
        <v>132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141</v>
      </c>
      <c r="IT246" s="2" t="s">
        <v>168</v>
      </c>
      <c r="IU246" s="2" t="s">
        <v>1235</v>
      </c>
      <c r="IV246" s="2" t="s">
        <v>332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174</v>
      </c>
      <c r="JF246" s="2" t="s">
        <v>168</v>
      </c>
      <c r="JG246" s="2" t="s">
        <v>132</v>
      </c>
      <c r="JH246" s="2" t="s">
        <v>132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168</v>
      </c>
      <c r="JS246" s="2" t="s">
        <v>462</v>
      </c>
      <c r="JT246" s="2" t="s">
        <v>161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167</v>
      </c>
      <c r="KD246" s="2" t="s">
        <v>168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167</v>
      </c>
      <c r="KP246" s="2" t="s">
        <v>168</v>
      </c>
      <c r="KQ246" s="2" t="s">
        <v>132</v>
      </c>
      <c r="KR246" s="2" t="s">
        <v>132</v>
      </c>
      <c r="KS246" s="2" t="s">
        <v>144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141</v>
      </c>
      <c r="LB246" s="2" t="s">
        <v>168</v>
      </c>
      <c r="LC246" s="2" t="s">
        <v>853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168</v>
      </c>
      <c r="LO246" s="2" t="s">
        <v>132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162</v>
      </c>
      <c r="ML246" s="2" t="s">
        <v>168</v>
      </c>
      <c r="MM246" s="2" t="s">
        <v>132</v>
      </c>
      <c r="MN246" s="2" t="s">
        <v>132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168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167</v>
      </c>
      <c r="NJ246" s="2" t="s">
        <v>168</v>
      </c>
      <c r="NK246" s="2" t="s">
        <v>132</v>
      </c>
      <c r="NL246" s="2" t="s">
        <v>132</v>
      </c>
      <c r="NM246" s="2" t="s">
        <v>144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174</v>
      </c>
      <c r="NV246" s="2" t="s">
        <v>168</v>
      </c>
      <c r="NW246" s="2" t="s">
        <v>132</v>
      </c>
      <c r="NX246" s="2" t="s">
        <v>132</v>
      </c>
      <c r="NY246" s="2" t="s">
        <v>144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174</v>
      </c>
      <c r="OH246" s="2" t="s">
        <v>168</v>
      </c>
      <c r="OI246" s="2" t="s">
        <v>132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167</v>
      </c>
      <c r="PF246" s="2" t="s">
        <v>168</v>
      </c>
      <c r="PG246" s="2" t="s">
        <v>132</v>
      </c>
      <c r="PH246" s="2" t="s">
        <v>132</v>
      </c>
      <c r="PI246" s="2" t="s">
        <v>144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168</v>
      </c>
      <c r="PS246" s="2" t="s">
        <v>177</v>
      </c>
      <c r="PT246" s="2" t="s">
        <v>132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167</v>
      </c>
      <c r="QD246" s="2" t="s">
        <v>168</v>
      </c>
      <c r="QE246" s="2" t="s">
        <v>132</v>
      </c>
      <c r="QF246" s="2" t="s">
        <v>132</v>
      </c>
      <c r="QG246" s="2" t="s">
        <v>144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167</v>
      </c>
      <c r="RB246" s="2" t="s">
        <v>168</v>
      </c>
      <c r="RC246" s="2" t="s">
        <v>132</v>
      </c>
      <c r="RD246" s="2" t="s">
        <v>132</v>
      </c>
      <c r="RE246" s="2" t="s">
        <v>144</v>
      </c>
      <c r="RF246" s="2" t="s">
        <v>179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168</v>
      </c>
      <c r="RO246" s="2" t="s">
        <v>842</v>
      </c>
      <c r="RP246" s="2" t="s">
        <v>132</v>
      </c>
      <c r="RQ246" s="2" t="s">
        <v>144</v>
      </c>
      <c r="RR246" s="2" t="s">
        <v>132</v>
      </c>
    </row>
    <row r="247">
      <c r="A247" s="2" t="s">
        <v>3008</v>
      </c>
      <c r="B247" s="2" t="s">
        <v>121</v>
      </c>
      <c r="C247" s="2" t="s">
        <v>2983</v>
      </c>
      <c r="D247" s="2" t="s">
        <v>123</v>
      </c>
      <c r="E247" s="2" t="s">
        <v>903</v>
      </c>
      <c r="F247" s="2" t="s">
        <v>3009</v>
      </c>
      <c r="G247" s="2" t="s">
        <v>3009</v>
      </c>
      <c r="H247" s="2" t="s">
        <v>3009</v>
      </c>
      <c r="I247" s="2" t="s">
        <v>3010</v>
      </c>
      <c r="J247" s="2" t="s">
        <v>127</v>
      </c>
      <c r="K247" s="2" t="s">
        <v>366</v>
      </c>
      <c r="L247" s="3">
        <v>19.21</v>
      </c>
      <c r="M247" s="3">
        <v>20.17</v>
      </c>
      <c r="N247" s="3">
        <v>36.99</v>
      </c>
      <c r="O247" s="2" t="s">
        <v>656</v>
      </c>
      <c r="P247" s="2" t="s">
        <v>540</v>
      </c>
      <c r="Q247" s="2" t="s">
        <v>131</v>
      </c>
      <c r="R247" s="2" t="s">
        <v>132</v>
      </c>
      <c r="S247" s="2" t="s">
        <v>3011</v>
      </c>
      <c r="T247" s="2" t="s">
        <v>132</v>
      </c>
      <c r="U247" s="2" t="s">
        <v>285</v>
      </c>
      <c r="V247" s="2" t="s">
        <v>783</v>
      </c>
      <c r="W247" s="2" t="s">
        <v>470</v>
      </c>
      <c r="X247" s="2" t="s">
        <v>132</v>
      </c>
      <c r="Y247" s="2" t="s">
        <v>825</v>
      </c>
      <c r="Z247" s="4">
        <v>70</v>
      </c>
      <c r="AA247" s="4">
        <f>=ROUNDDOWN(13.2075471698113,0)</f>
      </c>
      <c r="AB247" s="5">
        <v>5.3</v>
      </c>
      <c r="AC247" s="2" t="s">
        <v>132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42</v>
      </c>
      <c r="AQ247" s="8">
        <v>956.05</v>
      </c>
      <c r="AR247" s="4"/>
      <c r="AS247" s="8"/>
      <c r="AT247" s="7"/>
      <c r="AU247" s="7"/>
      <c r="AV247" s="4">
        <v>42</v>
      </c>
      <c r="AW247" s="8">
        <v>956.05</v>
      </c>
      <c r="AX247" s="4"/>
      <c r="AY247" s="8"/>
      <c r="AZ247" s="7"/>
      <c r="BA247" s="7"/>
      <c r="BB247" s="7">
        <v>1</v>
      </c>
      <c r="BC247" s="4">
        <v>42</v>
      </c>
      <c r="BD247" s="8">
        <v>956.05</v>
      </c>
      <c r="BE247" s="4"/>
      <c r="BF247" s="8"/>
      <c r="BG247" s="7"/>
      <c r="BH247" s="7"/>
      <c r="BI247" s="7">
        <v>1</v>
      </c>
      <c r="BJ247" s="4">
        <v>42</v>
      </c>
      <c r="BK247" s="8">
        <v>956.05</v>
      </c>
      <c r="BL247" s="2" t="s">
        <v>3012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1782</v>
      </c>
      <c r="BX247" s="2" t="s">
        <v>3013</v>
      </c>
      <c r="BY247" s="2" t="s">
        <v>144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581</v>
      </c>
      <c r="CH247" s="2" t="s">
        <v>168</v>
      </c>
      <c r="CI247" s="2" t="s">
        <v>132</v>
      </c>
      <c r="CJ247" s="2" t="s">
        <v>2753</v>
      </c>
      <c r="CK247" s="2" t="s">
        <v>144</v>
      </c>
      <c r="CL247" s="2" t="s">
        <v>132</v>
      </c>
      <c r="CM247" s="4">
        <v>4</v>
      </c>
      <c r="CN247" s="8">
        <v>100.39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830</v>
      </c>
      <c r="CV247" s="2" t="s">
        <v>2940</v>
      </c>
      <c r="CW247" s="2" t="s">
        <v>144</v>
      </c>
      <c r="CX247" s="2" t="s">
        <v>132</v>
      </c>
      <c r="CY247" s="4">
        <v>5</v>
      </c>
      <c r="CZ247" s="8">
        <v>81.92</v>
      </c>
      <c r="DA247" s="4"/>
      <c r="DB247" s="8"/>
      <c r="DC247" s="7"/>
      <c r="DD247" s="7"/>
      <c r="DE247" s="2" t="s">
        <v>141</v>
      </c>
      <c r="DF247" s="2" t="s">
        <v>129</v>
      </c>
      <c r="DG247" s="2" t="s">
        <v>1089</v>
      </c>
      <c r="DH247" s="2" t="s">
        <v>1011</v>
      </c>
      <c r="DI247" s="2" t="s">
        <v>144</v>
      </c>
      <c r="DJ247" s="2" t="s">
        <v>132</v>
      </c>
      <c r="DK247" s="4">
        <v>4</v>
      </c>
      <c r="DL247" s="8">
        <v>89.76</v>
      </c>
      <c r="DM247" s="4"/>
      <c r="DN247" s="8"/>
      <c r="DO247" s="7"/>
      <c r="DP247" s="7"/>
      <c r="DQ247" s="2" t="s">
        <v>141</v>
      </c>
      <c r="DR247" s="2" t="s">
        <v>129</v>
      </c>
      <c r="DS247" s="2" t="s">
        <v>834</v>
      </c>
      <c r="DT247" s="2" t="s">
        <v>3014</v>
      </c>
      <c r="DU247" s="2" t="s">
        <v>144</v>
      </c>
      <c r="DV247" s="2" t="s">
        <v>132</v>
      </c>
      <c r="DW247" s="4">
        <v>1</v>
      </c>
      <c r="DX247" s="8">
        <v>20.7</v>
      </c>
      <c r="DY247" s="4"/>
      <c r="DZ247" s="8"/>
      <c r="EA247" s="7"/>
      <c r="EB247" s="7"/>
      <c r="EC247" s="2" t="s">
        <v>141</v>
      </c>
      <c r="ED247" s="2" t="s">
        <v>129</v>
      </c>
      <c r="EE247" s="2" t="s">
        <v>1885</v>
      </c>
      <c r="EF247" s="2" t="s">
        <v>1146</v>
      </c>
      <c r="EG247" s="2" t="s">
        <v>144</v>
      </c>
      <c r="EH247" s="2" t="s">
        <v>132</v>
      </c>
      <c r="EI247" s="4">
        <v>7</v>
      </c>
      <c r="EJ247" s="8">
        <v>136.85</v>
      </c>
      <c r="EK247" s="4"/>
      <c r="EL247" s="8"/>
      <c r="EM247" s="7"/>
      <c r="EN247" s="7"/>
      <c r="EO247" s="2" t="s">
        <v>141</v>
      </c>
      <c r="EP247" s="2" t="s">
        <v>129</v>
      </c>
      <c r="EQ247" s="2" t="s">
        <v>837</v>
      </c>
      <c r="ER247" s="2" t="s">
        <v>1882</v>
      </c>
      <c r="ES247" s="2" t="s">
        <v>144</v>
      </c>
      <c r="ET247" s="2" t="s">
        <v>132</v>
      </c>
      <c r="EU247" s="4">
        <v>2</v>
      </c>
      <c r="EV247" s="8">
        <v>43.56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202</v>
      </c>
      <c r="FD247" s="2" t="s">
        <v>839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168</v>
      </c>
      <c r="FO247" s="2" t="s">
        <v>1151</v>
      </c>
      <c r="FP247" s="2" t="s">
        <v>1723</v>
      </c>
      <c r="FQ247" s="2" t="s">
        <v>144</v>
      </c>
      <c r="FR247" s="2" t="s">
        <v>132</v>
      </c>
      <c r="FS247" s="4">
        <v>2</v>
      </c>
      <c r="FT247" s="8">
        <v>40.34</v>
      </c>
      <c r="FU247" s="4"/>
      <c r="FV247" s="8"/>
      <c r="FW247" s="7"/>
      <c r="FX247" s="7"/>
      <c r="FY247" s="2" t="s">
        <v>141</v>
      </c>
      <c r="FZ247" s="2" t="s">
        <v>129</v>
      </c>
      <c r="GA247" s="2" t="s">
        <v>300</v>
      </c>
      <c r="GB247" s="2" t="s">
        <v>3015</v>
      </c>
      <c r="GC247" s="2" t="s">
        <v>144</v>
      </c>
      <c r="GD247" s="2" t="s">
        <v>132</v>
      </c>
      <c r="GE247" s="4">
        <v>8</v>
      </c>
      <c r="GF247" s="8">
        <v>297.32</v>
      </c>
      <c r="GG247" s="4"/>
      <c r="GH247" s="8"/>
      <c r="GI247" s="7"/>
      <c r="GJ247" s="7"/>
      <c r="GK247" s="2" t="s">
        <v>141</v>
      </c>
      <c r="GL247" s="2" t="s">
        <v>129</v>
      </c>
      <c r="GM247" s="2" t="s">
        <v>830</v>
      </c>
      <c r="GN247" s="2" t="s">
        <v>3016</v>
      </c>
      <c r="GO247" s="2" t="s">
        <v>144</v>
      </c>
      <c r="GP247" s="2" t="s">
        <v>132</v>
      </c>
      <c r="GQ247" s="4">
        <v>4</v>
      </c>
      <c r="GR247" s="8">
        <v>40.32</v>
      </c>
      <c r="GS247" s="4"/>
      <c r="GT247" s="8"/>
      <c r="GU247" s="7"/>
      <c r="GV247" s="7"/>
      <c r="GW247" s="2" t="s">
        <v>141</v>
      </c>
      <c r="GX247" s="2" t="s">
        <v>129</v>
      </c>
      <c r="GY247" s="2" t="s">
        <v>303</v>
      </c>
      <c r="GZ247" s="2" t="s">
        <v>856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167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141</v>
      </c>
      <c r="HV247" s="2" t="s">
        <v>129</v>
      </c>
      <c r="HW247" s="2" t="s">
        <v>1992</v>
      </c>
      <c r="HX247" s="2" t="s">
        <v>1530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141</v>
      </c>
      <c r="IH247" s="2" t="s">
        <v>129</v>
      </c>
      <c r="II247" s="2" t="s">
        <v>2019</v>
      </c>
      <c r="IJ247" s="2" t="s">
        <v>2612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212</v>
      </c>
      <c r="IT247" s="2" t="s">
        <v>129</v>
      </c>
      <c r="IU247" s="2" t="s">
        <v>132</v>
      </c>
      <c r="IV247" s="2" t="s">
        <v>132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850</v>
      </c>
      <c r="JH247" s="2" t="s">
        <v>3017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311</v>
      </c>
      <c r="JT247" s="2" t="s">
        <v>132</v>
      </c>
      <c r="JU247" s="2" t="s">
        <v>144</v>
      </c>
      <c r="JV247" s="2" t="s">
        <v>132</v>
      </c>
      <c r="JW247" s="4">
        <v>1</v>
      </c>
      <c r="JX247" s="8">
        <v>20.17</v>
      </c>
      <c r="JY247" s="4"/>
      <c r="JZ247" s="8"/>
      <c r="KA247" s="7"/>
      <c r="KB247" s="7"/>
      <c r="KC247" s="2" t="s">
        <v>141</v>
      </c>
      <c r="KD247" s="2" t="s">
        <v>129</v>
      </c>
      <c r="KE247" s="2" t="s">
        <v>1786</v>
      </c>
      <c r="KF247" s="2" t="s">
        <v>1314</v>
      </c>
      <c r="KG247" s="2" t="s">
        <v>144</v>
      </c>
      <c r="KH247" s="2" t="s">
        <v>132</v>
      </c>
      <c r="KI247" s="4">
        <v>4</v>
      </c>
      <c r="KJ247" s="8">
        <v>84.72</v>
      </c>
      <c r="KK247" s="4"/>
      <c r="KL247" s="8"/>
      <c r="KM247" s="7"/>
      <c r="KN247" s="7"/>
      <c r="KO247" s="2" t="s">
        <v>141</v>
      </c>
      <c r="KP247" s="2" t="s">
        <v>168</v>
      </c>
      <c r="KQ247" s="2" t="s">
        <v>897</v>
      </c>
      <c r="KR247" s="2" t="s">
        <v>898</v>
      </c>
      <c r="KS247" s="2" t="s">
        <v>144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141</v>
      </c>
      <c r="LB247" s="2" t="s">
        <v>129</v>
      </c>
      <c r="LC247" s="2" t="s">
        <v>853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129</v>
      </c>
      <c r="LO247" s="2" t="s">
        <v>132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141</v>
      </c>
      <c r="ML247" s="2" t="s">
        <v>168</v>
      </c>
      <c r="MM247" s="2" t="s">
        <v>2831</v>
      </c>
      <c r="MN247" s="2" t="s">
        <v>3018</v>
      </c>
      <c r="MO247" s="2" t="s">
        <v>144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167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174</v>
      </c>
      <c r="OH247" s="2" t="s">
        <v>129</v>
      </c>
      <c r="OI247" s="2" t="s">
        <v>132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167</v>
      </c>
      <c r="OT247" s="2" t="s">
        <v>168</v>
      </c>
      <c r="OU247" s="2" t="s">
        <v>132</v>
      </c>
      <c r="OV247" s="2" t="s">
        <v>132</v>
      </c>
      <c r="OW247" s="2" t="s">
        <v>144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168</v>
      </c>
      <c r="PS247" s="2" t="s">
        <v>572</v>
      </c>
      <c r="PT247" s="2" t="s">
        <v>432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141</v>
      </c>
      <c r="QP247" s="2" t="s">
        <v>168</v>
      </c>
      <c r="QQ247" s="2" t="s">
        <v>1815</v>
      </c>
      <c r="QR247" s="2" t="s">
        <v>1157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167</v>
      </c>
      <c r="RB247" s="2" t="s">
        <v>129</v>
      </c>
      <c r="RC247" s="2" t="s">
        <v>132</v>
      </c>
      <c r="RD247" s="2" t="s">
        <v>132</v>
      </c>
      <c r="RE247" s="2" t="s">
        <v>144</v>
      </c>
      <c r="RF247" s="2" t="s">
        <v>179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168</v>
      </c>
      <c r="RO247" s="2" t="s">
        <v>1138</v>
      </c>
      <c r="RP247" s="2" t="s">
        <v>860</v>
      </c>
      <c r="RQ247" s="2" t="s">
        <v>144</v>
      </c>
      <c r="RR247" s="2" t="s">
        <v>132</v>
      </c>
    </row>
    <row r="248">
      <c r="A248" s="2" t="s">
        <v>3019</v>
      </c>
      <c r="B248" s="2" t="s">
        <v>121</v>
      </c>
      <c r="C248" s="2" t="s">
        <v>3020</v>
      </c>
      <c r="D248" s="2" t="s">
        <v>3021</v>
      </c>
      <c r="E248" s="2" t="s">
        <v>970</v>
      </c>
      <c r="F248" s="2" t="s">
        <v>2603</v>
      </c>
      <c r="G248" s="2" t="s">
        <v>132</v>
      </c>
      <c r="H248" s="2" t="s">
        <v>132</v>
      </c>
      <c r="I248" s="2" t="s">
        <v>132</v>
      </c>
      <c r="J248" s="2" t="s">
        <v>3022</v>
      </c>
      <c r="K248" s="2" t="s">
        <v>1179</v>
      </c>
      <c r="L248" s="3">
        <v>10</v>
      </c>
      <c r="M248" s="3"/>
      <c r="N248" s="3"/>
      <c r="O248" s="2" t="s">
        <v>539</v>
      </c>
      <c r="P248" s="2" t="s">
        <v>132</v>
      </c>
      <c r="Q248" s="2" t="s">
        <v>132</v>
      </c>
      <c r="R248" s="2" t="s">
        <v>3023</v>
      </c>
      <c r="S248" s="2" t="s">
        <v>132</v>
      </c>
      <c r="T248" s="2" t="s">
        <v>132</v>
      </c>
      <c r="U248" s="2" t="s">
        <v>132</v>
      </c>
      <c r="V248" s="2" t="s">
        <v>132</v>
      </c>
      <c r="W248" s="2" t="s">
        <v>132</v>
      </c>
      <c r="X248" s="2" t="s">
        <v>132</v>
      </c>
      <c r="Y248" s="2" t="s">
        <v>132</v>
      </c>
      <c r="Z248" s="4"/>
      <c r="AA248" s="4">
        <f>=ROUNDDOWN({0},0)</f>
      </c>
      <c r="AB248" s="5"/>
      <c r="AC248" s="2" t="s">
        <v>132</v>
      </c>
      <c r="AD248" s="4"/>
      <c r="AE248" s="4"/>
      <c r="AF248" s="6"/>
      <c r="AG248" s="6"/>
      <c r="AH248" s="7"/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132</v>
      </c>
      <c r="BM248" s="7"/>
      <c r="BN248" s="7"/>
      <c r="BO248" s="4"/>
      <c r="BP248" s="8"/>
      <c r="BQ248" s="4"/>
      <c r="BR248" s="8"/>
      <c r="BS248" s="7"/>
      <c r="BT248" s="7"/>
      <c r="BU248" s="2" t="s">
        <v>132</v>
      </c>
      <c r="BV248" s="2" t="s">
        <v>132</v>
      </c>
      <c r="BW248" s="2" t="s">
        <v>132</v>
      </c>
      <c r="BX248" s="2" t="s">
        <v>132</v>
      </c>
      <c r="BY248" s="2" t="s">
        <v>132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132</v>
      </c>
      <c r="CH248" s="2" t="s">
        <v>132</v>
      </c>
      <c r="CI248" s="2" t="s">
        <v>132</v>
      </c>
      <c r="CJ248" s="2" t="s">
        <v>132</v>
      </c>
      <c r="CK248" s="2" t="s">
        <v>132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132</v>
      </c>
      <c r="CT248" s="2" t="s">
        <v>132</v>
      </c>
      <c r="CU248" s="2" t="s">
        <v>132</v>
      </c>
      <c r="CV248" s="2" t="s">
        <v>132</v>
      </c>
      <c r="CW248" s="2" t="s">
        <v>132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132</v>
      </c>
      <c r="DF248" s="2" t="s">
        <v>132</v>
      </c>
      <c r="DG248" s="2" t="s">
        <v>132</v>
      </c>
      <c r="DH248" s="2" t="s">
        <v>132</v>
      </c>
      <c r="DI248" s="2" t="s">
        <v>132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132</v>
      </c>
      <c r="DR248" s="2" t="s">
        <v>132</v>
      </c>
      <c r="DS248" s="2" t="s">
        <v>132</v>
      </c>
      <c r="DT248" s="2" t="s">
        <v>132</v>
      </c>
      <c r="DU248" s="2" t="s">
        <v>132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132</v>
      </c>
      <c r="ED248" s="2" t="s">
        <v>132</v>
      </c>
      <c r="EE248" s="2" t="s">
        <v>132</v>
      </c>
      <c r="EF248" s="2" t="s">
        <v>132</v>
      </c>
      <c r="EG248" s="2" t="s">
        <v>132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132</v>
      </c>
      <c r="EP248" s="2" t="s">
        <v>132</v>
      </c>
      <c r="EQ248" s="2" t="s">
        <v>132</v>
      </c>
      <c r="ER248" s="2" t="s">
        <v>132</v>
      </c>
      <c r="ES248" s="2" t="s">
        <v>132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132</v>
      </c>
      <c r="FB248" s="2" t="s">
        <v>132</v>
      </c>
      <c r="FC248" s="2" t="s">
        <v>132</v>
      </c>
      <c r="FD248" s="2" t="s">
        <v>132</v>
      </c>
      <c r="FE248" s="2" t="s">
        <v>132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132</v>
      </c>
      <c r="FN248" s="2" t="s">
        <v>132</v>
      </c>
      <c r="FO248" s="2" t="s">
        <v>132</v>
      </c>
      <c r="FP248" s="2" t="s">
        <v>132</v>
      </c>
      <c r="FQ248" s="2" t="s">
        <v>132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132</v>
      </c>
      <c r="FZ248" s="2" t="s">
        <v>132</v>
      </c>
      <c r="GA248" s="2" t="s">
        <v>132</v>
      </c>
      <c r="GB248" s="2" t="s">
        <v>132</v>
      </c>
      <c r="GC248" s="2" t="s">
        <v>132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132</v>
      </c>
      <c r="GL248" s="2" t="s">
        <v>132</v>
      </c>
      <c r="GM248" s="2" t="s">
        <v>132</v>
      </c>
      <c r="GN248" s="2" t="s">
        <v>132</v>
      </c>
      <c r="GO248" s="2" t="s">
        <v>132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132</v>
      </c>
      <c r="GX248" s="2" t="s">
        <v>132</v>
      </c>
      <c r="GY248" s="2" t="s">
        <v>132</v>
      </c>
      <c r="GZ248" s="2" t="s">
        <v>132</v>
      </c>
      <c r="HA248" s="2" t="s">
        <v>132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132</v>
      </c>
      <c r="HJ248" s="2" t="s">
        <v>132</v>
      </c>
      <c r="HK248" s="2" t="s">
        <v>132</v>
      </c>
      <c r="HL248" s="2" t="s">
        <v>132</v>
      </c>
      <c r="HM248" s="2" t="s">
        <v>132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132</v>
      </c>
      <c r="HV248" s="2" t="s">
        <v>132</v>
      </c>
      <c r="HW248" s="2" t="s">
        <v>132</v>
      </c>
      <c r="HX248" s="2" t="s">
        <v>132</v>
      </c>
      <c r="HY248" s="2" t="s">
        <v>132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132</v>
      </c>
      <c r="IH248" s="2" t="s">
        <v>132</v>
      </c>
      <c r="II248" s="2" t="s">
        <v>132</v>
      </c>
      <c r="IJ248" s="2" t="s">
        <v>132</v>
      </c>
      <c r="IK248" s="2" t="s">
        <v>132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132</v>
      </c>
      <c r="IT248" s="2" t="s">
        <v>132</v>
      </c>
      <c r="IU248" s="2" t="s">
        <v>132</v>
      </c>
      <c r="IV248" s="2" t="s">
        <v>132</v>
      </c>
      <c r="IW248" s="2" t="s">
        <v>132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132</v>
      </c>
      <c r="JF248" s="2" t="s">
        <v>132</v>
      </c>
      <c r="JG248" s="2" t="s">
        <v>132</v>
      </c>
      <c r="JH248" s="2" t="s">
        <v>132</v>
      </c>
      <c r="JI248" s="2" t="s">
        <v>132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132</v>
      </c>
      <c r="JR248" s="2" t="s">
        <v>132</v>
      </c>
      <c r="JS248" s="2" t="s">
        <v>132</v>
      </c>
      <c r="JT248" s="2" t="s">
        <v>132</v>
      </c>
      <c r="JU248" s="2" t="s">
        <v>132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132</v>
      </c>
      <c r="KD248" s="2" t="s">
        <v>132</v>
      </c>
      <c r="KE248" s="2" t="s">
        <v>132</v>
      </c>
      <c r="KF248" s="2" t="s">
        <v>132</v>
      </c>
      <c r="KG248" s="2" t="s">
        <v>132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132</v>
      </c>
      <c r="LB248" s="2" t="s">
        <v>132</v>
      </c>
      <c r="LC248" s="2" t="s">
        <v>132</v>
      </c>
      <c r="LD248" s="2" t="s">
        <v>132</v>
      </c>
      <c r="LE248" s="2" t="s">
        <v>132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132</v>
      </c>
      <c r="PR248" s="2" t="s">
        <v>132</v>
      </c>
      <c r="PS248" s="2" t="s">
        <v>132</v>
      </c>
      <c r="PT248" s="2" t="s">
        <v>132</v>
      </c>
      <c r="PU248" s="2" t="s">
        <v>132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132</v>
      </c>
      <c r="RN248" s="2" t="s">
        <v>132</v>
      </c>
      <c r="RO248" s="2" t="s">
        <v>132</v>
      </c>
      <c r="RP248" s="2" t="s">
        <v>132</v>
      </c>
      <c r="RQ248" s="2" t="s">
        <v>132</v>
      </c>
      <c r="RR248" s="2" t="s">
        <v>132</v>
      </c>
    </row>
    <row r="249">
      <c r="A249" s="2" t="s">
        <v>3024</v>
      </c>
      <c r="B249" s="2" t="s">
        <v>121</v>
      </c>
      <c r="C249" s="2" t="s">
        <v>3020</v>
      </c>
      <c r="D249" s="2" t="s">
        <v>3021</v>
      </c>
      <c r="E249" s="2" t="s">
        <v>970</v>
      </c>
      <c r="F249" s="2" t="s">
        <v>3025</v>
      </c>
      <c r="G249" s="2" t="s">
        <v>132</v>
      </c>
      <c r="H249" s="2" t="s">
        <v>132</v>
      </c>
      <c r="I249" s="2" t="s">
        <v>132</v>
      </c>
      <c r="J249" s="2" t="s">
        <v>3026</v>
      </c>
      <c r="K249" s="2" t="s">
        <v>1222</v>
      </c>
      <c r="L249" s="3">
        <v>10</v>
      </c>
      <c r="M249" s="3"/>
      <c r="N249" s="3"/>
      <c r="O249" s="2" t="s">
        <v>539</v>
      </c>
      <c r="P249" s="2" t="s">
        <v>132</v>
      </c>
      <c r="Q249" s="2" t="s">
        <v>132</v>
      </c>
      <c r="R249" s="2" t="s">
        <v>3023</v>
      </c>
      <c r="S249" s="2" t="s">
        <v>132</v>
      </c>
      <c r="T249" s="2" t="s">
        <v>132</v>
      </c>
      <c r="U249" s="2" t="s">
        <v>132</v>
      </c>
      <c r="V249" s="2" t="s">
        <v>132</v>
      </c>
      <c r="W249" s="2" t="s">
        <v>132</v>
      </c>
      <c r="X249" s="2" t="s">
        <v>132</v>
      </c>
      <c r="Y249" s="2" t="s">
        <v>132</v>
      </c>
      <c r="Z249" s="4"/>
      <c r="AA249" s="4">
        <f>=ROUNDDOWN({0},0)</f>
      </c>
      <c r="AB249" s="5"/>
      <c r="AC249" s="2" t="s">
        <v>132</v>
      </c>
      <c r="AD249" s="4"/>
      <c r="AE249" s="4"/>
      <c r="AF249" s="6"/>
      <c r="AG249" s="6"/>
      <c r="AH249" s="7"/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132</v>
      </c>
      <c r="BD249" s="8" t="s">
        <v>132</v>
      </c>
      <c r="BE249" s="4" t="s">
        <v>132</v>
      </c>
      <c r="BF249" s="8" t="s">
        <v>132</v>
      </c>
      <c r="BG249" s="7" t="s">
        <v>132</v>
      </c>
      <c r="BH249" s="7" t="s">
        <v>132</v>
      </c>
      <c r="BI249" s="7"/>
      <c r="BJ249" s="4"/>
      <c r="BK249" s="8"/>
      <c r="BL249" s="2" t="s">
        <v>132</v>
      </c>
      <c r="BM249" s="7"/>
      <c r="BN249" s="7"/>
      <c r="BO249" s="4"/>
      <c r="BP249" s="8"/>
      <c r="BQ249" s="4"/>
      <c r="BR249" s="8"/>
      <c r="BS249" s="7"/>
      <c r="BT249" s="7"/>
      <c r="BU249" s="2" t="s">
        <v>132</v>
      </c>
      <c r="BV249" s="2" t="s">
        <v>132</v>
      </c>
      <c r="BW249" s="2" t="s">
        <v>132</v>
      </c>
      <c r="BX249" s="2" t="s">
        <v>132</v>
      </c>
      <c r="BY249" s="2" t="s">
        <v>132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132</v>
      </c>
      <c r="CH249" s="2" t="s">
        <v>132</v>
      </c>
      <c r="CI249" s="2" t="s">
        <v>132</v>
      </c>
      <c r="CJ249" s="2" t="s">
        <v>132</v>
      </c>
      <c r="CK249" s="2" t="s">
        <v>132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132</v>
      </c>
      <c r="CT249" s="2" t="s">
        <v>132</v>
      </c>
      <c r="CU249" s="2" t="s">
        <v>132</v>
      </c>
      <c r="CV249" s="2" t="s">
        <v>132</v>
      </c>
      <c r="CW249" s="2" t="s">
        <v>132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132</v>
      </c>
      <c r="DF249" s="2" t="s">
        <v>132</v>
      </c>
      <c r="DG249" s="2" t="s">
        <v>132</v>
      </c>
      <c r="DH249" s="2" t="s">
        <v>132</v>
      </c>
      <c r="DI249" s="2" t="s">
        <v>132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132</v>
      </c>
      <c r="DR249" s="2" t="s">
        <v>132</v>
      </c>
      <c r="DS249" s="2" t="s">
        <v>132</v>
      </c>
      <c r="DT249" s="2" t="s">
        <v>132</v>
      </c>
      <c r="DU249" s="2" t="s">
        <v>132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132</v>
      </c>
      <c r="ED249" s="2" t="s">
        <v>132</v>
      </c>
      <c r="EE249" s="2" t="s">
        <v>132</v>
      </c>
      <c r="EF249" s="2" t="s">
        <v>132</v>
      </c>
      <c r="EG249" s="2" t="s">
        <v>132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132</v>
      </c>
      <c r="EP249" s="2" t="s">
        <v>132</v>
      </c>
      <c r="EQ249" s="2" t="s">
        <v>132</v>
      </c>
      <c r="ER249" s="2" t="s">
        <v>132</v>
      </c>
      <c r="ES249" s="2" t="s">
        <v>132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132</v>
      </c>
      <c r="FB249" s="2" t="s">
        <v>132</v>
      </c>
      <c r="FC249" s="2" t="s">
        <v>132</v>
      </c>
      <c r="FD249" s="2" t="s">
        <v>132</v>
      </c>
      <c r="FE249" s="2" t="s">
        <v>132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132</v>
      </c>
      <c r="FN249" s="2" t="s">
        <v>132</v>
      </c>
      <c r="FO249" s="2" t="s">
        <v>132</v>
      </c>
      <c r="FP249" s="2" t="s">
        <v>132</v>
      </c>
      <c r="FQ249" s="2" t="s">
        <v>132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132</v>
      </c>
      <c r="FZ249" s="2" t="s">
        <v>132</v>
      </c>
      <c r="GA249" s="2" t="s">
        <v>132</v>
      </c>
      <c r="GB249" s="2" t="s">
        <v>132</v>
      </c>
      <c r="GC249" s="2" t="s">
        <v>132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132</v>
      </c>
      <c r="GL249" s="2" t="s">
        <v>132</v>
      </c>
      <c r="GM249" s="2" t="s">
        <v>132</v>
      </c>
      <c r="GN249" s="2" t="s">
        <v>132</v>
      </c>
      <c r="GO249" s="2" t="s">
        <v>132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132</v>
      </c>
      <c r="GX249" s="2" t="s">
        <v>132</v>
      </c>
      <c r="GY249" s="2" t="s">
        <v>132</v>
      </c>
      <c r="GZ249" s="2" t="s">
        <v>132</v>
      </c>
      <c r="HA249" s="2" t="s">
        <v>132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132</v>
      </c>
      <c r="HJ249" s="2" t="s">
        <v>132</v>
      </c>
      <c r="HK249" s="2" t="s">
        <v>132</v>
      </c>
      <c r="HL249" s="2" t="s">
        <v>132</v>
      </c>
      <c r="HM249" s="2" t="s">
        <v>132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132</v>
      </c>
      <c r="HV249" s="2" t="s">
        <v>132</v>
      </c>
      <c r="HW249" s="2" t="s">
        <v>132</v>
      </c>
      <c r="HX249" s="2" t="s">
        <v>132</v>
      </c>
      <c r="HY249" s="2" t="s">
        <v>132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132</v>
      </c>
      <c r="IH249" s="2" t="s">
        <v>132</v>
      </c>
      <c r="II249" s="2" t="s">
        <v>132</v>
      </c>
      <c r="IJ249" s="2" t="s">
        <v>132</v>
      </c>
      <c r="IK249" s="2" t="s">
        <v>132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132</v>
      </c>
      <c r="IT249" s="2" t="s">
        <v>132</v>
      </c>
      <c r="IU249" s="2" t="s">
        <v>132</v>
      </c>
      <c r="IV249" s="2" t="s">
        <v>132</v>
      </c>
      <c r="IW249" s="2" t="s">
        <v>132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132</v>
      </c>
      <c r="JF249" s="2" t="s">
        <v>132</v>
      </c>
      <c r="JG249" s="2" t="s">
        <v>132</v>
      </c>
      <c r="JH249" s="2" t="s">
        <v>132</v>
      </c>
      <c r="JI249" s="2" t="s">
        <v>132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132</v>
      </c>
      <c r="JR249" s="2" t="s">
        <v>132</v>
      </c>
      <c r="JS249" s="2" t="s">
        <v>132</v>
      </c>
      <c r="JT249" s="2" t="s">
        <v>132</v>
      </c>
      <c r="JU249" s="2" t="s">
        <v>132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132</v>
      </c>
      <c r="KD249" s="2" t="s">
        <v>132</v>
      </c>
      <c r="KE249" s="2" t="s">
        <v>132</v>
      </c>
      <c r="KF249" s="2" t="s">
        <v>132</v>
      </c>
      <c r="KG249" s="2" t="s">
        <v>132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132</v>
      </c>
      <c r="LB249" s="2" t="s">
        <v>132</v>
      </c>
      <c r="LC249" s="2" t="s">
        <v>132</v>
      </c>
      <c r="LD249" s="2" t="s">
        <v>132</v>
      </c>
      <c r="LE249" s="2" t="s">
        <v>132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132</v>
      </c>
      <c r="LN249" s="2" t="s">
        <v>132</v>
      </c>
      <c r="LO249" s="2" t="s">
        <v>132</v>
      </c>
      <c r="LP249" s="2" t="s">
        <v>132</v>
      </c>
      <c r="LQ249" s="2" t="s">
        <v>132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132</v>
      </c>
      <c r="MX249" s="2" t="s">
        <v>132</v>
      </c>
      <c r="MY249" s="2" t="s">
        <v>132</v>
      </c>
      <c r="MZ249" s="2" t="s">
        <v>132</v>
      </c>
      <c r="NA249" s="2" t="s">
        <v>132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132</v>
      </c>
      <c r="OH249" s="2" t="s">
        <v>132</v>
      </c>
      <c r="OI249" s="2" t="s">
        <v>132</v>
      </c>
      <c r="OJ249" s="2" t="s">
        <v>132</v>
      </c>
      <c r="OK249" s="2" t="s">
        <v>132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132</v>
      </c>
      <c r="PR249" s="2" t="s">
        <v>132</v>
      </c>
      <c r="PS249" s="2" t="s">
        <v>132</v>
      </c>
      <c r="PT249" s="2" t="s">
        <v>132</v>
      </c>
      <c r="PU249" s="2" t="s">
        <v>132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132</v>
      </c>
      <c r="RB249" s="2" t="s">
        <v>132</v>
      </c>
      <c r="RC249" s="2" t="s">
        <v>132</v>
      </c>
      <c r="RD249" s="2" t="s">
        <v>132</v>
      </c>
      <c r="RE249" s="2" t="s">
        <v>132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132</v>
      </c>
      <c r="RN249" s="2" t="s">
        <v>132</v>
      </c>
      <c r="RO249" s="2" t="s">
        <v>132</v>
      </c>
      <c r="RP249" s="2" t="s">
        <v>132</v>
      </c>
      <c r="RQ249" s="2" t="s">
        <v>132</v>
      </c>
      <c r="RR249" s="2" t="s">
        <v>132</v>
      </c>
    </row>
    <row r="250">
      <c r="A250" s="2" t="s">
        <v>3027</v>
      </c>
      <c r="B250" s="2" t="s">
        <v>121</v>
      </c>
      <c r="C250" s="2" t="s">
        <v>3020</v>
      </c>
      <c r="D250" s="2" t="s">
        <v>3021</v>
      </c>
      <c r="E250" s="2" t="s">
        <v>970</v>
      </c>
      <c r="F250" s="2" t="s">
        <v>3025</v>
      </c>
      <c r="G250" s="2" t="s">
        <v>132</v>
      </c>
      <c r="H250" s="2" t="s">
        <v>132</v>
      </c>
      <c r="I250" s="2" t="s">
        <v>132</v>
      </c>
      <c r="J250" s="2" t="s">
        <v>3026</v>
      </c>
      <c r="K250" s="2" t="s">
        <v>3028</v>
      </c>
      <c r="L250" s="3">
        <v>10</v>
      </c>
      <c r="M250" s="3"/>
      <c r="N250" s="3"/>
      <c r="O250" s="2" t="s">
        <v>539</v>
      </c>
      <c r="P250" s="2" t="s">
        <v>132</v>
      </c>
      <c r="Q250" s="2" t="s">
        <v>132</v>
      </c>
      <c r="R250" s="2" t="s">
        <v>3023</v>
      </c>
      <c r="S250" s="2" t="s">
        <v>132</v>
      </c>
      <c r="T250" s="2" t="s">
        <v>132</v>
      </c>
      <c r="U250" s="2" t="s">
        <v>132</v>
      </c>
      <c r="V250" s="2" t="s">
        <v>132</v>
      </c>
      <c r="W250" s="2" t="s">
        <v>132</v>
      </c>
      <c r="X250" s="2" t="s">
        <v>132</v>
      </c>
      <c r="Y250" s="2" t="s">
        <v>132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/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132</v>
      </c>
      <c r="BD250" s="8" t="s">
        <v>132</v>
      </c>
      <c r="BE250" s="4" t="s">
        <v>132</v>
      </c>
      <c r="BF250" s="8" t="s">
        <v>132</v>
      </c>
      <c r="BG250" s="7" t="s">
        <v>132</v>
      </c>
      <c r="BH250" s="7" t="s">
        <v>132</v>
      </c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132</v>
      </c>
      <c r="BV250" s="2" t="s">
        <v>132</v>
      </c>
      <c r="BW250" s="2" t="s">
        <v>132</v>
      </c>
      <c r="BX250" s="2" t="s">
        <v>132</v>
      </c>
      <c r="BY250" s="2" t="s">
        <v>132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132</v>
      </c>
      <c r="CH250" s="2" t="s">
        <v>132</v>
      </c>
      <c r="CI250" s="2" t="s">
        <v>132</v>
      </c>
      <c r="CJ250" s="2" t="s">
        <v>132</v>
      </c>
      <c r="CK250" s="2" t="s">
        <v>132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132</v>
      </c>
      <c r="CT250" s="2" t="s">
        <v>132</v>
      </c>
      <c r="CU250" s="2" t="s">
        <v>132</v>
      </c>
      <c r="CV250" s="2" t="s">
        <v>132</v>
      </c>
      <c r="CW250" s="2" t="s">
        <v>132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132</v>
      </c>
      <c r="DF250" s="2" t="s">
        <v>132</v>
      </c>
      <c r="DG250" s="2" t="s">
        <v>132</v>
      </c>
      <c r="DH250" s="2" t="s">
        <v>132</v>
      </c>
      <c r="DI250" s="2" t="s">
        <v>132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132</v>
      </c>
      <c r="DR250" s="2" t="s">
        <v>132</v>
      </c>
      <c r="DS250" s="2" t="s">
        <v>132</v>
      </c>
      <c r="DT250" s="2" t="s">
        <v>132</v>
      </c>
      <c r="DU250" s="2" t="s">
        <v>132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132</v>
      </c>
      <c r="ED250" s="2" t="s">
        <v>132</v>
      </c>
      <c r="EE250" s="2" t="s">
        <v>132</v>
      </c>
      <c r="EF250" s="2" t="s">
        <v>132</v>
      </c>
      <c r="EG250" s="2" t="s">
        <v>132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132</v>
      </c>
      <c r="EP250" s="2" t="s">
        <v>132</v>
      </c>
      <c r="EQ250" s="2" t="s">
        <v>132</v>
      </c>
      <c r="ER250" s="2" t="s">
        <v>132</v>
      </c>
      <c r="ES250" s="2" t="s">
        <v>132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132</v>
      </c>
      <c r="FB250" s="2" t="s">
        <v>132</v>
      </c>
      <c r="FC250" s="2" t="s">
        <v>132</v>
      </c>
      <c r="FD250" s="2" t="s">
        <v>132</v>
      </c>
      <c r="FE250" s="2" t="s">
        <v>132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132</v>
      </c>
      <c r="FN250" s="2" t="s">
        <v>132</v>
      </c>
      <c r="FO250" s="2" t="s">
        <v>132</v>
      </c>
      <c r="FP250" s="2" t="s">
        <v>132</v>
      </c>
      <c r="FQ250" s="2" t="s">
        <v>132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132</v>
      </c>
      <c r="FZ250" s="2" t="s">
        <v>132</v>
      </c>
      <c r="GA250" s="2" t="s">
        <v>132</v>
      </c>
      <c r="GB250" s="2" t="s">
        <v>132</v>
      </c>
      <c r="GC250" s="2" t="s">
        <v>132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132</v>
      </c>
      <c r="GL250" s="2" t="s">
        <v>132</v>
      </c>
      <c r="GM250" s="2" t="s">
        <v>132</v>
      </c>
      <c r="GN250" s="2" t="s">
        <v>132</v>
      </c>
      <c r="GO250" s="2" t="s">
        <v>132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132</v>
      </c>
      <c r="GX250" s="2" t="s">
        <v>132</v>
      </c>
      <c r="GY250" s="2" t="s">
        <v>132</v>
      </c>
      <c r="GZ250" s="2" t="s">
        <v>132</v>
      </c>
      <c r="HA250" s="2" t="s">
        <v>132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132</v>
      </c>
      <c r="HJ250" s="2" t="s">
        <v>132</v>
      </c>
      <c r="HK250" s="2" t="s">
        <v>132</v>
      </c>
      <c r="HL250" s="2" t="s">
        <v>132</v>
      </c>
      <c r="HM250" s="2" t="s">
        <v>132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132</v>
      </c>
      <c r="HV250" s="2" t="s">
        <v>132</v>
      </c>
      <c r="HW250" s="2" t="s">
        <v>132</v>
      </c>
      <c r="HX250" s="2" t="s">
        <v>132</v>
      </c>
      <c r="HY250" s="2" t="s">
        <v>132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132</v>
      </c>
      <c r="IH250" s="2" t="s">
        <v>132</v>
      </c>
      <c r="II250" s="2" t="s">
        <v>132</v>
      </c>
      <c r="IJ250" s="2" t="s">
        <v>132</v>
      </c>
      <c r="IK250" s="2" t="s">
        <v>132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132</v>
      </c>
      <c r="IT250" s="2" t="s">
        <v>132</v>
      </c>
      <c r="IU250" s="2" t="s">
        <v>132</v>
      </c>
      <c r="IV250" s="2" t="s">
        <v>132</v>
      </c>
      <c r="IW250" s="2" t="s">
        <v>132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132</v>
      </c>
      <c r="JR250" s="2" t="s">
        <v>132</v>
      </c>
      <c r="JS250" s="2" t="s">
        <v>132</v>
      </c>
      <c r="JT250" s="2" t="s">
        <v>132</v>
      </c>
      <c r="JU250" s="2" t="s">
        <v>132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132</v>
      </c>
      <c r="KD250" s="2" t="s">
        <v>132</v>
      </c>
      <c r="KE250" s="2" t="s">
        <v>132</v>
      </c>
      <c r="KF250" s="2" t="s">
        <v>132</v>
      </c>
      <c r="KG250" s="2" t="s">
        <v>132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132</v>
      </c>
      <c r="KP250" s="2" t="s">
        <v>132</v>
      </c>
      <c r="KQ250" s="2" t="s">
        <v>132</v>
      </c>
      <c r="KR250" s="2" t="s">
        <v>132</v>
      </c>
      <c r="KS250" s="2" t="s">
        <v>132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132</v>
      </c>
      <c r="MX250" s="2" t="s">
        <v>132</v>
      </c>
      <c r="MY250" s="2" t="s">
        <v>132</v>
      </c>
      <c r="MZ250" s="2" t="s">
        <v>132</v>
      </c>
      <c r="NA250" s="2" t="s">
        <v>132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132</v>
      </c>
      <c r="OH250" s="2" t="s">
        <v>132</v>
      </c>
      <c r="OI250" s="2" t="s">
        <v>132</v>
      </c>
      <c r="OJ250" s="2" t="s">
        <v>132</v>
      </c>
      <c r="OK250" s="2" t="s">
        <v>132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132</v>
      </c>
      <c r="PF250" s="2" t="s">
        <v>132</v>
      </c>
      <c r="PG250" s="2" t="s">
        <v>132</v>
      </c>
      <c r="PH250" s="2" t="s">
        <v>132</v>
      </c>
      <c r="PI250" s="2" t="s">
        <v>132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132</v>
      </c>
      <c r="PR250" s="2" t="s">
        <v>132</v>
      </c>
      <c r="PS250" s="2" t="s">
        <v>132</v>
      </c>
      <c r="PT250" s="2" t="s">
        <v>132</v>
      </c>
      <c r="PU250" s="2" t="s">
        <v>132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132</v>
      </c>
      <c r="RB250" s="2" t="s">
        <v>132</v>
      </c>
      <c r="RC250" s="2" t="s">
        <v>132</v>
      </c>
      <c r="RD250" s="2" t="s">
        <v>132</v>
      </c>
      <c r="RE250" s="2" t="s">
        <v>132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132</v>
      </c>
      <c r="RN250" s="2" t="s">
        <v>132</v>
      </c>
      <c r="RO250" s="2" t="s">
        <v>132</v>
      </c>
      <c r="RP250" s="2" t="s">
        <v>132</v>
      </c>
      <c r="RQ250" s="2" t="s">
        <v>132</v>
      </c>
      <c r="RR250" s="2" t="s">
        <v>132</v>
      </c>
    </row>
    <row r="251">
      <c r="A251" s="2" t="s">
        <v>3029</v>
      </c>
      <c r="B251" s="2" t="s">
        <v>121</v>
      </c>
      <c r="C251" s="2" t="s">
        <v>3020</v>
      </c>
      <c r="D251" s="2" t="s">
        <v>3021</v>
      </c>
      <c r="E251" s="2" t="s">
        <v>970</v>
      </c>
      <c r="F251" s="2" t="s">
        <v>3030</v>
      </c>
      <c r="G251" s="2" t="s">
        <v>132</v>
      </c>
      <c r="H251" s="2" t="s">
        <v>132</v>
      </c>
      <c r="I251" s="2" t="s">
        <v>132</v>
      </c>
      <c r="J251" s="2" t="s">
        <v>3022</v>
      </c>
      <c r="K251" s="2" t="s">
        <v>283</v>
      </c>
      <c r="L251" s="3">
        <v>10</v>
      </c>
      <c r="M251" s="3"/>
      <c r="N251" s="3"/>
      <c r="O251" s="2" t="s">
        <v>539</v>
      </c>
      <c r="P251" s="2" t="s">
        <v>132</v>
      </c>
      <c r="Q251" s="2" t="s">
        <v>132</v>
      </c>
      <c r="R251" s="2" t="s">
        <v>3023</v>
      </c>
      <c r="S251" s="2" t="s">
        <v>132</v>
      </c>
      <c r="T251" s="2" t="s">
        <v>132</v>
      </c>
      <c r="U251" s="2" t="s">
        <v>132</v>
      </c>
      <c r="V251" s="2" t="s">
        <v>132</v>
      </c>
      <c r="W251" s="2" t="s">
        <v>132</v>
      </c>
      <c r="X251" s="2" t="s">
        <v>132</v>
      </c>
      <c r="Y251" s="2" t="s">
        <v>132</v>
      </c>
      <c r="Z251" s="4"/>
      <c r="AA251" s="4">
        <f>=ROUNDDOWN({0},0)</f>
      </c>
      <c r="AB251" s="5"/>
      <c r="AC251" s="2" t="s">
        <v>132</v>
      </c>
      <c r="AD251" s="4"/>
      <c r="AE251" s="4"/>
      <c r="AF251" s="6"/>
      <c r="AG251" s="6"/>
      <c r="AH251" s="7"/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132</v>
      </c>
      <c r="BM251" s="7"/>
      <c r="BN251" s="7"/>
      <c r="BO251" s="4"/>
      <c r="BP251" s="8"/>
      <c r="BQ251" s="4"/>
      <c r="BR251" s="8"/>
      <c r="BS251" s="7"/>
      <c r="BT251" s="7"/>
      <c r="BU251" s="2" t="s">
        <v>132</v>
      </c>
      <c r="BV251" s="2" t="s">
        <v>132</v>
      </c>
      <c r="BW251" s="2" t="s">
        <v>132</v>
      </c>
      <c r="BX251" s="2" t="s">
        <v>132</v>
      </c>
      <c r="BY251" s="2" t="s">
        <v>132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132</v>
      </c>
      <c r="CH251" s="2" t="s">
        <v>132</v>
      </c>
      <c r="CI251" s="2" t="s">
        <v>132</v>
      </c>
      <c r="CJ251" s="2" t="s">
        <v>132</v>
      </c>
      <c r="CK251" s="2" t="s">
        <v>132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132</v>
      </c>
      <c r="CT251" s="2" t="s">
        <v>132</v>
      </c>
      <c r="CU251" s="2" t="s">
        <v>132</v>
      </c>
      <c r="CV251" s="2" t="s">
        <v>132</v>
      </c>
      <c r="CW251" s="2" t="s">
        <v>132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132</v>
      </c>
      <c r="DF251" s="2" t="s">
        <v>132</v>
      </c>
      <c r="DG251" s="2" t="s">
        <v>132</v>
      </c>
      <c r="DH251" s="2" t="s">
        <v>132</v>
      </c>
      <c r="DI251" s="2" t="s">
        <v>132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132</v>
      </c>
      <c r="DR251" s="2" t="s">
        <v>132</v>
      </c>
      <c r="DS251" s="2" t="s">
        <v>132</v>
      </c>
      <c r="DT251" s="2" t="s">
        <v>132</v>
      </c>
      <c r="DU251" s="2" t="s">
        <v>132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132</v>
      </c>
      <c r="ED251" s="2" t="s">
        <v>132</v>
      </c>
      <c r="EE251" s="2" t="s">
        <v>132</v>
      </c>
      <c r="EF251" s="2" t="s">
        <v>132</v>
      </c>
      <c r="EG251" s="2" t="s">
        <v>132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132</v>
      </c>
      <c r="EP251" s="2" t="s">
        <v>132</v>
      </c>
      <c r="EQ251" s="2" t="s">
        <v>132</v>
      </c>
      <c r="ER251" s="2" t="s">
        <v>132</v>
      </c>
      <c r="ES251" s="2" t="s">
        <v>132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132</v>
      </c>
      <c r="FB251" s="2" t="s">
        <v>132</v>
      </c>
      <c r="FC251" s="2" t="s">
        <v>132</v>
      </c>
      <c r="FD251" s="2" t="s">
        <v>132</v>
      </c>
      <c r="FE251" s="2" t="s">
        <v>132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132</v>
      </c>
      <c r="FN251" s="2" t="s">
        <v>132</v>
      </c>
      <c r="FO251" s="2" t="s">
        <v>132</v>
      </c>
      <c r="FP251" s="2" t="s">
        <v>132</v>
      </c>
      <c r="FQ251" s="2" t="s">
        <v>132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132</v>
      </c>
      <c r="FZ251" s="2" t="s">
        <v>132</v>
      </c>
      <c r="GA251" s="2" t="s">
        <v>132</v>
      </c>
      <c r="GB251" s="2" t="s">
        <v>132</v>
      </c>
      <c r="GC251" s="2" t="s">
        <v>132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132</v>
      </c>
      <c r="GL251" s="2" t="s">
        <v>132</v>
      </c>
      <c r="GM251" s="2" t="s">
        <v>132</v>
      </c>
      <c r="GN251" s="2" t="s">
        <v>132</v>
      </c>
      <c r="GO251" s="2" t="s">
        <v>132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132</v>
      </c>
      <c r="GX251" s="2" t="s">
        <v>132</v>
      </c>
      <c r="GY251" s="2" t="s">
        <v>132</v>
      </c>
      <c r="GZ251" s="2" t="s">
        <v>132</v>
      </c>
      <c r="HA251" s="2" t="s">
        <v>132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132</v>
      </c>
      <c r="HJ251" s="2" t="s">
        <v>132</v>
      </c>
      <c r="HK251" s="2" t="s">
        <v>132</v>
      </c>
      <c r="HL251" s="2" t="s">
        <v>132</v>
      </c>
      <c r="HM251" s="2" t="s">
        <v>132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132</v>
      </c>
      <c r="HV251" s="2" t="s">
        <v>132</v>
      </c>
      <c r="HW251" s="2" t="s">
        <v>132</v>
      </c>
      <c r="HX251" s="2" t="s">
        <v>132</v>
      </c>
      <c r="HY251" s="2" t="s">
        <v>132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132</v>
      </c>
      <c r="IH251" s="2" t="s">
        <v>132</v>
      </c>
      <c r="II251" s="2" t="s">
        <v>132</v>
      </c>
      <c r="IJ251" s="2" t="s">
        <v>132</v>
      </c>
      <c r="IK251" s="2" t="s">
        <v>132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132</v>
      </c>
      <c r="IT251" s="2" t="s">
        <v>132</v>
      </c>
      <c r="IU251" s="2" t="s">
        <v>132</v>
      </c>
      <c r="IV251" s="2" t="s">
        <v>132</v>
      </c>
      <c r="IW251" s="2" t="s">
        <v>132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132</v>
      </c>
      <c r="JF251" s="2" t="s">
        <v>132</v>
      </c>
      <c r="JG251" s="2" t="s">
        <v>132</v>
      </c>
      <c r="JH251" s="2" t="s">
        <v>132</v>
      </c>
      <c r="JI251" s="2" t="s">
        <v>132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132</v>
      </c>
      <c r="JR251" s="2" t="s">
        <v>132</v>
      </c>
      <c r="JS251" s="2" t="s">
        <v>132</v>
      </c>
      <c r="JT251" s="2" t="s">
        <v>132</v>
      </c>
      <c r="JU251" s="2" t="s">
        <v>132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132</v>
      </c>
      <c r="KD251" s="2" t="s">
        <v>132</v>
      </c>
      <c r="KE251" s="2" t="s">
        <v>132</v>
      </c>
      <c r="KF251" s="2" t="s">
        <v>132</v>
      </c>
      <c r="KG251" s="2" t="s">
        <v>132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132</v>
      </c>
      <c r="KP251" s="2" t="s">
        <v>132</v>
      </c>
      <c r="KQ251" s="2" t="s">
        <v>132</v>
      </c>
      <c r="KR251" s="2" t="s">
        <v>132</v>
      </c>
      <c r="KS251" s="2" t="s">
        <v>132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132</v>
      </c>
      <c r="LB251" s="2" t="s">
        <v>132</v>
      </c>
      <c r="LC251" s="2" t="s">
        <v>132</v>
      </c>
      <c r="LD251" s="2" t="s">
        <v>132</v>
      </c>
      <c r="LE251" s="2" t="s">
        <v>132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132</v>
      </c>
      <c r="MX251" s="2" t="s">
        <v>132</v>
      </c>
      <c r="MY251" s="2" t="s">
        <v>132</v>
      </c>
      <c r="MZ251" s="2" t="s">
        <v>132</v>
      </c>
      <c r="NA251" s="2" t="s">
        <v>132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132</v>
      </c>
      <c r="OH251" s="2" t="s">
        <v>132</v>
      </c>
      <c r="OI251" s="2" t="s">
        <v>132</v>
      </c>
      <c r="OJ251" s="2" t="s">
        <v>132</v>
      </c>
      <c r="OK251" s="2" t="s">
        <v>132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132</v>
      </c>
      <c r="PR251" s="2" t="s">
        <v>132</v>
      </c>
      <c r="PS251" s="2" t="s">
        <v>132</v>
      </c>
      <c r="PT251" s="2" t="s">
        <v>132</v>
      </c>
      <c r="PU251" s="2" t="s">
        <v>132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132</v>
      </c>
      <c r="RB251" s="2" t="s">
        <v>132</v>
      </c>
      <c r="RC251" s="2" t="s">
        <v>132</v>
      </c>
      <c r="RD251" s="2" t="s">
        <v>132</v>
      </c>
      <c r="RE251" s="2" t="s">
        <v>132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132</v>
      </c>
      <c r="RN251" s="2" t="s">
        <v>132</v>
      </c>
      <c r="RO251" s="2" t="s">
        <v>132</v>
      </c>
      <c r="RP251" s="2" t="s">
        <v>132</v>
      </c>
      <c r="RQ251" s="2" t="s">
        <v>132</v>
      </c>
      <c r="RR251" s="2" t="s">
        <v>132</v>
      </c>
    </row>
    <row r="252">
      <c r="A252" s="2" t="s">
        <v>3031</v>
      </c>
      <c r="B252" s="2" t="s">
        <v>121</v>
      </c>
      <c r="C252" s="2" t="s">
        <v>3020</v>
      </c>
      <c r="D252" s="2" t="s">
        <v>3021</v>
      </c>
      <c r="E252" s="2" t="s">
        <v>970</v>
      </c>
      <c r="F252" s="2" t="s">
        <v>3032</v>
      </c>
      <c r="G252" s="2" t="s">
        <v>132</v>
      </c>
      <c r="H252" s="2" t="s">
        <v>132</v>
      </c>
      <c r="I252" s="2" t="s">
        <v>132</v>
      </c>
      <c r="J252" s="2" t="s">
        <v>3022</v>
      </c>
      <c r="K252" s="2" t="s">
        <v>3033</v>
      </c>
      <c r="L252" s="3">
        <v>4.5</v>
      </c>
      <c r="M252" s="3"/>
      <c r="N252" s="3"/>
      <c r="O252" s="2" t="s">
        <v>539</v>
      </c>
      <c r="P252" s="2" t="s">
        <v>132</v>
      </c>
      <c r="Q252" s="2" t="s">
        <v>132</v>
      </c>
      <c r="R252" s="2" t="s">
        <v>3023</v>
      </c>
      <c r="S252" s="2" t="s">
        <v>132</v>
      </c>
      <c r="T252" s="2" t="s">
        <v>132</v>
      </c>
      <c r="U252" s="2" t="s">
        <v>132</v>
      </c>
      <c r="V252" s="2" t="s">
        <v>132</v>
      </c>
      <c r="W252" s="2" t="s">
        <v>132</v>
      </c>
      <c r="X252" s="2" t="s">
        <v>132</v>
      </c>
      <c r="Y252" s="2" t="s">
        <v>132</v>
      </c>
      <c r="Z252" s="4"/>
      <c r="AA252" s="4">
        <f>=ROUNDDOWN({0},0)</f>
      </c>
      <c r="AB252" s="5"/>
      <c r="AC252" s="2" t="s">
        <v>132</v>
      </c>
      <c r="AD252" s="4"/>
      <c r="AE252" s="4"/>
      <c r="AF252" s="6"/>
      <c r="AG252" s="6"/>
      <c r="AH252" s="7"/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132</v>
      </c>
      <c r="BM252" s="7"/>
      <c r="BN252" s="7"/>
      <c r="BO252" s="4"/>
      <c r="BP252" s="8"/>
      <c r="BQ252" s="4"/>
      <c r="BR252" s="8"/>
      <c r="BS252" s="7"/>
      <c r="BT252" s="7"/>
      <c r="BU252" s="2" t="s">
        <v>132</v>
      </c>
      <c r="BV252" s="2" t="s">
        <v>132</v>
      </c>
      <c r="BW252" s="2" t="s">
        <v>132</v>
      </c>
      <c r="BX252" s="2" t="s">
        <v>132</v>
      </c>
      <c r="BY252" s="2" t="s">
        <v>132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132</v>
      </c>
      <c r="CH252" s="2" t="s">
        <v>132</v>
      </c>
      <c r="CI252" s="2" t="s">
        <v>132</v>
      </c>
      <c r="CJ252" s="2" t="s">
        <v>132</v>
      </c>
      <c r="CK252" s="2" t="s">
        <v>132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132</v>
      </c>
      <c r="CT252" s="2" t="s">
        <v>132</v>
      </c>
      <c r="CU252" s="2" t="s">
        <v>132</v>
      </c>
      <c r="CV252" s="2" t="s">
        <v>132</v>
      </c>
      <c r="CW252" s="2" t="s">
        <v>132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132</v>
      </c>
      <c r="DF252" s="2" t="s">
        <v>132</v>
      </c>
      <c r="DG252" s="2" t="s">
        <v>132</v>
      </c>
      <c r="DH252" s="2" t="s">
        <v>132</v>
      </c>
      <c r="DI252" s="2" t="s">
        <v>132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132</v>
      </c>
      <c r="DR252" s="2" t="s">
        <v>132</v>
      </c>
      <c r="DS252" s="2" t="s">
        <v>132</v>
      </c>
      <c r="DT252" s="2" t="s">
        <v>132</v>
      </c>
      <c r="DU252" s="2" t="s">
        <v>132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132</v>
      </c>
      <c r="ED252" s="2" t="s">
        <v>132</v>
      </c>
      <c r="EE252" s="2" t="s">
        <v>132</v>
      </c>
      <c r="EF252" s="2" t="s">
        <v>132</v>
      </c>
      <c r="EG252" s="2" t="s">
        <v>132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132</v>
      </c>
      <c r="EP252" s="2" t="s">
        <v>132</v>
      </c>
      <c r="EQ252" s="2" t="s">
        <v>132</v>
      </c>
      <c r="ER252" s="2" t="s">
        <v>132</v>
      </c>
      <c r="ES252" s="2" t="s">
        <v>132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132</v>
      </c>
      <c r="FB252" s="2" t="s">
        <v>132</v>
      </c>
      <c r="FC252" s="2" t="s">
        <v>132</v>
      </c>
      <c r="FD252" s="2" t="s">
        <v>132</v>
      </c>
      <c r="FE252" s="2" t="s">
        <v>132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132</v>
      </c>
      <c r="FN252" s="2" t="s">
        <v>132</v>
      </c>
      <c r="FO252" s="2" t="s">
        <v>132</v>
      </c>
      <c r="FP252" s="2" t="s">
        <v>132</v>
      </c>
      <c r="FQ252" s="2" t="s">
        <v>132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132</v>
      </c>
      <c r="FZ252" s="2" t="s">
        <v>132</v>
      </c>
      <c r="GA252" s="2" t="s">
        <v>132</v>
      </c>
      <c r="GB252" s="2" t="s">
        <v>132</v>
      </c>
      <c r="GC252" s="2" t="s">
        <v>132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132</v>
      </c>
      <c r="GL252" s="2" t="s">
        <v>132</v>
      </c>
      <c r="GM252" s="2" t="s">
        <v>132</v>
      </c>
      <c r="GN252" s="2" t="s">
        <v>132</v>
      </c>
      <c r="GO252" s="2" t="s">
        <v>132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132</v>
      </c>
      <c r="GX252" s="2" t="s">
        <v>132</v>
      </c>
      <c r="GY252" s="2" t="s">
        <v>132</v>
      </c>
      <c r="GZ252" s="2" t="s">
        <v>132</v>
      </c>
      <c r="HA252" s="2" t="s">
        <v>132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132</v>
      </c>
      <c r="HJ252" s="2" t="s">
        <v>132</v>
      </c>
      <c r="HK252" s="2" t="s">
        <v>132</v>
      </c>
      <c r="HL252" s="2" t="s">
        <v>132</v>
      </c>
      <c r="HM252" s="2" t="s">
        <v>132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132</v>
      </c>
      <c r="HV252" s="2" t="s">
        <v>132</v>
      </c>
      <c r="HW252" s="2" t="s">
        <v>132</v>
      </c>
      <c r="HX252" s="2" t="s">
        <v>132</v>
      </c>
      <c r="HY252" s="2" t="s">
        <v>132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132</v>
      </c>
      <c r="IH252" s="2" t="s">
        <v>132</v>
      </c>
      <c r="II252" s="2" t="s">
        <v>132</v>
      </c>
      <c r="IJ252" s="2" t="s">
        <v>132</v>
      </c>
      <c r="IK252" s="2" t="s">
        <v>132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132</v>
      </c>
      <c r="IT252" s="2" t="s">
        <v>132</v>
      </c>
      <c r="IU252" s="2" t="s">
        <v>132</v>
      </c>
      <c r="IV252" s="2" t="s">
        <v>132</v>
      </c>
      <c r="IW252" s="2" t="s">
        <v>132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132</v>
      </c>
      <c r="JF252" s="2" t="s">
        <v>132</v>
      </c>
      <c r="JG252" s="2" t="s">
        <v>132</v>
      </c>
      <c r="JH252" s="2" t="s">
        <v>132</v>
      </c>
      <c r="JI252" s="2" t="s">
        <v>132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132</v>
      </c>
      <c r="JR252" s="2" t="s">
        <v>132</v>
      </c>
      <c r="JS252" s="2" t="s">
        <v>132</v>
      </c>
      <c r="JT252" s="2" t="s">
        <v>132</v>
      </c>
      <c r="JU252" s="2" t="s">
        <v>132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132</v>
      </c>
      <c r="KD252" s="2" t="s">
        <v>132</v>
      </c>
      <c r="KE252" s="2" t="s">
        <v>132</v>
      </c>
      <c r="KF252" s="2" t="s">
        <v>132</v>
      </c>
      <c r="KG252" s="2" t="s">
        <v>132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132</v>
      </c>
      <c r="KP252" s="2" t="s">
        <v>132</v>
      </c>
      <c r="KQ252" s="2" t="s">
        <v>132</v>
      </c>
      <c r="KR252" s="2" t="s">
        <v>132</v>
      </c>
      <c r="KS252" s="2" t="s">
        <v>132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132</v>
      </c>
      <c r="LB252" s="2" t="s">
        <v>132</v>
      </c>
      <c r="LC252" s="2" t="s">
        <v>132</v>
      </c>
      <c r="LD252" s="2" t="s">
        <v>132</v>
      </c>
      <c r="LE252" s="2" t="s">
        <v>132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132</v>
      </c>
      <c r="PR252" s="2" t="s">
        <v>132</v>
      </c>
      <c r="PS252" s="2" t="s">
        <v>132</v>
      </c>
      <c r="PT252" s="2" t="s">
        <v>132</v>
      </c>
      <c r="PU252" s="2" t="s">
        <v>132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132</v>
      </c>
      <c r="RN252" s="2" t="s">
        <v>132</v>
      </c>
      <c r="RO252" s="2" t="s">
        <v>132</v>
      </c>
      <c r="RP252" s="2" t="s">
        <v>132</v>
      </c>
      <c r="RQ252" s="2" t="s">
        <v>132</v>
      </c>
      <c r="RR252" s="2" t="s">
        <v>132</v>
      </c>
    </row>
    <row r="253">
      <c r="A253" s="2" t="s">
        <v>3034</v>
      </c>
      <c r="B253" s="2" t="s">
        <v>121</v>
      </c>
      <c r="C253" s="2" t="s">
        <v>970</v>
      </c>
      <c r="D253" s="2" t="s">
        <v>2256</v>
      </c>
      <c r="E253" s="2" t="s">
        <v>970</v>
      </c>
      <c r="F253" s="2" t="s">
        <v>783</v>
      </c>
      <c r="G253" s="2" t="s">
        <v>132</v>
      </c>
      <c r="H253" s="2" t="s">
        <v>132</v>
      </c>
      <c r="I253" s="2" t="s">
        <v>132</v>
      </c>
      <c r="J253" s="2" t="s">
        <v>3035</v>
      </c>
      <c r="K253" s="2" t="s">
        <v>366</v>
      </c>
      <c r="L253" s="3">
        <v>7.35</v>
      </c>
      <c r="M253" s="3"/>
      <c r="N253" s="3"/>
      <c r="O253" s="2" t="s">
        <v>129</v>
      </c>
      <c r="P253" s="2" t="s">
        <v>132</v>
      </c>
      <c r="Q253" s="2" t="s">
        <v>132</v>
      </c>
      <c r="R253" s="2" t="s">
        <v>3023</v>
      </c>
      <c r="S253" s="2" t="s">
        <v>132</v>
      </c>
      <c r="T253" s="2" t="s">
        <v>132</v>
      </c>
      <c r="U253" s="2" t="s">
        <v>132</v>
      </c>
      <c r="V253" s="2" t="s">
        <v>132</v>
      </c>
      <c r="W253" s="2" t="s">
        <v>132</v>
      </c>
      <c r="X253" s="2" t="s">
        <v>132</v>
      </c>
      <c r="Y253" s="2" t="s">
        <v>132</v>
      </c>
      <c r="Z253" s="4"/>
      <c r="AA253" s="4">
        <f>=ROUNDDOWN({0},0)</f>
      </c>
      <c r="AB253" s="5"/>
      <c r="AC253" s="2" t="s">
        <v>132</v>
      </c>
      <c r="AD253" s="4"/>
      <c r="AE253" s="4"/>
      <c r="AF253" s="6"/>
      <c r="AG253" s="6"/>
      <c r="AH253" s="7"/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132</v>
      </c>
      <c r="BM253" s="7"/>
      <c r="BN253" s="7"/>
      <c r="BO253" s="4"/>
      <c r="BP253" s="8"/>
      <c r="BQ253" s="4"/>
      <c r="BR253" s="8"/>
      <c r="BS253" s="7"/>
      <c r="BT253" s="7"/>
      <c r="BU253" s="2" t="s">
        <v>132</v>
      </c>
      <c r="BV253" s="2" t="s">
        <v>132</v>
      </c>
      <c r="BW253" s="2" t="s">
        <v>132</v>
      </c>
      <c r="BX253" s="2" t="s">
        <v>132</v>
      </c>
      <c r="BY253" s="2" t="s">
        <v>132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132</v>
      </c>
      <c r="CH253" s="2" t="s">
        <v>132</v>
      </c>
      <c r="CI253" s="2" t="s">
        <v>132</v>
      </c>
      <c r="CJ253" s="2" t="s">
        <v>132</v>
      </c>
      <c r="CK253" s="2" t="s">
        <v>132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132</v>
      </c>
      <c r="CT253" s="2" t="s">
        <v>132</v>
      </c>
      <c r="CU253" s="2" t="s">
        <v>132</v>
      </c>
      <c r="CV253" s="2" t="s">
        <v>132</v>
      </c>
      <c r="CW253" s="2" t="s">
        <v>132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132</v>
      </c>
      <c r="DF253" s="2" t="s">
        <v>132</v>
      </c>
      <c r="DG253" s="2" t="s">
        <v>132</v>
      </c>
      <c r="DH253" s="2" t="s">
        <v>132</v>
      </c>
      <c r="DI253" s="2" t="s">
        <v>132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132</v>
      </c>
      <c r="DR253" s="2" t="s">
        <v>132</v>
      </c>
      <c r="DS253" s="2" t="s">
        <v>132</v>
      </c>
      <c r="DT253" s="2" t="s">
        <v>132</v>
      </c>
      <c r="DU253" s="2" t="s">
        <v>132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132</v>
      </c>
      <c r="ED253" s="2" t="s">
        <v>132</v>
      </c>
      <c r="EE253" s="2" t="s">
        <v>132</v>
      </c>
      <c r="EF253" s="2" t="s">
        <v>132</v>
      </c>
      <c r="EG253" s="2" t="s">
        <v>132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132</v>
      </c>
      <c r="EP253" s="2" t="s">
        <v>132</v>
      </c>
      <c r="EQ253" s="2" t="s">
        <v>132</v>
      </c>
      <c r="ER253" s="2" t="s">
        <v>132</v>
      </c>
      <c r="ES253" s="2" t="s">
        <v>132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132</v>
      </c>
      <c r="FB253" s="2" t="s">
        <v>132</v>
      </c>
      <c r="FC253" s="2" t="s">
        <v>132</v>
      </c>
      <c r="FD253" s="2" t="s">
        <v>132</v>
      </c>
      <c r="FE253" s="2" t="s">
        <v>132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132</v>
      </c>
      <c r="FN253" s="2" t="s">
        <v>132</v>
      </c>
      <c r="FO253" s="2" t="s">
        <v>132</v>
      </c>
      <c r="FP253" s="2" t="s">
        <v>132</v>
      </c>
      <c r="FQ253" s="2" t="s">
        <v>132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132</v>
      </c>
      <c r="FZ253" s="2" t="s">
        <v>132</v>
      </c>
      <c r="GA253" s="2" t="s">
        <v>132</v>
      </c>
      <c r="GB253" s="2" t="s">
        <v>132</v>
      </c>
      <c r="GC253" s="2" t="s">
        <v>132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132</v>
      </c>
      <c r="GL253" s="2" t="s">
        <v>132</v>
      </c>
      <c r="GM253" s="2" t="s">
        <v>132</v>
      </c>
      <c r="GN253" s="2" t="s">
        <v>132</v>
      </c>
      <c r="GO253" s="2" t="s">
        <v>132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132</v>
      </c>
      <c r="GX253" s="2" t="s">
        <v>132</v>
      </c>
      <c r="GY253" s="2" t="s">
        <v>132</v>
      </c>
      <c r="GZ253" s="2" t="s">
        <v>132</v>
      </c>
      <c r="HA253" s="2" t="s">
        <v>132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132</v>
      </c>
      <c r="HJ253" s="2" t="s">
        <v>132</v>
      </c>
      <c r="HK253" s="2" t="s">
        <v>132</v>
      </c>
      <c r="HL253" s="2" t="s">
        <v>132</v>
      </c>
      <c r="HM253" s="2" t="s">
        <v>132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132</v>
      </c>
      <c r="HV253" s="2" t="s">
        <v>132</v>
      </c>
      <c r="HW253" s="2" t="s">
        <v>132</v>
      </c>
      <c r="HX253" s="2" t="s">
        <v>132</v>
      </c>
      <c r="HY253" s="2" t="s">
        <v>132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132</v>
      </c>
      <c r="IH253" s="2" t="s">
        <v>132</v>
      </c>
      <c r="II253" s="2" t="s">
        <v>132</v>
      </c>
      <c r="IJ253" s="2" t="s">
        <v>132</v>
      </c>
      <c r="IK253" s="2" t="s">
        <v>132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132</v>
      </c>
      <c r="IT253" s="2" t="s">
        <v>132</v>
      </c>
      <c r="IU253" s="2" t="s">
        <v>132</v>
      </c>
      <c r="IV253" s="2" t="s">
        <v>132</v>
      </c>
      <c r="IW253" s="2" t="s">
        <v>132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132</v>
      </c>
      <c r="JF253" s="2" t="s">
        <v>132</v>
      </c>
      <c r="JG253" s="2" t="s">
        <v>132</v>
      </c>
      <c r="JH253" s="2" t="s">
        <v>132</v>
      </c>
      <c r="JI253" s="2" t="s">
        <v>132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132</v>
      </c>
      <c r="JR253" s="2" t="s">
        <v>132</v>
      </c>
      <c r="JS253" s="2" t="s">
        <v>132</v>
      </c>
      <c r="JT253" s="2" t="s">
        <v>132</v>
      </c>
      <c r="JU253" s="2" t="s">
        <v>132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132</v>
      </c>
      <c r="KD253" s="2" t="s">
        <v>132</v>
      </c>
      <c r="KE253" s="2" t="s">
        <v>132</v>
      </c>
      <c r="KF253" s="2" t="s">
        <v>132</v>
      </c>
      <c r="KG253" s="2" t="s">
        <v>132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132</v>
      </c>
      <c r="KP253" s="2" t="s">
        <v>132</v>
      </c>
      <c r="KQ253" s="2" t="s">
        <v>132</v>
      </c>
      <c r="KR253" s="2" t="s">
        <v>132</v>
      </c>
      <c r="KS253" s="2" t="s">
        <v>132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132</v>
      </c>
      <c r="LB253" s="2" t="s">
        <v>132</v>
      </c>
      <c r="LC253" s="2" t="s">
        <v>132</v>
      </c>
      <c r="LD253" s="2" t="s">
        <v>132</v>
      </c>
      <c r="LE253" s="2" t="s">
        <v>132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132</v>
      </c>
      <c r="ML253" s="2" t="s">
        <v>132</v>
      </c>
      <c r="MM253" s="2" t="s">
        <v>132</v>
      </c>
      <c r="MN253" s="2" t="s">
        <v>132</v>
      </c>
      <c r="MO253" s="2" t="s">
        <v>132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132</v>
      </c>
      <c r="MX253" s="2" t="s">
        <v>132</v>
      </c>
      <c r="MY253" s="2" t="s">
        <v>132</v>
      </c>
      <c r="MZ253" s="2" t="s">
        <v>132</v>
      </c>
      <c r="NA253" s="2" t="s">
        <v>132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132</v>
      </c>
      <c r="OH253" s="2" t="s">
        <v>132</v>
      </c>
      <c r="OI253" s="2" t="s">
        <v>132</v>
      </c>
      <c r="OJ253" s="2" t="s">
        <v>132</v>
      </c>
      <c r="OK253" s="2" t="s">
        <v>132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132</v>
      </c>
      <c r="PR253" s="2" t="s">
        <v>132</v>
      </c>
      <c r="PS253" s="2" t="s">
        <v>132</v>
      </c>
      <c r="PT253" s="2" t="s">
        <v>132</v>
      </c>
      <c r="PU253" s="2" t="s">
        <v>132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132</v>
      </c>
      <c r="RB253" s="2" t="s">
        <v>132</v>
      </c>
      <c r="RC253" s="2" t="s">
        <v>132</v>
      </c>
      <c r="RD253" s="2" t="s">
        <v>132</v>
      </c>
      <c r="RE253" s="2" t="s">
        <v>132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132</v>
      </c>
      <c r="RN253" s="2" t="s">
        <v>132</v>
      </c>
      <c r="RO253" s="2" t="s">
        <v>132</v>
      </c>
      <c r="RP253" s="2" t="s">
        <v>132</v>
      </c>
      <c r="RQ253" s="2" t="s">
        <v>132</v>
      </c>
      <c r="RR253" s="2" t="s">
        <v>132</v>
      </c>
    </row>
    <row r="254">
      <c r="A254" s="2" t="s">
        <v>3036</v>
      </c>
      <c r="B254" s="2" t="s">
        <v>121</v>
      </c>
      <c r="C254" s="2" t="s">
        <v>970</v>
      </c>
      <c r="D254" s="2" t="s">
        <v>3021</v>
      </c>
      <c r="E254" s="2" t="s">
        <v>970</v>
      </c>
      <c r="F254" s="2" t="s">
        <v>3037</v>
      </c>
      <c r="G254" s="2" t="s">
        <v>132</v>
      </c>
      <c r="H254" s="2" t="s">
        <v>132</v>
      </c>
      <c r="I254" s="2" t="s">
        <v>132</v>
      </c>
      <c r="J254" s="2" t="s">
        <v>3038</v>
      </c>
      <c r="K254" s="2" t="s">
        <v>1179</v>
      </c>
      <c r="L254" s="3">
        <v>5.55</v>
      </c>
      <c r="M254" s="3"/>
      <c r="N254" s="3"/>
      <c r="O254" s="2" t="s">
        <v>129</v>
      </c>
      <c r="P254" s="2" t="s">
        <v>132</v>
      </c>
      <c r="Q254" s="2" t="s">
        <v>132</v>
      </c>
      <c r="R254" s="2" t="s">
        <v>3023</v>
      </c>
      <c r="S254" s="2" t="s">
        <v>132</v>
      </c>
      <c r="T254" s="2" t="s">
        <v>132</v>
      </c>
      <c r="U254" s="2" t="s">
        <v>132</v>
      </c>
      <c r="V254" s="2" t="s">
        <v>132</v>
      </c>
      <c r="W254" s="2" t="s">
        <v>132</v>
      </c>
      <c r="X254" s="2" t="s">
        <v>132</v>
      </c>
      <c r="Y254" s="2" t="s">
        <v>132</v>
      </c>
      <c r="Z254" s="4"/>
      <c r="AA254" s="4">
        <f>=ROUNDDOWN({0},0)</f>
      </c>
      <c r="AB254" s="5"/>
      <c r="AC254" s="2" t="s">
        <v>132</v>
      </c>
      <c r="AD254" s="4"/>
      <c r="AE254" s="4"/>
      <c r="AF254" s="6"/>
      <c r="AG254" s="6"/>
      <c r="AH254" s="7"/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132</v>
      </c>
      <c r="BM254" s="7"/>
      <c r="BN254" s="7"/>
      <c r="BO254" s="4"/>
      <c r="BP254" s="8"/>
      <c r="BQ254" s="4"/>
      <c r="BR254" s="8"/>
      <c r="BS254" s="7"/>
      <c r="BT254" s="7"/>
      <c r="BU254" s="2" t="s">
        <v>132</v>
      </c>
      <c r="BV254" s="2" t="s">
        <v>132</v>
      </c>
      <c r="BW254" s="2" t="s">
        <v>132</v>
      </c>
      <c r="BX254" s="2" t="s">
        <v>132</v>
      </c>
      <c r="BY254" s="2" t="s">
        <v>132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132</v>
      </c>
      <c r="CH254" s="2" t="s">
        <v>132</v>
      </c>
      <c r="CI254" s="2" t="s">
        <v>132</v>
      </c>
      <c r="CJ254" s="2" t="s">
        <v>132</v>
      </c>
      <c r="CK254" s="2" t="s">
        <v>132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132</v>
      </c>
      <c r="CT254" s="2" t="s">
        <v>132</v>
      </c>
      <c r="CU254" s="2" t="s">
        <v>132</v>
      </c>
      <c r="CV254" s="2" t="s">
        <v>132</v>
      </c>
      <c r="CW254" s="2" t="s">
        <v>132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132</v>
      </c>
      <c r="DF254" s="2" t="s">
        <v>132</v>
      </c>
      <c r="DG254" s="2" t="s">
        <v>132</v>
      </c>
      <c r="DH254" s="2" t="s">
        <v>132</v>
      </c>
      <c r="DI254" s="2" t="s">
        <v>132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132</v>
      </c>
      <c r="DR254" s="2" t="s">
        <v>132</v>
      </c>
      <c r="DS254" s="2" t="s">
        <v>132</v>
      </c>
      <c r="DT254" s="2" t="s">
        <v>132</v>
      </c>
      <c r="DU254" s="2" t="s">
        <v>132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132</v>
      </c>
      <c r="ED254" s="2" t="s">
        <v>132</v>
      </c>
      <c r="EE254" s="2" t="s">
        <v>132</v>
      </c>
      <c r="EF254" s="2" t="s">
        <v>132</v>
      </c>
      <c r="EG254" s="2" t="s">
        <v>132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132</v>
      </c>
      <c r="EP254" s="2" t="s">
        <v>132</v>
      </c>
      <c r="EQ254" s="2" t="s">
        <v>132</v>
      </c>
      <c r="ER254" s="2" t="s">
        <v>132</v>
      </c>
      <c r="ES254" s="2" t="s">
        <v>132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132</v>
      </c>
      <c r="FB254" s="2" t="s">
        <v>132</v>
      </c>
      <c r="FC254" s="2" t="s">
        <v>132</v>
      </c>
      <c r="FD254" s="2" t="s">
        <v>132</v>
      </c>
      <c r="FE254" s="2" t="s">
        <v>132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132</v>
      </c>
      <c r="FN254" s="2" t="s">
        <v>132</v>
      </c>
      <c r="FO254" s="2" t="s">
        <v>132</v>
      </c>
      <c r="FP254" s="2" t="s">
        <v>132</v>
      </c>
      <c r="FQ254" s="2" t="s">
        <v>132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132</v>
      </c>
      <c r="FZ254" s="2" t="s">
        <v>132</v>
      </c>
      <c r="GA254" s="2" t="s">
        <v>132</v>
      </c>
      <c r="GB254" s="2" t="s">
        <v>132</v>
      </c>
      <c r="GC254" s="2" t="s">
        <v>132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132</v>
      </c>
      <c r="GL254" s="2" t="s">
        <v>132</v>
      </c>
      <c r="GM254" s="2" t="s">
        <v>132</v>
      </c>
      <c r="GN254" s="2" t="s">
        <v>132</v>
      </c>
      <c r="GO254" s="2" t="s">
        <v>132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132</v>
      </c>
      <c r="GX254" s="2" t="s">
        <v>132</v>
      </c>
      <c r="GY254" s="2" t="s">
        <v>132</v>
      </c>
      <c r="GZ254" s="2" t="s">
        <v>132</v>
      </c>
      <c r="HA254" s="2" t="s">
        <v>132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132</v>
      </c>
      <c r="HJ254" s="2" t="s">
        <v>132</v>
      </c>
      <c r="HK254" s="2" t="s">
        <v>132</v>
      </c>
      <c r="HL254" s="2" t="s">
        <v>132</v>
      </c>
      <c r="HM254" s="2" t="s">
        <v>132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132</v>
      </c>
      <c r="HV254" s="2" t="s">
        <v>132</v>
      </c>
      <c r="HW254" s="2" t="s">
        <v>132</v>
      </c>
      <c r="HX254" s="2" t="s">
        <v>132</v>
      </c>
      <c r="HY254" s="2" t="s">
        <v>132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132</v>
      </c>
      <c r="IH254" s="2" t="s">
        <v>132</v>
      </c>
      <c r="II254" s="2" t="s">
        <v>132</v>
      </c>
      <c r="IJ254" s="2" t="s">
        <v>132</v>
      </c>
      <c r="IK254" s="2" t="s">
        <v>132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132</v>
      </c>
      <c r="IT254" s="2" t="s">
        <v>132</v>
      </c>
      <c r="IU254" s="2" t="s">
        <v>132</v>
      </c>
      <c r="IV254" s="2" t="s">
        <v>132</v>
      </c>
      <c r="IW254" s="2" t="s">
        <v>132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132</v>
      </c>
      <c r="JF254" s="2" t="s">
        <v>132</v>
      </c>
      <c r="JG254" s="2" t="s">
        <v>132</v>
      </c>
      <c r="JH254" s="2" t="s">
        <v>132</v>
      </c>
      <c r="JI254" s="2" t="s">
        <v>132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132</v>
      </c>
      <c r="JR254" s="2" t="s">
        <v>132</v>
      </c>
      <c r="JS254" s="2" t="s">
        <v>132</v>
      </c>
      <c r="JT254" s="2" t="s">
        <v>132</v>
      </c>
      <c r="JU254" s="2" t="s">
        <v>132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132</v>
      </c>
      <c r="KD254" s="2" t="s">
        <v>132</v>
      </c>
      <c r="KE254" s="2" t="s">
        <v>132</v>
      </c>
      <c r="KF254" s="2" t="s">
        <v>132</v>
      </c>
      <c r="KG254" s="2" t="s">
        <v>132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132</v>
      </c>
      <c r="KP254" s="2" t="s">
        <v>132</v>
      </c>
      <c r="KQ254" s="2" t="s">
        <v>132</v>
      </c>
      <c r="KR254" s="2" t="s">
        <v>132</v>
      </c>
      <c r="KS254" s="2" t="s">
        <v>132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132</v>
      </c>
      <c r="LB254" s="2" t="s">
        <v>132</v>
      </c>
      <c r="LC254" s="2" t="s">
        <v>132</v>
      </c>
      <c r="LD254" s="2" t="s">
        <v>132</v>
      </c>
      <c r="LE254" s="2" t="s">
        <v>132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132</v>
      </c>
      <c r="MX254" s="2" t="s">
        <v>132</v>
      </c>
      <c r="MY254" s="2" t="s">
        <v>132</v>
      </c>
      <c r="MZ254" s="2" t="s">
        <v>132</v>
      </c>
      <c r="NA254" s="2" t="s">
        <v>132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132</v>
      </c>
      <c r="OH254" s="2" t="s">
        <v>132</v>
      </c>
      <c r="OI254" s="2" t="s">
        <v>132</v>
      </c>
      <c r="OJ254" s="2" t="s">
        <v>132</v>
      </c>
      <c r="OK254" s="2" t="s">
        <v>132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132</v>
      </c>
      <c r="PR254" s="2" t="s">
        <v>132</v>
      </c>
      <c r="PS254" s="2" t="s">
        <v>132</v>
      </c>
      <c r="PT254" s="2" t="s">
        <v>132</v>
      </c>
      <c r="PU254" s="2" t="s">
        <v>132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132</v>
      </c>
      <c r="RB254" s="2" t="s">
        <v>132</v>
      </c>
      <c r="RC254" s="2" t="s">
        <v>132</v>
      </c>
      <c r="RD254" s="2" t="s">
        <v>132</v>
      </c>
      <c r="RE254" s="2" t="s">
        <v>132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132</v>
      </c>
      <c r="RN254" s="2" t="s">
        <v>132</v>
      </c>
      <c r="RO254" s="2" t="s">
        <v>132</v>
      </c>
      <c r="RP254" s="2" t="s">
        <v>132</v>
      </c>
      <c r="RQ254" s="2" t="s">
        <v>132</v>
      </c>
      <c r="RR254" s="2" t="s">
        <v>132</v>
      </c>
    </row>
    <row r="255">
      <c r="A255" s="2" t="s">
        <v>3039</v>
      </c>
      <c r="B255" s="2" t="s">
        <v>121</v>
      </c>
      <c r="C255" s="2" t="s">
        <v>970</v>
      </c>
      <c r="D255" s="2" t="s">
        <v>3021</v>
      </c>
      <c r="E255" s="2" t="s">
        <v>970</v>
      </c>
      <c r="F255" s="2" t="s">
        <v>3040</v>
      </c>
      <c r="G255" s="2" t="s">
        <v>132</v>
      </c>
      <c r="H255" s="2" t="s">
        <v>132</v>
      </c>
      <c r="I255" s="2" t="s">
        <v>132</v>
      </c>
      <c r="J255" s="2" t="s">
        <v>3038</v>
      </c>
      <c r="K255" s="2" t="s">
        <v>1222</v>
      </c>
      <c r="L255" s="3">
        <v>5.55</v>
      </c>
      <c r="M255" s="3"/>
      <c r="N255" s="3"/>
      <c r="O255" s="2" t="s">
        <v>129</v>
      </c>
      <c r="P255" s="2" t="s">
        <v>132</v>
      </c>
      <c r="Q255" s="2" t="s">
        <v>132</v>
      </c>
      <c r="R255" s="2" t="s">
        <v>3023</v>
      </c>
      <c r="S255" s="2" t="s">
        <v>132</v>
      </c>
      <c r="T255" s="2" t="s">
        <v>132</v>
      </c>
      <c r="U255" s="2" t="s">
        <v>132</v>
      </c>
      <c r="V255" s="2" t="s">
        <v>132</v>
      </c>
      <c r="W255" s="2" t="s">
        <v>132</v>
      </c>
      <c r="X255" s="2" t="s">
        <v>132</v>
      </c>
      <c r="Y255" s="2" t="s">
        <v>132</v>
      </c>
      <c r="Z255" s="4"/>
      <c r="AA255" s="4">
        <f>=ROUNDDOWN({0},0)</f>
      </c>
      <c r="AB255" s="5"/>
      <c r="AC255" s="2" t="s">
        <v>132</v>
      </c>
      <c r="AD255" s="4"/>
      <c r="AE255" s="4"/>
      <c r="AF255" s="6"/>
      <c r="AG255" s="6"/>
      <c r="AH255" s="7"/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132</v>
      </c>
      <c r="BM255" s="7"/>
      <c r="BN255" s="7"/>
      <c r="BO255" s="4"/>
      <c r="BP255" s="8"/>
      <c r="BQ255" s="4"/>
      <c r="BR255" s="8"/>
      <c r="BS255" s="7"/>
      <c r="BT255" s="7"/>
      <c r="BU255" s="2" t="s">
        <v>132</v>
      </c>
      <c r="BV255" s="2" t="s">
        <v>132</v>
      </c>
      <c r="BW255" s="2" t="s">
        <v>132</v>
      </c>
      <c r="BX255" s="2" t="s">
        <v>132</v>
      </c>
      <c r="BY255" s="2" t="s">
        <v>132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132</v>
      </c>
      <c r="CH255" s="2" t="s">
        <v>132</v>
      </c>
      <c r="CI255" s="2" t="s">
        <v>132</v>
      </c>
      <c r="CJ255" s="2" t="s">
        <v>132</v>
      </c>
      <c r="CK255" s="2" t="s">
        <v>132</v>
      </c>
      <c r="CL255" s="2" t="s">
        <v>132</v>
      </c>
      <c r="CM255" s="4"/>
      <c r="CN255" s="8"/>
      <c r="CO255" s="4"/>
      <c r="CP255" s="8"/>
      <c r="CQ255" s="7"/>
      <c r="CR255" s="7"/>
      <c r="CS255" s="2" t="s">
        <v>132</v>
      </c>
      <c r="CT255" s="2" t="s">
        <v>132</v>
      </c>
      <c r="CU255" s="2" t="s">
        <v>132</v>
      </c>
      <c r="CV255" s="2" t="s">
        <v>132</v>
      </c>
      <c r="CW255" s="2" t="s">
        <v>132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132</v>
      </c>
      <c r="DF255" s="2" t="s">
        <v>132</v>
      </c>
      <c r="DG255" s="2" t="s">
        <v>132</v>
      </c>
      <c r="DH255" s="2" t="s">
        <v>132</v>
      </c>
      <c r="DI255" s="2" t="s">
        <v>132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132</v>
      </c>
      <c r="DR255" s="2" t="s">
        <v>132</v>
      </c>
      <c r="DS255" s="2" t="s">
        <v>132</v>
      </c>
      <c r="DT255" s="2" t="s">
        <v>132</v>
      </c>
      <c r="DU255" s="2" t="s">
        <v>132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132</v>
      </c>
      <c r="ED255" s="2" t="s">
        <v>132</v>
      </c>
      <c r="EE255" s="2" t="s">
        <v>132</v>
      </c>
      <c r="EF255" s="2" t="s">
        <v>132</v>
      </c>
      <c r="EG255" s="2" t="s">
        <v>132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132</v>
      </c>
      <c r="EP255" s="2" t="s">
        <v>132</v>
      </c>
      <c r="EQ255" s="2" t="s">
        <v>132</v>
      </c>
      <c r="ER255" s="2" t="s">
        <v>132</v>
      </c>
      <c r="ES255" s="2" t="s">
        <v>132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132</v>
      </c>
      <c r="FB255" s="2" t="s">
        <v>132</v>
      </c>
      <c r="FC255" s="2" t="s">
        <v>132</v>
      </c>
      <c r="FD255" s="2" t="s">
        <v>132</v>
      </c>
      <c r="FE255" s="2" t="s">
        <v>132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132</v>
      </c>
      <c r="FN255" s="2" t="s">
        <v>132</v>
      </c>
      <c r="FO255" s="2" t="s">
        <v>132</v>
      </c>
      <c r="FP255" s="2" t="s">
        <v>132</v>
      </c>
      <c r="FQ255" s="2" t="s">
        <v>132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132</v>
      </c>
      <c r="FZ255" s="2" t="s">
        <v>132</v>
      </c>
      <c r="GA255" s="2" t="s">
        <v>132</v>
      </c>
      <c r="GB255" s="2" t="s">
        <v>132</v>
      </c>
      <c r="GC255" s="2" t="s">
        <v>132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132</v>
      </c>
      <c r="GL255" s="2" t="s">
        <v>132</v>
      </c>
      <c r="GM255" s="2" t="s">
        <v>132</v>
      </c>
      <c r="GN255" s="2" t="s">
        <v>132</v>
      </c>
      <c r="GO255" s="2" t="s">
        <v>132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132</v>
      </c>
      <c r="GX255" s="2" t="s">
        <v>132</v>
      </c>
      <c r="GY255" s="2" t="s">
        <v>132</v>
      </c>
      <c r="GZ255" s="2" t="s">
        <v>132</v>
      </c>
      <c r="HA255" s="2" t="s">
        <v>132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132</v>
      </c>
      <c r="HJ255" s="2" t="s">
        <v>132</v>
      </c>
      <c r="HK255" s="2" t="s">
        <v>132</v>
      </c>
      <c r="HL255" s="2" t="s">
        <v>132</v>
      </c>
      <c r="HM255" s="2" t="s">
        <v>132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132</v>
      </c>
      <c r="HV255" s="2" t="s">
        <v>132</v>
      </c>
      <c r="HW255" s="2" t="s">
        <v>132</v>
      </c>
      <c r="HX255" s="2" t="s">
        <v>132</v>
      </c>
      <c r="HY255" s="2" t="s">
        <v>132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132</v>
      </c>
      <c r="IH255" s="2" t="s">
        <v>132</v>
      </c>
      <c r="II255" s="2" t="s">
        <v>132</v>
      </c>
      <c r="IJ255" s="2" t="s">
        <v>132</v>
      </c>
      <c r="IK255" s="2" t="s">
        <v>132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132</v>
      </c>
      <c r="IT255" s="2" t="s">
        <v>132</v>
      </c>
      <c r="IU255" s="2" t="s">
        <v>132</v>
      </c>
      <c r="IV255" s="2" t="s">
        <v>132</v>
      </c>
      <c r="IW255" s="2" t="s">
        <v>132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132</v>
      </c>
      <c r="JF255" s="2" t="s">
        <v>132</v>
      </c>
      <c r="JG255" s="2" t="s">
        <v>132</v>
      </c>
      <c r="JH255" s="2" t="s">
        <v>132</v>
      </c>
      <c r="JI255" s="2" t="s">
        <v>132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132</v>
      </c>
      <c r="JR255" s="2" t="s">
        <v>132</v>
      </c>
      <c r="JS255" s="2" t="s">
        <v>132</v>
      </c>
      <c r="JT255" s="2" t="s">
        <v>132</v>
      </c>
      <c r="JU255" s="2" t="s">
        <v>132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132</v>
      </c>
      <c r="KD255" s="2" t="s">
        <v>132</v>
      </c>
      <c r="KE255" s="2" t="s">
        <v>132</v>
      </c>
      <c r="KF255" s="2" t="s">
        <v>132</v>
      </c>
      <c r="KG255" s="2" t="s">
        <v>132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132</v>
      </c>
      <c r="KP255" s="2" t="s">
        <v>132</v>
      </c>
      <c r="KQ255" s="2" t="s">
        <v>132</v>
      </c>
      <c r="KR255" s="2" t="s">
        <v>132</v>
      </c>
      <c r="KS255" s="2" t="s">
        <v>132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132</v>
      </c>
      <c r="OH255" s="2" t="s">
        <v>132</v>
      </c>
      <c r="OI255" s="2" t="s">
        <v>132</v>
      </c>
      <c r="OJ255" s="2" t="s">
        <v>132</v>
      </c>
      <c r="OK255" s="2" t="s">
        <v>132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132</v>
      </c>
      <c r="PR255" s="2" t="s">
        <v>132</v>
      </c>
      <c r="PS255" s="2" t="s">
        <v>132</v>
      </c>
      <c r="PT255" s="2" t="s">
        <v>132</v>
      </c>
      <c r="PU255" s="2" t="s">
        <v>132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132</v>
      </c>
      <c r="RB255" s="2" t="s">
        <v>132</v>
      </c>
      <c r="RC255" s="2" t="s">
        <v>132</v>
      </c>
      <c r="RD255" s="2" t="s">
        <v>132</v>
      </c>
      <c r="RE255" s="2" t="s">
        <v>132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132</v>
      </c>
      <c r="RN255" s="2" t="s">
        <v>132</v>
      </c>
      <c r="RO255" s="2" t="s">
        <v>132</v>
      </c>
      <c r="RP255" s="2" t="s">
        <v>132</v>
      </c>
      <c r="RQ255" s="2" t="s">
        <v>132</v>
      </c>
      <c r="RR255" s="2" t="s">
        <v>132</v>
      </c>
    </row>
    <row r="256">
      <c r="A256" s="2" t="s">
        <v>3041</v>
      </c>
      <c r="B256" s="2" t="s">
        <v>121</v>
      </c>
      <c r="C256" s="2" t="s">
        <v>970</v>
      </c>
      <c r="D256" s="2" t="s">
        <v>3021</v>
      </c>
      <c r="E256" s="2" t="s">
        <v>970</v>
      </c>
      <c r="F256" s="2" t="s">
        <v>469</v>
      </c>
      <c r="G256" s="2" t="s">
        <v>132</v>
      </c>
      <c r="H256" s="2" t="s">
        <v>132</v>
      </c>
      <c r="I256" s="2" t="s">
        <v>132</v>
      </c>
      <c r="J256" s="2" t="s">
        <v>3038</v>
      </c>
      <c r="K256" s="2" t="s">
        <v>1222</v>
      </c>
      <c r="L256" s="3">
        <v>5.55</v>
      </c>
      <c r="M256" s="3"/>
      <c r="N256" s="3"/>
      <c r="O256" s="2" t="s">
        <v>129</v>
      </c>
      <c r="P256" s="2" t="s">
        <v>132</v>
      </c>
      <c r="Q256" s="2" t="s">
        <v>132</v>
      </c>
      <c r="R256" s="2" t="s">
        <v>3023</v>
      </c>
      <c r="S256" s="2" t="s">
        <v>132</v>
      </c>
      <c r="T256" s="2" t="s">
        <v>132</v>
      </c>
      <c r="U256" s="2" t="s">
        <v>132</v>
      </c>
      <c r="V256" s="2" t="s">
        <v>132</v>
      </c>
      <c r="W256" s="2" t="s">
        <v>132</v>
      </c>
      <c r="X256" s="2" t="s">
        <v>132</v>
      </c>
      <c r="Y256" s="2" t="s">
        <v>132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/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132</v>
      </c>
      <c r="BD256" s="8" t="s">
        <v>132</v>
      </c>
      <c r="BE256" s="4" t="s">
        <v>132</v>
      </c>
      <c r="BF256" s="8" t="s">
        <v>132</v>
      </c>
      <c r="BG256" s="7" t="s">
        <v>132</v>
      </c>
      <c r="BH256" s="7" t="s">
        <v>132</v>
      </c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132</v>
      </c>
      <c r="BV256" s="2" t="s">
        <v>132</v>
      </c>
      <c r="BW256" s="2" t="s">
        <v>132</v>
      </c>
      <c r="BX256" s="2" t="s">
        <v>132</v>
      </c>
      <c r="BY256" s="2" t="s">
        <v>132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132</v>
      </c>
      <c r="CH256" s="2" t="s">
        <v>132</v>
      </c>
      <c r="CI256" s="2" t="s">
        <v>132</v>
      </c>
      <c r="CJ256" s="2" t="s">
        <v>132</v>
      </c>
      <c r="CK256" s="2" t="s">
        <v>132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132</v>
      </c>
      <c r="CT256" s="2" t="s">
        <v>132</v>
      </c>
      <c r="CU256" s="2" t="s">
        <v>132</v>
      </c>
      <c r="CV256" s="2" t="s">
        <v>132</v>
      </c>
      <c r="CW256" s="2" t="s">
        <v>132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132</v>
      </c>
      <c r="DF256" s="2" t="s">
        <v>132</v>
      </c>
      <c r="DG256" s="2" t="s">
        <v>132</v>
      </c>
      <c r="DH256" s="2" t="s">
        <v>132</v>
      </c>
      <c r="DI256" s="2" t="s">
        <v>132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132</v>
      </c>
      <c r="DR256" s="2" t="s">
        <v>132</v>
      </c>
      <c r="DS256" s="2" t="s">
        <v>132</v>
      </c>
      <c r="DT256" s="2" t="s">
        <v>132</v>
      </c>
      <c r="DU256" s="2" t="s">
        <v>132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132</v>
      </c>
      <c r="ED256" s="2" t="s">
        <v>132</v>
      </c>
      <c r="EE256" s="2" t="s">
        <v>132</v>
      </c>
      <c r="EF256" s="2" t="s">
        <v>132</v>
      </c>
      <c r="EG256" s="2" t="s">
        <v>132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132</v>
      </c>
      <c r="EP256" s="2" t="s">
        <v>132</v>
      </c>
      <c r="EQ256" s="2" t="s">
        <v>132</v>
      </c>
      <c r="ER256" s="2" t="s">
        <v>132</v>
      </c>
      <c r="ES256" s="2" t="s">
        <v>132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132</v>
      </c>
      <c r="FB256" s="2" t="s">
        <v>132</v>
      </c>
      <c r="FC256" s="2" t="s">
        <v>132</v>
      </c>
      <c r="FD256" s="2" t="s">
        <v>132</v>
      </c>
      <c r="FE256" s="2" t="s">
        <v>132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132</v>
      </c>
      <c r="FN256" s="2" t="s">
        <v>132</v>
      </c>
      <c r="FO256" s="2" t="s">
        <v>132</v>
      </c>
      <c r="FP256" s="2" t="s">
        <v>132</v>
      </c>
      <c r="FQ256" s="2" t="s">
        <v>132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132</v>
      </c>
      <c r="FZ256" s="2" t="s">
        <v>132</v>
      </c>
      <c r="GA256" s="2" t="s">
        <v>132</v>
      </c>
      <c r="GB256" s="2" t="s">
        <v>132</v>
      </c>
      <c r="GC256" s="2" t="s">
        <v>132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132</v>
      </c>
      <c r="GL256" s="2" t="s">
        <v>132</v>
      </c>
      <c r="GM256" s="2" t="s">
        <v>132</v>
      </c>
      <c r="GN256" s="2" t="s">
        <v>132</v>
      </c>
      <c r="GO256" s="2" t="s">
        <v>132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132</v>
      </c>
      <c r="GX256" s="2" t="s">
        <v>132</v>
      </c>
      <c r="GY256" s="2" t="s">
        <v>132</v>
      </c>
      <c r="GZ256" s="2" t="s">
        <v>132</v>
      </c>
      <c r="HA256" s="2" t="s">
        <v>132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132</v>
      </c>
      <c r="HJ256" s="2" t="s">
        <v>132</v>
      </c>
      <c r="HK256" s="2" t="s">
        <v>132</v>
      </c>
      <c r="HL256" s="2" t="s">
        <v>132</v>
      </c>
      <c r="HM256" s="2" t="s">
        <v>132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132</v>
      </c>
      <c r="HV256" s="2" t="s">
        <v>132</v>
      </c>
      <c r="HW256" s="2" t="s">
        <v>132</v>
      </c>
      <c r="HX256" s="2" t="s">
        <v>132</v>
      </c>
      <c r="HY256" s="2" t="s">
        <v>132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132</v>
      </c>
      <c r="IH256" s="2" t="s">
        <v>132</v>
      </c>
      <c r="II256" s="2" t="s">
        <v>132</v>
      </c>
      <c r="IJ256" s="2" t="s">
        <v>132</v>
      </c>
      <c r="IK256" s="2" t="s">
        <v>132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132</v>
      </c>
      <c r="IT256" s="2" t="s">
        <v>132</v>
      </c>
      <c r="IU256" s="2" t="s">
        <v>132</v>
      </c>
      <c r="IV256" s="2" t="s">
        <v>132</v>
      </c>
      <c r="IW256" s="2" t="s">
        <v>132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132</v>
      </c>
      <c r="JR256" s="2" t="s">
        <v>132</v>
      </c>
      <c r="JS256" s="2" t="s">
        <v>132</v>
      </c>
      <c r="JT256" s="2" t="s">
        <v>132</v>
      </c>
      <c r="JU256" s="2" t="s">
        <v>132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132</v>
      </c>
      <c r="KD256" s="2" t="s">
        <v>132</v>
      </c>
      <c r="KE256" s="2" t="s">
        <v>132</v>
      </c>
      <c r="KF256" s="2" t="s">
        <v>132</v>
      </c>
      <c r="KG256" s="2" t="s">
        <v>132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132</v>
      </c>
      <c r="ML256" s="2" t="s">
        <v>132</v>
      </c>
      <c r="MM256" s="2" t="s">
        <v>132</v>
      </c>
      <c r="MN256" s="2" t="s">
        <v>132</v>
      </c>
      <c r="MO256" s="2" t="s">
        <v>132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132</v>
      </c>
      <c r="MX256" s="2" t="s">
        <v>132</v>
      </c>
      <c r="MY256" s="2" t="s">
        <v>132</v>
      </c>
      <c r="MZ256" s="2" t="s">
        <v>132</v>
      </c>
      <c r="NA256" s="2" t="s">
        <v>132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132</v>
      </c>
      <c r="PR256" s="2" t="s">
        <v>132</v>
      </c>
      <c r="PS256" s="2" t="s">
        <v>132</v>
      </c>
      <c r="PT256" s="2" t="s">
        <v>132</v>
      </c>
      <c r="PU256" s="2" t="s">
        <v>132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132</v>
      </c>
      <c r="RB256" s="2" t="s">
        <v>132</v>
      </c>
      <c r="RC256" s="2" t="s">
        <v>132</v>
      </c>
      <c r="RD256" s="2" t="s">
        <v>132</v>
      </c>
      <c r="RE256" s="2" t="s">
        <v>132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132</v>
      </c>
      <c r="RN256" s="2" t="s">
        <v>132</v>
      </c>
      <c r="RO256" s="2" t="s">
        <v>132</v>
      </c>
      <c r="RP256" s="2" t="s">
        <v>132</v>
      </c>
      <c r="RQ256" s="2" t="s">
        <v>132</v>
      </c>
      <c r="RR256" s="2" t="s">
        <v>132</v>
      </c>
    </row>
    <row r="257">
      <c r="A257" s="2" t="s">
        <v>3042</v>
      </c>
      <c r="B257" s="2" t="s">
        <v>121</v>
      </c>
      <c r="C257" s="2" t="s">
        <v>970</v>
      </c>
      <c r="D257" s="2" t="s">
        <v>3021</v>
      </c>
      <c r="E257" s="2" t="s">
        <v>970</v>
      </c>
      <c r="F257" s="2" t="s">
        <v>469</v>
      </c>
      <c r="G257" s="2" t="s">
        <v>132</v>
      </c>
      <c r="H257" s="2" t="s">
        <v>132</v>
      </c>
      <c r="I257" s="2" t="s">
        <v>132</v>
      </c>
      <c r="J257" s="2" t="s">
        <v>3038</v>
      </c>
      <c r="K257" s="2" t="s">
        <v>3033</v>
      </c>
      <c r="L257" s="3">
        <v>5.55</v>
      </c>
      <c r="M257" s="3"/>
      <c r="N257" s="3"/>
      <c r="O257" s="2" t="s">
        <v>129</v>
      </c>
      <c r="P257" s="2" t="s">
        <v>132</v>
      </c>
      <c r="Q257" s="2" t="s">
        <v>132</v>
      </c>
      <c r="R257" s="2" t="s">
        <v>3023</v>
      </c>
      <c r="S257" s="2" t="s">
        <v>132</v>
      </c>
      <c r="T257" s="2" t="s">
        <v>132</v>
      </c>
      <c r="U257" s="2" t="s">
        <v>132</v>
      </c>
      <c r="V257" s="2" t="s">
        <v>132</v>
      </c>
      <c r="W257" s="2" t="s">
        <v>132</v>
      </c>
      <c r="X257" s="2" t="s">
        <v>132</v>
      </c>
      <c r="Y257" s="2" t="s">
        <v>132</v>
      </c>
      <c r="Z257" s="4"/>
      <c r="AA257" s="4">
        <f>=ROUNDDOWN({0},0)</f>
      </c>
      <c r="AB257" s="5"/>
      <c r="AC257" s="2" t="s">
        <v>132</v>
      </c>
      <c r="AD257" s="4"/>
      <c r="AE257" s="4"/>
      <c r="AF257" s="6"/>
      <c r="AG257" s="6"/>
      <c r="AH257" s="7"/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132</v>
      </c>
      <c r="BD257" s="8" t="s">
        <v>132</v>
      </c>
      <c r="BE257" s="4" t="s">
        <v>132</v>
      </c>
      <c r="BF257" s="8" t="s">
        <v>132</v>
      </c>
      <c r="BG257" s="7" t="s">
        <v>132</v>
      </c>
      <c r="BH257" s="7" t="s">
        <v>132</v>
      </c>
      <c r="BI257" s="7"/>
      <c r="BJ257" s="4"/>
      <c r="BK257" s="8"/>
      <c r="BL257" s="2" t="s">
        <v>132</v>
      </c>
      <c r="BM257" s="7"/>
      <c r="BN257" s="7"/>
      <c r="BO257" s="4"/>
      <c r="BP257" s="8"/>
      <c r="BQ257" s="4"/>
      <c r="BR257" s="8"/>
      <c r="BS257" s="7"/>
      <c r="BT257" s="7"/>
      <c r="BU257" s="2" t="s">
        <v>132</v>
      </c>
      <c r="BV257" s="2" t="s">
        <v>132</v>
      </c>
      <c r="BW257" s="2" t="s">
        <v>132</v>
      </c>
      <c r="BX257" s="2" t="s">
        <v>132</v>
      </c>
      <c r="BY257" s="2" t="s">
        <v>132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132</v>
      </c>
      <c r="CH257" s="2" t="s">
        <v>132</v>
      </c>
      <c r="CI257" s="2" t="s">
        <v>132</v>
      </c>
      <c r="CJ257" s="2" t="s">
        <v>132</v>
      </c>
      <c r="CK257" s="2" t="s">
        <v>132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132</v>
      </c>
      <c r="CT257" s="2" t="s">
        <v>132</v>
      </c>
      <c r="CU257" s="2" t="s">
        <v>132</v>
      </c>
      <c r="CV257" s="2" t="s">
        <v>132</v>
      </c>
      <c r="CW257" s="2" t="s">
        <v>132</v>
      </c>
      <c r="CX257" s="2" t="s">
        <v>132</v>
      </c>
      <c r="CY257" s="4"/>
      <c r="CZ257" s="8"/>
      <c r="DA257" s="4"/>
      <c r="DB257" s="8"/>
      <c r="DC257" s="7"/>
      <c r="DD257" s="7"/>
      <c r="DE257" s="2" t="s">
        <v>132</v>
      </c>
      <c r="DF257" s="2" t="s">
        <v>132</v>
      </c>
      <c r="DG257" s="2" t="s">
        <v>132</v>
      </c>
      <c r="DH257" s="2" t="s">
        <v>132</v>
      </c>
      <c r="DI257" s="2" t="s">
        <v>132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132</v>
      </c>
      <c r="DR257" s="2" t="s">
        <v>132</v>
      </c>
      <c r="DS257" s="2" t="s">
        <v>132</v>
      </c>
      <c r="DT257" s="2" t="s">
        <v>132</v>
      </c>
      <c r="DU257" s="2" t="s">
        <v>132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132</v>
      </c>
      <c r="ED257" s="2" t="s">
        <v>132</v>
      </c>
      <c r="EE257" s="2" t="s">
        <v>132</v>
      </c>
      <c r="EF257" s="2" t="s">
        <v>132</v>
      </c>
      <c r="EG257" s="2" t="s">
        <v>132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132</v>
      </c>
      <c r="EP257" s="2" t="s">
        <v>132</v>
      </c>
      <c r="EQ257" s="2" t="s">
        <v>132</v>
      </c>
      <c r="ER257" s="2" t="s">
        <v>132</v>
      </c>
      <c r="ES257" s="2" t="s">
        <v>132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132</v>
      </c>
      <c r="FB257" s="2" t="s">
        <v>132</v>
      </c>
      <c r="FC257" s="2" t="s">
        <v>132</v>
      </c>
      <c r="FD257" s="2" t="s">
        <v>132</v>
      </c>
      <c r="FE257" s="2" t="s">
        <v>132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132</v>
      </c>
      <c r="FN257" s="2" t="s">
        <v>132</v>
      </c>
      <c r="FO257" s="2" t="s">
        <v>132</v>
      </c>
      <c r="FP257" s="2" t="s">
        <v>132</v>
      </c>
      <c r="FQ257" s="2" t="s">
        <v>132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132</v>
      </c>
      <c r="FZ257" s="2" t="s">
        <v>132</v>
      </c>
      <c r="GA257" s="2" t="s">
        <v>132</v>
      </c>
      <c r="GB257" s="2" t="s">
        <v>132</v>
      </c>
      <c r="GC257" s="2" t="s">
        <v>132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132</v>
      </c>
      <c r="GL257" s="2" t="s">
        <v>132</v>
      </c>
      <c r="GM257" s="2" t="s">
        <v>132</v>
      </c>
      <c r="GN257" s="2" t="s">
        <v>132</v>
      </c>
      <c r="GO257" s="2" t="s">
        <v>132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132</v>
      </c>
      <c r="GX257" s="2" t="s">
        <v>132</v>
      </c>
      <c r="GY257" s="2" t="s">
        <v>132</v>
      </c>
      <c r="GZ257" s="2" t="s">
        <v>132</v>
      </c>
      <c r="HA257" s="2" t="s">
        <v>132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132</v>
      </c>
      <c r="HJ257" s="2" t="s">
        <v>132</v>
      </c>
      <c r="HK257" s="2" t="s">
        <v>132</v>
      </c>
      <c r="HL257" s="2" t="s">
        <v>132</v>
      </c>
      <c r="HM257" s="2" t="s">
        <v>132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132</v>
      </c>
      <c r="HV257" s="2" t="s">
        <v>132</v>
      </c>
      <c r="HW257" s="2" t="s">
        <v>132</v>
      </c>
      <c r="HX257" s="2" t="s">
        <v>132</v>
      </c>
      <c r="HY257" s="2" t="s">
        <v>132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132</v>
      </c>
      <c r="IH257" s="2" t="s">
        <v>132</v>
      </c>
      <c r="II257" s="2" t="s">
        <v>132</v>
      </c>
      <c r="IJ257" s="2" t="s">
        <v>132</v>
      </c>
      <c r="IK257" s="2" t="s">
        <v>132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132</v>
      </c>
      <c r="IT257" s="2" t="s">
        <v>132</v>
      </c>
      <c r="IU257" s="2" t="s">
        <v>132</v>
      </c>
      <c r="IV257" s="2" t="s">
        <v>132</v>
      </c>
      <c r="IW257" s="2" t="s">
        <v>132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132</v>
      </c>
      <c r="JF257" s="2" t="s">
        <v>132</v>
      </c>
      <c r="JG257" s="2" t="s">
        <v>132</v>
      </c>
      <c r="JH257" s="2" t="s">
        <v>132</v>
      </c>
      <c r="JI257" s="2" t="s">
        <v>132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132</v>
      </c>
      <c r="JR257" s="2" t="s">
        <v>132</v>
      </c>
      <c r="JS257" s="2" t="s">
        <v>132</v>
      </c>
      <c r="JT257" s="2" t="s">
        <v>132</v>
      </c>
      <c r="JU257" s="2" t="s">
        <v>132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132</v>
      </c>
      <c r="KD257" s="2" t="s">
        <v>132</v>
      </c>
      <c r="KE257" s="2" t="s">
        <v>132</v>
      </c>
      <c r="KF257" s="2" t="s">
        <v>132</v>
      </c>
      <c r="KG257" s="2" t="s">
        <v>132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132</v>
      </c>
      <c r="KP257" s="2" t="s">
        <v>132</v>
      </c>
      <c r="KQ257" s="2" t="s">
        <v>132</v>
      </c>
      <c r="KR257" s="2" t="s">
        <v>132</v>
      </c>
      <c r="KS257" s="2" t="s">
        <v>132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132</v>
      </c>
      <c r="LB257" s="2" t="s">
        <v>132</v>
      </c>
      <c r="LC257" s="2" t="s">
        <v>132</v>
      </c>
      <c r="LD257" s="2" t="s">
        <v>132</v>
      </c>
      <c r="LE257" s="2" t="s">
        <v>132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132</v>
      </c>
      <c r="ML257" s="2" t="s">
        <v>132</v>
      </c>
      <c r="MM257" s="2" t="s">
        <v>132</v>
      </c>
      <c r="MN257" s="2" t="s">
        <v>132</v>
      </c>
      <c r="MO257" s="2" t="s">
        <v>132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132</v>
      </c>
      <c r="MX257" s="2" t="s">
        <v>132</v>
      </c>
      <c r="MY257" s="2" t="s">
        <v>132</v>
      </c>
      <c r="MZ257" s="2" t="s">
        <v>132</v>
      </c>
      <c r="NA257" s="2" t="s">
        <v>132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132</v>
      </c>
      <c r="OH257" s="2" t="s">
        <v>132</v>
      </c>
      <c r="OI257" s="2" t="s">
        <v>132</v>
      </c>
      <c r="OJ257" s="2" t="s">
        <v>132</v>
      </c>
      <c r="OK257" s="2" t="s">
        <v>132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132</v>
      </c>
      <c r="PR257" s="2" t="s">
        <v>132</v>
      </c>
      <c r="PS257" s="2" t="s">
        <v>132</v>
      </c>
      <c r="PT257" s="2" t="s">
        <v>132</v>
      </c>
      <c r="PU257" s="2" t="s">
        <v>132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132</v>
      </c>
      <c r="RB257" s="2" t="s">
        <v>132</v>
      </c>
      <c r="RC257" s="2" t="s">
        <v>132</v>
      </c>
      <c r="RD257" s="2" t="s">
        <v>132</v>
      </c>
      <c r="RE257" s="2" t="s">
        <v>132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132</v>
      </c>
      <c r="RN257" s="2" t="s">
        <v>132</v>
      </c>
      <c r="RO257" s="2" t="s">
        <v>132</v>
      </c>
      <c r="RP257" s="2" t="s">
        <v>132</v>
      </c>
      <c r="RQ257" s="2" t="s">
        <v>132</v>
      </c>
      <c r="RR257" s="2" t="s">
        <v>132</v>
      </c>
    </row>
    <row r="258">
      <c r="A258" s="16" t="s">
        <v>3043</v>
      </c>
      <c r="B258" s="9" t="s">
        <v>132</v>
      </c>
      <c r="C258" s="9" t="s">
        <v>132</v>
      </c>
      <c r="D258" s="9" t="s">
        <v>132</v>
      </c>
      <c r="E258" s="9" t="s">
        <v>132</v>
      </c>
      <c r="F258" s="9" t="s">
        <v>132</v>
      </c>
      <c r="G258" s="9" t="s">
        <v>132</v>
      </c>
      <c r="H258" s="9" t="s">
        <v>132</v>
      </c>
      <c r="I258" s="9" t="s">
        <v>132</v>
      </c>
      <c r="J258" s="9" t="s">
        <v>132</v>
      </c>
      <c r="K258" s="9" t="s">
        <v>132</v>
      </c>
      <c r="L258" s="10"/>
      <c r="M258" s="10"/>
      <c r="N258" s="10"/>
      <c r="O258" s="9" t="s">
        <v>132</v>
      </c>
      <c r="P258" s="9" t="s">
        <v>132</v>
      </c>
      <c r="Q258" s="9" t="s">
        <v>132</v>
      </c>
      <c r="R258" s="9" t="s">
        <v>132</v>
      </c>
      <c r="S258" s="9" t="s">
        <v>132</v>
      </c>
      <c r="T258" s="9" t="s">
        <v>132</v>
      </c>
      <c r="U258" s="9" t="s">
        <v>132</v>
      </c>
      <c r="V258" s="9" t="s">
        <v>132</v>
      </c>
      <c r="W258" s="9" t="s">
        <v>132</v>
      </c>
      <c r="X258" s="9" t="s">
        <v>132</v>
      </c>
      <c r="Y258" s="9" t="s">
        <v>132</v>
      </c>
      <c r="Z258" s="11">
        <v>25586</v>
      </c>
      <c r="AA258" s="11">
        <f>=ROUNDDOWN({0},0)</f>
      </c>
      <c r="AB258" s="12">
        <v>1524.4</v>
      </c>
      <c r="AC258" s="9" t="s">
        <v>132</v>
      </c>
      <c r="AD258" s="11"/>
      <c r="AE258" s="11">
        <v>18105</v>
      </c>
      <c r="AF258" s="13"/>
      <c r="AG258" s="13"/>
      <c r="AH258" s="14"/>
      <c r="AI258" s="11"/>
      <c r="AJ258" s="11">
        <f>=ROUNDDOWN({0},0)</f>
      </c>
      <c r="AK258" s="12"/>
      <c r="AL258" s="9" t="s">
        <v>132</v>
      </c>
      <c r="AM258" s="11"/>
      <c r="AN258" s="11"/>
      <c r="AO258" s="14"/>
      <c r="AP258" s="11">
        <v>16899</v>
      </c>
      <c r="AQ258" s="15">
        <v>905600.21</v>
      </c>
      <c r="AR258" s="11"/>
      <c r="AS258" s="15"/>
      <c r="AT258" s="14"/>
      <c r="AU258" s="14"/>
      <c r="AV258" s="11">
        <v>16899</v>
      </c>
      <c r="AW258" s="15">
        <v>905600.21</v>
      </c>
      <c r="AX258" s="11"/>
      <c r="AY258" s="15"/>
      <c r="AZ258" s="14"/>
      <c r="BA258" s="14"/>
      <c r="BB258" s="14"/>
      <c r="BC258" s="11">
        <v>16899</v>
      </c>
      <c r="BD258" s="15">
        <v>905600.21</v>
      </c>
      <c r="BE258" s="11"/>
      <c r="BF258" s="15"/>
      <c r="BG258" s="14"/>
      <c r="BH258" s="14"/>
      <c r="BI258" s="14"/>
      <c r="BJ258" s="11"/>
      <c r="BK258" s="15"/>
      <c r="BL258" s="9" t="s">
        <v>132</v>
      </c>
      <c r="BM258" s="14"/>
      <c r="BN258" s="14"/>
      <c r="BO258" s="11">
        <v>3933</v>
      </c>
      <c r="BP258" s="15">
        <v>204046.15</v>
      </c>
      <c r="BQ258" s="11"/>
      <c r="BR258" s="15"/>
      <c r="BS258" s="14"/>
      <c r="BT258" s="14"/>
      <c r="BU258" s="9" t="s">
        <v>132</v>
      </c>
      <c r="BV258" s="9" t="s">
        <v>132</v>
      </c>
      <c r="BW258" s="9" t="s">
        <v>132</v>
      </c>
      <c r="BX258" s="9" t="s">
        <v>132</v>
      </c>
      <c r="BY258" s="9" t="s">
        <v>132</v>
      </c>
      <c r="BZ258" s="9" t="s">
        <v>132</v>
      </c>
      <c r="CA258" s="11">
        <v>3362</v>
      </c>
      <c r="CB258" s="15">
        <v>192803.69</v>
      </c>
      <c r="CC258" s="11"/>
      <c r="CD258" s="15"/>
      <c r="CE258" s="14"/>
      <c r="CF258" s="14"/>
      <c r="CG258" s="9" t="s">
        <v>132</v>
      </c>
      <c r="CH258" s="9" t="s">
        <v>132</v>
      </c>
      <c r="CI258" s="9" t="s">
        <v>132</v>
      </c>
      <c r="CJ258" s="9" t="s">
        <v>132</v>
      </c>
      <c r="CK258" s="9" t="s">
        <v>132</v>
      </c>
      <c r="CL258" s="9" t="s">
        <v>132</v>
      </c>
      <c r="CM258" s="11">
        <v>2161</v>
      </c>
      <c r="CN258" s="15">
        <v>123321.1</v>
      </c>
      <c r="CO258" s="11"/>
      <c r="CP258" s="15"/>
      <c r="CQ258" s="14"/>
      <c r="CR258" s="14"/>
      <c r="CS258" s="9" t="s">
        <v>132</v>
      </c>
      <c r="CT258" s="9" t="s">
        <v>132</v>
      </c>
      <c r="CU258" s="9" t="s">
        <v>132</v>
      </c>
      <c r="CV258" s="9" t="s">
        <v>132</v>
      </c>
      <c r="CW258" s="9" t="s">
        <v>132</v>
      </c>
      <c r="CX258" s="9" t="s">
        <v>132</v>
      </c>
      <c r="CY258" s="11">
        <v>1938</v>
      </c>
      <c r="CZ258" s="15">
        <v>95341.88</v>
      </c>
      <c r="DA258" s="11"/>
      <c r="DB258" s="15"/>
      <c r="DC258" s="14"/>
      <c r="DD258" s="14"/>
      <c r="DE258" s="9" t="s">
        <v>132</v>
      </c>
      <c r="DF258" s="9" t="s">
        <v>132</v>
      </c>
      <c r="DG258" s="9" t="s">
        <v>132</v>
      </c>
      <c r="DH258" s="9" t="s">
        <v>132</v>
      </c>
      <c r="DI258" s="9" t="s">
        <v>132</v>
      </c>
      <c r="DJ258" s="9" t="s">
        <v>132</v>
      </c>
      <c r="DK258" s="11">
        <v>1213</v>
      </c>
      <c r="DL258" s="15">
        <v>66629.32</v>
      </c>
      <c r="DM258" s="11"/>
      <c r="DN258" s="15"/>
      <c r="DO258" s="14"/>
      <c r="DP258" s="14"/>
      <c r="DQ258" s="9" t="s">
        <v>132</v>
      </c>
      <c r="DR258" s="9" t="s">
        <v>132</v>
      </c>
      <c r="DS258" s="9" t="s">
        <v>132</v>
      </c>
      <c r="DT258" s="9" t="s">
        <v>132</v>
      </c>
      <c r="DU258" s="9" t="s">
        <v>132</v>
      </c>
      <c r="DV258" s="9" t="s">
        <v>132</v>
      </c>
      <c r="DW258" s="11">
        <v>861</v>
      </c>
      <c r="DX258" s="15">
        <v>56442.98</v>
      </c>
      <c r="DY258" s="11"/>
      <c r="DZ258" s="15"/>
      <c r="EA258" s="14"/>
      <c r="EB258" s="14"/>
      <c r="EC258" s="9" t="s">
        <v>132</v>
      </c>
      <c r="ED258" s="9" t="s">
        <v>132</v>
      </c>
      <c r="EE258" s="9" t="s">
        <v>132</v>
      </c>
      <c r="EF258" s="9" t="s">
        <v>132</v>
      </c>
      <c r="EG258" s="9" t="s">
        <v>132</v>
      </c>
      <c r="EH258" s="9" t="s">
        <v>132</v>
      </c>
      <c r="EI258" s="11">
        <v>1117</v>
      </c>
      <c r="EJ258" s="15">
        <v>47250.43</v>
      </c>
      <c r="EK258" s="11"/>
      <c r="EL258" s="15"/>
      <c r="EM258" s="14"/>
      <c r="EN258" s="14"/>
      <c r="EO258" s="9" t="s">
        <v>132</v>
      </c>
      <c r="EP258" s="9" t="s">
        <v>132</v>
      </c>
      <c r="EQ258" s="9" t="s">
        <v>132</v>
      </c>
      <c r="ER258" s="9" t="s">
        <v>132</v>
      </c>
      <c r="ES258" s="9" t="s">
        <v>132</v>
      </c>
      <c r="ET258" s="9" t="s">
        <v>132</v>
      </c>
      <c r="EU258" s="11">
        <v>343</v>
      </c>
      <c r="EV258" s="15">
        <v>17330.95</v>
      </c>
      <c r="EW258" s="11"/>
      <c r="EX258" s="15"/>
      <c r="EY258" s="14"/>
      <c r="EZ258" s="14"/>
      <c r="FA258" s="9" t="s">
        <v>132</v>
      </c>
      <c r="FB258" s="9" t="s">
        <v>132</v>
      </c>
      <c r="FC258" s="9" t="s">
        <v>132</v>
      </c>
      <c r="FD258" s="9" t="s">
        <v>132</v>
      </c>
      <c r="FE258" s="9" t="s">
        <v>132</v>
      </c>
      <c r="FF258" s="9" t="s">
        <v>132</v>
      </c>
      <c r="FG258" s="11">
        <v>346</v>
      </c>
      <c r="FH258" s="15">
        <v>17031.89</v>
      </c>
      <c r="FI258" s="11"/>
      <c r="FJ258" s="15"/>
      <c r="FK258" s="14"/>
      <c r="FL258" s="14"/>
      <c r="FM258" s="9" t="s">
        <v>132</v>
      </c>
      <c r="FN258" s="9" t="s">
        <v>132</v>
      </c>
      <c r="FO258" s="9" t="s">
        <v>132</v>
      </c>
      <c r="FP258" s="9" t="s">
        <v>132</v>
      </c>
      <c r="FQ258" s="9" t="s">
        <v>132</v>
      </c>
      <c r="FR258" s="9" t="s">
        <v>132</v>
      </c>
      <c r="FS258" s="11">
        <v>301</v>
      </c>
      <c r="FT258" s="15">
        <v>15335.66</v>
      </c>
      <c r="FU258" s="11"/>
      <c r="FV258" s="15"/>
      <c r="FW258" s="14"/>
      <c r="FX258" s="14"/>
      <c r="FY258" s="9" t="s">
        <v>132</v>
      </c>
      <c r="FZ258" s="9" t="s">
        <v>132</v>
      </c>
      <c r="GA258" s="9" t="s">
        <v>132</v>
      </c>
      <c r="GB258" s="9" t="s">
        <v>132</v>
      </c>
      <c r="GC258" s="9" t="s">
        <v>132</v>
      </c>
      <c r="GD258" s="9" t="s">
        <v>132</v>
      </c>
      <c r="GE258" s="11">
        <v>209</v>
      </c>
      <c r="GF258" s="15">
        <v>14447.65</v>
      </c>
      <c r="GG258" s="11"/>
      <c r="GH258" s="15"/>
      <c r="GI258" s="14"/>
      <c r="GJ258" s="14"/>
      <c r="GK258" s="9" t="s">
        <v>132</v>
      </c>
      <c r="GL258" s="9" t="s">
        <v>132</v>
      </c>
      <c r="GM258" s="9" t="s">
        <v>132</v>
      </c>
      <c r="GN258" s="9" t="s">
        <v>132</v>
      </c>
      <c r="GO258" s="9" t="s">
        <v>132</v>
      </c>
      <c r="GP258" s="9" t="s">
        <v>132</v>
      </c>
      <c r="GQ258" s="11">
        <v>304</v>
      </c>
      <c r="GR258" s="15">
        <v>12819.23</v>
      </c>
      <c r="GS258" s="11"/>
      <c r="GT258" s="15"/>
      <c r="GU258" s="14"/>
      <c r="GV258" s="14"/>
      <c r="GW258" s="9" t="s">
        <v>132</v>
      </c>
      <c r="GX258" s="9" t="s">
        <v>132</v>
      </c>
      <c r="GY258" s="9" t="s">
        <v>132</v>
      </c>
      <c r="GZ258" s="9" t="s">
        <v>132</v>
      </c>
      <c r="HA258" s="9" t="s">
        <v>132</v>
      </c>
      <c r="HB258" s="9" t="s">
        <v>132</v>
      </c>
      <c r="HC258" s="11">
        <v>104</v>
      </c>
      <c r="HD258" s="15">
        <v>9538.28</v>
      </c>
      <c r="HE258" s="11"/>
      <c r="HF258" s="15"/>
      <c r="HG258" s="14"/>
      <c r="HH258" s="14"/>
      <c r="HI258" s="9" t="s">
        <v>132</v>
      </c>
      <c r="HJ258" s="9" t="s">
        <v>132</v>
      </c>
      <c r="HK258" s="9" t="s">
        <v>132</v>
      </c>
      <c r="HL258" s="9" t="s">
        <v>132</v>
      </c>
      <c r="HM258" s="9" t="s">
        <v>132</v>
      </c>
      <c r="HN258" s="9" t="s">
        <v>132</v>
      </c>
      <c r="HO258" s="11">
        <v>194</v>
      </c>
      <c r="HP258" s="15">
        <v>9462.24</v>
      </c>
      <c r="HQ258" s="11"/>
      <c r="HR258" s="15"/>
      <c r="HS258" s="14"/>
      <c r="HT258" s="14"/>
      <c r="HU258" s="9" t="s">
        <v>132</v>
      </c>
      <c r="HV258" s="9" t="s">
        <v>132</v>
      </c>
      <c r="HW258" s="9" t="s">
        <v>132</v>
      </c>
      <c r="HX258" s="9" t="s">
        <v>132</v>
      </c>
      <c r="HY258" s="9" t="s">
        <v>132</v>
      </c>
      <c r="HZ258" s="9" t="s">
        <v>132</v>
      </c>
      <c r="IA258" s="11">
        <v>104</v>
      </c>
      <c r="IB258" s="15">
        <v>6853.48</v>
      </c>
      <c r="IC258" s="11"/>
      <c r="ID258" s="15"/>
      <c r="IE258" s="14"/>
      <c r="IF258" s="14"/>
      <c r="IG258" s="9" t="s">
        <v>132</v>
      </c>
      <c r="IH258" s="9" t="s">
        <v>132</v>
      </c>
      <c r="II258" s="9" t="s">
        <v>132</v>
      </c>
      <c r="IJ258" s="9" t="s">
        <v>132</v>
      </c>
      <c r="IK258" s="9" t="s">
        <v>132</v>
      </c>
      <c r="IL258" s="9" t="s">
        <v>132</v>
      </c>
      <c r="IM258" s="11">
        <v>105</v>
      </c>
      <c r="IN258" s="15">
        <v>4704.96</v>
      </c>
      <c r="IO258" s="11"/>
      <c r="IP258" s="15"/>
      <c r="IQ258" s="14"/>
      <c r="IR258" s="14"/>
      <c r="IS258" s="9" t="s">
        <v>132</v>
      </c>
      <c r="IT258" s="9" t="s">
        <v>132</v>
      </c>
      <c r="IU258" s="9" t="s">
        <v>132</v>
      </c>
      <c r="IV258" s="9" t="s">
        <v>132</v>
      </c>
      <c r="IW258" s="9" t="s">
        <v>132</v>
      </c>
      <c r="IX258" s="9" t="s">
        <v>132</v>
      </c>
      <c r="IY258" s="11">
        <v>103</v>
      </c>
      <c r="IZ258" s="15">
        <v>4556.62</v>
      </c>
      <c r="JA258" s="11"/>
      <c r="JB258" s="15"/>
      <c r="JC258" s="14"/>
      <c r="JD258" s="14"/>
      <c r="JE258" s="9" t="s">
        <v>132</v>
      </c>
      <c r="JF258" s="9" t="s">
        <v>132</v>
      </c>
      <c r="JG258" s="9" t="s">
        <v>132</v>
      </c>
      <c r="JH258" s="9" t="s">
        <v>132</v>
      </c>
      <c r="JI258" s="9" t="s">
        <v>132</v>
      </c>
      <c r="JJ258" s="9" t="s">
        <v>132</v>
      </c>
      <c r="JK258" s="11">
        <v>57</v>
      </c>
      <c r="JL258" s="15">
        <v>2852.89</v>
      </c>
      <c r="JM258" s="11"/>
      <c r="JN258" s="15"/>
      <c r="JO258" s="14"/>
      <c r="JP258" s="14"/>
      <c r="JQ258" s="9" t="s">
        <v>132</v>
      </c>
      <c r="JR258" s="9" t="s">
        <v>132</v>
      </c>
      <c r="JS258" s="9" t="s">
        <v>132</v>
      </c>
      <c r="JT258" s="9" t="s">
        <v>132</v>
      </c>
      <c r="JU258" s="9" t="s">
        <v>132</v>
      </c>
      <c r="JV258" s="9" t="s">
        <v>132</v>
      </c>
      <c r="JW258" s="11">
        <v>45</v>
      </c>
      <c r="JX258" s="15">
        <v>2124.73</v>
      </c>
      <c r="JY258" s="11"/>
      <c r="JZ258" s="15"/>
      <c r="KA258" s="14"/>
      <c r="KB258" s="14"/>
      <c r="KC258" s="9" t="s">
        <v>132</v>
      </c>
      <c r="KD258" s="9" t="s">
        <v>132</v>
      </c>
      <c r="KE258" s="9" t="s">
        <v>132</v>
      </c>
      <c r="KF258" s="9" t="s">
        <v>132</v>
      </c>
      <c r="KG258" s="9" t="s">
        <v>132</v>
      </c>
      <c r="KH258" s="9" t="s">
        <v>132</v>
      </c>
      <c r="KI258" s="11">
        <v>65</v>
      </c>
      <c r="KJ258" s="15">
        <v>1437.22</v>
      </c>
      <c r="KK258" s="11"/>
      <c r="KL258" s="15"/>
      <c r="KM258" s="14"/>
      <c r="KN258" s="14"/>
      <c r="KO258" s="9" t="s">
        <v>132</v>
      </c>
      <c r="KP258" s="9" t="s">
        <v>132</v>
      </c>
      <c r="KQ258" s="9" t="s">
        <v>132</v>
      </c>
      <c r="KR258" s="9" t="s">
        <v>132</v>
      </c>
      <c r="KS258" s="9" t="s">
        <v>132</v>
      </c>
      <c r="KT258" s="9" t="s">
        <v>132</v>
      </c>
      <c r="KU258" s="11">
        <v>32</v>
      </c>
      <c r="KV258" s="15">
        <v>1172.88</v>
      </c>
      <c r="KW258" s="11"/>
      <c r="KX258" s="15"/>
      <c r="KY258" s="14"/>
      <c r="KZ258" s="14"/>
      <c r="LA258" s="9" t="s">
        <v>132</v>
      </c>
      <c r="LB258" s="9" t="s">
        <v>132</v>
      </c>
      <c r="LC258" s="9" t="s">
        <v>132</v>
      </c>
      <c r="LD258" s="9" t="s">
        <v>132</v>
      </c>
      <c r="LE258" s="9" t="s">
        <v>132</v>
      </c>
      <c r="LF258" s="9" t="s">
        <v>132</v>
      </c>
      <c r="LG258" s="11">
        <v>2</v>
      </c>
      <c r="LH258" s="15">
        <v>95.98</v>
      </c>
      <c r="LI258" s="11"/>
      <c r="LJ258" s="15"/>
      <c r="LK258" s="14"/>
      <c r="LL258" s="14"/>
      <c r="LM258" s="9" t="s">
        <v>132</v>
      </c>
      <c r="LN258" s="9" t="s">
        <v>132</v>
      </c>
      <c r="LO258" s="9" t="s">
        <v>132</v>
      </c>
      <c r="LP258" s="9" t="s">
        <v>132</v>
      </c>
      <c r="LQ258" s="9" t="s">
        <v>132</v>
      </c>
      <c r="LR258" s="9" t="s">
        <v>132</v>
      </c>
      <c r="LS258" s="11"/>
      <c r="LT258" s="15"/>
      <c r="LU258" s="11"/>
      <c r="LV258" s="15"/>
      <c r="LW258" s="14"/>
      <c r="LX258" s="14"/>
      <c r="LY258" s="9" t="s">
        <v>132</v>
      </c>
      <c r="LZ258" s="9" t="s">
        <v>132</v>
      </c>
      <c r="MA258" s="9" t="s">
        <v>132</v>
      </c>
      <c r="MB258" s="9" t="s">
        <v>132</v>
      </c>
      <c r="MC258" s="9" t="s">
        <v>132</v>
      </c>
      <c r="MD258" s="9" t="s">
        <v>132</v>
      </c>
      <c r="ME258" s="11"/>
      <c r="MF258" s="15"/>
      <c r="MG258" s="11"/>
      <c r="MH258" s="15"/>
      <c r="MI258" s="14"/>
      <c r="MJ258" s="14"/>
      <c r="MK258" s="9" t="s">
        <v>132</v>
      </c>
      <c r="ML258" s="9" t="s">
        <v>132</v>
      </c>
      <c r="MM258" s="9" t="s">
        <v>132</v>
      </c>
      <c r="MN258" s="9" t="s">
        <v>132</v>
      </c>
      <c r="MO258" s="9" t="s">
        <v>132</v>
      </c>
      <c r="MP258" s="9" t="s">
        <v>132</v>
      </c>
      <c r="MQ258" s="11"/>
      <c r="MR258" s="15"/>
      <c r="MS258" s="11"/>
      <c r="MT258" s="15"/>
      <c r="MU258" s="14"/>
      <c r="MV258" s="14"/>
      <c r="MW258" s="9" t="s">
        <v>132</v>
      </c>
      <c r="MX258" s="9" t="s">
        <v>132</v>
      </c>
      <c r="MY258" s="9" t="s">
        <v>132</v>
      </c>
      <c r="MZ258" s="9" t="s">
        <v>132</v>
      </c>
      <c r="NA258" s="9" t="s">
        <v>132</v>
      </c>
      <c r="NB258" s="9" t="s">
        <v>132</v>
      </c>
      <c r="NC258" s="11"/>
      <c r="ND258" s="15"/>
      <c r="NE258" s="11"/>
      <c r="NF258" s="15"/>
      <c r="NG258" s="14"/>
      <c r="NH258" s="14"/>
      <c r="NI258" s="9" t="s">
        <v>132</v>
      </c>
      <c r="NJ258" s="9" t="s">
        <v>132</v>
      </c>
      <c r="NK258" s="9" t="s">
        <v>132</v>
      </c>
      <c r="NL258" s="9" t="s">
        <v>132</v>
      </c>
      <c r="NM258" s="9" t="s">
        <v>132</v>
      </c>
      <c r="NN258" s="9" t="s">
        <v>132</v>
      </c>
      <c r="NO258" s="11"/>
      <c r="NP258" s="15"/>
      <c r="NQ258" s="11"/>
      <c r="NR258" s="15"/>
      <c r="NS258" s="14"/>
      <c r="NT258" s="14"/>
      <c r="NU258" s="9" t="s">
        <v>132</v>
      </c>
      <c r="NV258" s="9" t="s">
        <v>132</v>
      </c>
      <c r="NW258" s="9" t="s">
        <v>132</v>
      </c>
      <c r="NX258" s="9" t="s">
        <v>132</v>
      </c>
      <c r="NY258" s="9" t="s">
        <v>132</v>
      </c>
      <c r="NZ258" s="9" t="s">
        <v>132</v>
      </c>
      <c r="OA258" s="11"/>
      <c r="OB258" s="15"/>
      <c r="OC258" s="11"/>
      <c r="OD258" s="15"/>
      <c r="OE258" s="14"/>
      <c r="OF258" s="14"/>
      <c r="OG258" s="9" t="s">
        <v>132</v>
      </c>
      <c r="OH258" s="9" t="s">
        <v>132</v>
      </c>
      <c r="OI258" s="9" t="s">
        <v>132</v>
      </c>
      <c r="OJ258" s="9" t="s">
        <v>132</v>
      </c>
      <c r="OK258" s="9" t="s">
        <v>132</v>
      </c>
      <c r="OL258" s="9" t="s">
        <v>132</v>
      </c>
      <c r="OM258" s="11"/>
      <c r="ON258" s="15"/>
      <c r="OO258" s="11"/>
      <c r="OP258" s="15"/>
      <c r="OQ258" s="14"/>
      <c r="OR258" s="14"/>
      <c r="OS258" s="9" t="s">
        <v>132</v>
      </c>
      <c r="OT258" s="9" t="s">
        <v>132</v>
      </c>
      <c r="OU258" s="9" t="s">
        <v>132</v>
      </c>
      <c r="OV258" s="9" t="s">
        <v>132</v>
      </c>
      <c r="OW258" s="9" t="s">
        <v>132</v>
      </c>
      <c r="OX258" s="9" t="s">
        <v>132</v>
      </c>
      <c r="OY258" s="11"/>
      <c r="OZ258" s="15"/>
      <c r="PA258" s="11"/>
      <c r="PB258" s="15"/>
      <c r="PC258" s="14"/>
      <c r="PD258" s="14"/>
      <c r="PE258" s="9" t="s">
        <v>132</v>
      </c>
      <c r="PF258" s="9" t="s">
        <v>132</v>
      </c>
      <c r="PG258" s="9" t="s">
        <v>132</v>
      </c>
      <c r="PH258" s="9" t="s">
        <v>132</v>
      </c>
      <c r="PI258" s="9" t="s">
        <v>132</v>
      </c>
      <c r="PJ258" s="9" t="s">
        <v>132</v>
      </c>
      <c r="PK258" s="11"/>
      <c r="PL258" s="15"/>
      <c r="PM258" s="11"/>
      <c r="PN258" s="15"/>
      <c r="PO258" s="14"/>
      <c r="PP258" s="14"/>
      <c r="PQ258" s="9" t="s">
        <v>132</v>
      </c>
      <c r="PR258" s="9" t="s">
        <v>132</v>
      </c>
      <c r="PS258" s="9" t="s">
        <v>132</v>
      </c>
      <c r="PT258" s="9" t="s">
        <v>132</v>
      </c>
      <c r="PU258" s="9" t="s">
        <v>132</v>
      </c>
      <c r="PV258" s="9" t="s">
        <v>132</v>
      </c>
      <c r="PW258" s="11"/>
      <c r="PX258" s="15"/>
      <c r="PY258" s="11"/>
      <c r="PZ258" s="15"/>
      <c r="QA258" s="14"/>
      <c r="QB258" s="14"/>
      <c r="QC258" s="9" t="s">
        <v>132</v>
      </c>
      <c r="QD258" s="9" t="s">
        <v>132</v>
      </c>
      <c r="QE258" s="9" t="s">
        <v>132</v>
      </c>
      <c r="QF258" s="9" t="s">
        <v>132</v>
      </c>
      <c r="QG258" s="9" t="s">
        <v>132</v>
      </c>
      <c r="QH258" s="9" t="s">
        <v>132</v>
      </c>
      <c r="QI258" s="11"/>
      <c r="QJ258" s="15"/>
      <c r="QK258" s="11"/>
      <c r="QL258" s="15"/>
      <c r="QM258" s="14"/>
      <c r="QN258" s="14"/>
      <c r="QO258" s="9" t="s">
        <v>132</v>
      </c>
      <c r="QP258" s="9" t="s">
        <v>132</v>
      </c>
      <c r="QQ258" s="9" t="s">
        <v>132</v>
      </c>
      <c r="QR258" s="9" t="s">
        <v>132</v>
      </c>
      <c r="QS258" s="9" t="s">
        <v>132</v>
      </c>
      <c r="QT258" s="9" t="s">
        <v>132</v>
      </c>
      <c r="QU258" s="11"/>
      <c r="QV258" s="15"/>
      <c r="QW258" s="11"/>
      <c r="QX258" s="15"/>
      <c r="QY258" s="14"/>
      <c r="QZ258" s="14"/>
      <c r="RA258" s="9" t="s">
        <v>132</v>
      </c>
      <c r="RB258" s="9" t="s">
        <v>132</v>
      </c>
      <c r="RC258" s="9" t="s">
        <v>132</v>
      </c>
      <c r="RD258" s="9" t="s">
        <v>132</v>
      </c>
      <c r="RE258" s="9" t="s">
        <v>132</v>
      </c>
      <c r="RF258" s="9" t="s">
        <v>132</v>
      </c>
      <c r="RG258" s="11"/>
      <c r="RH258" s="15"/>
      <c r="RI258" s="11"/>
      <c r="RJ258" s="15"/>
      <c r="RK258" s="14"/>
      <c r="RL258" s="14"/>
      <c r="RM258" s="9" t="s">
        <v>132</v>
      </c>
      <c r="RN258" s="9" t="s">
        <v>132</v>
      </c>
      <c r="RO258" s="9" t="s">
        <v>132</v>
      </c>
      <c r="RP258" s="9" t="s">
        <v>132</v>
      </c>
      <c r="RQ258" s="9" t="s">
        <v>132</v>
      </c>
      <c r="RR25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72:BC78"/>
    <mergeCell ref="BD72:BD78"/>
    <mergeCell ref="BE72:BE78"/>
    <mergeCell ref="BF72:BF78"/>
    <mergeCell ref="BG72:BG78"/>
    <mergeCell ref="BH72:BH78"/>
    <mergeCell ref="BC79:BC81"/>
    <mergeCell ref="BD79:BD81"/>
    <mergeCell ref="BE79:BE81"/>
    <mergeCell ref="BF79:BF81"/>
    <mergeCell ref="BG79:BG81"/>
    <mergeCell ref="BH79:BH81"/>
    <mergeCell ref="BC86:BC91"/>
    <mergeCell ref="BD86:BD91"/>
    <mergeCell ref="BE86:BE91"/>
    <mergeCell ref="BF86:BF91"/>
    <mergeCell ref="BG86:BG91"/>
    <mergeCell ref="BH86:BH91"/>
    <mergeCell ref="BC94:BC99"/>
    <mergeCell ref="BD94:BD99"/>
    <mergeCell ref="BE94:BE99"/>
    <mergeCell ref="BF94:BF99"/>
    <mergeCell ref="BG94:BG99"/>
    <mergeCell ref="BH94:BH99"/>
    <mergeCell ref="BC120:BC126"/>
    <mergeCell ref="BD120:BD126"/>
    <mergeCell ref="BE120:BE126"/>
    <mergeCell ref="BF120:BF126"/>
    <mergeCell ref="BG120:BG126"/>
    <mergeCell ref="BH120:BH126"/>
    <mergeCell ref="BC132:BC133"/>
    <mergeCell ref="BD132:BD133"/>
    <mergeCell ref="BE132:BE133"/>
    <mergeCell ref="BF132:BF133"/>
    <mergeCell ref="BG132:BG133"/>
    <mergeCell ref="BH132:BH133"/>
    <mergeCell ref="BC140:BC141"/>
    <mergeCell ref="BD140:BD141"/>
    <mergeCell ref="BE140:BE141"/>
    <mergeCell ref="BF140:BF141"/>
    <mergeCell ref="BG140:BG141"/>
    <mergeCell ref="BH140:BH141"/>
    <mergeCell ref="BC146:BC148"/>
    <mergeCell ref="BD146:BD148"/>
    <mergeCell ref="BE146:BE148"/>
    <mergeCell ref="BF146:BF148"/>
    <mergeCell ref="BG146:BG148"/>
    <mergeCell ref="BH146:BH148"/>
    <mergeCell ref="BC151:BC152"/>
    <mergeCell ref="BD151:BD152"/>
    <mergeCell ref="BE151:BE152"/>
    <mergeCell ref="BF151:BF152"/>
    <mergeCell ref="BG151:BG152"/>
    <mergeCell ref="BH151:BH152"/>
    <mergeCell ref="BC156:BC158"/>
    <mergeCell ref="BD156:BD158"/>
    <mergeCell ref="BE156:BE158"/>
    <mergeCell ref="BF156:BF158"/>
    <mergeCell ref="BG156:BG158"/>
    <mergeCell ref="BH156:BH158"/>
    <mergeCell ref="BC159:BC160"/>
    <mergeCell ref="BD159:BD160"/>
    <mergeCell ref="BE159:BE160"/>
    <mergeCell ref="BF159:BF160"/>
    <mergeCell ref="BG159:BG160"/>
    <mergeCell ref="BH159:BH160"/>
    <mergeCell ref="BC165:BC172"/>
    <mergeCell ref="BD165:BD172"/>
    <mergeCell ref="BE165:BE172"/>
    <mergeCell ref="BF165:BF172"/>
    <mergeCell ref="BG165:BG172"/>
    <mergeCell ref="BH165:BH172"/>
    <mergeCell ref="BC173:BC174"/>
    <mergeCell ref="BD173:BD174"/>
    <mergeCell ref="BE173:BE174"/>
    <mergeCell ref="BF173:BF174"/>
    <mergeCell ref="BG173:BG174"/>
    <mergeCell ref="BH173:BH174"/>
    <mergeCell ref="BC176:BC177"/>
    <mergeCell ref="BD176:BD177"/>
    <mergeCell ref="BE176:BE177"/>
    <mergeCell ref="BF176:BF177"/>
    <mergeCell ref="BG176:BG177"/>
    <mergeCell ref="BH176:BH177"/>
    <mergeCell ref="BC179:BC181"/>
    <mergeCell ref="BD179:BD181"/>
    <mergeCell ref="BE179:BE181"/>
    <mergeCell ref="BF179:BF181"/>
    <mergeCell ref="BG179:BG181"/>
    <mergeCell ref="BH179:BH181"/>
    <mergeCell ref="BC182:BC184"/>
    <mergeCell ref="BD182:BD184"/>
    <mergeCell ref="BE182:BE184"/>
    <mergeCell ref="BF182:BF184"/>
    <mergeCell ref="BG182:BG184"/>
    <mergeCell ref="BH182:BH184"/>
    <mergeCell ref="BC199:BC200"/>
    <mergeCell ref="BD199:BD200"/>
    <mergeCell ref="BE199:BE200"/>
    <mergeCell ref="BF199:BF200"/>
    <mergeCell ref="BG199:BG200"/>
    <mergeCell ref="BH199:BH200"/>
    <mergeCell ref="BC204:BC205"/>
    <mergeCell ref="BD204:BD205"/>
    <mergeCell ref="BE204:BE205"/>
    <mergeCell ref="BF204:BF205"/>
    <mergeCell ref="BG204:BG205"/>
    <mergeCell ref="BH204:BH205"/>
    <mergeCell ref="BC249:BC250"/>
    <mergeCell ref="BD249:BD250"/>
    <mergeCell ref="BE249:BE250"/>
    <mergeCell ref="BF249:BF250"/>
    <mergeCell ref="BG249:BG250"/>
    <mergeCell ref="BH249:BH250"/>
    <mergeCell ref="BC256:BC257"/>
    <mergeCell ref="BD256:BD257"/>
    <mergeCell ref="BE256:BE257"/>
    <mergeCell ref="BF256:BF257"/>
    <mergeCell ref="BG256:BG257"/>
    <mergeCell ref="BH256:BH257"/>
    <mergeCell ref="AV50:AV51"/>
    <mergeCell ref="AW50:AW51"/>
    <mergeCell ref="AX50:AX51"/>
    <mergeCell ref="AY50:AY51"/>
    <mergeCell ref="AZ50:AZ51"/>
    <mergeCell ref="BA50:BA51"/>
    <mergeCell ref="BI50:BI51"/>
    <mergeCell ref="AV146:AV147"/>
    <mergeCell ref="AW146:AW147"/>
    <mergeCell ref="AX146:AX147"/>
    <mergeCell ref="AY146:AY147"/>
    <mergeCell ref="AZ146:AZ147"/>
    <mergeCell ref="BA146:BA147"/>
    <mergeCell ref="BI146:BI147"/>
    <mergeCell ref="AV151:AV152"/>
    <mergeCell ref="AW151:AW152"/>
    <mergeCell ref="AX151:AX152"/>
    <mergeCell ref="AY151:AY152"/>
    <mergeCell ref="AZ151:AZ152"/>
    <mergeCell ref="BA151:BA152"/>
    <mergeCell ref="BI151:BI152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3044</v>
      </c>
      <c r="D2" s="0" t="s">
        <v>3045</v>
      </c>
      <c r="E2" s="0" t="s">
        <v>3046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3047</v>
      </c>
      <c r="J4" s="1" t="s">
        <v>3048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3049</v>
      </c>
      <c r="P4" s="1" t="s">
        <v>3050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3051</v>
      </c>
      <c r="F5" s="1" t="s">
        <v>3052</v>
      </c>
      <c r="G5" s="1" t="s">
        <v>3051</v>
      </c>
      <c r="H5" s="1" t="s">
        <v>3052</v>
      </c>
      <c r="I5" s="1" t="s">
        <v>3047</v>
      </c>
      <c r="J5" s="1" t="s">
        <v>3048</v>
      </c>
      <c r="K5" s="1" t="s">
        <v>3053</v>
      </c>
      <c r="L5" s="1" t="s">
        <v>3054</v>
      </c>
      <c r="M5" s="1" t="s">
        <v>3053</v>
      </c>
      <c r="N5" s="1" t="s">
        <v>3054</v>
      </c>
      <c r="O5" s="1" t="s">
        <v>3049</v>
      </c>
      <c r="P5" s="1" t="s">
        <v>3050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4839</v>
      </c>
      <c r="F6" s="8">
        <v>226641.14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3645</v>
      </c>
      <c r="L6" s="8">
        <v>168877.42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727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779</v>
      </c>
      <c r="L7" s="8">
        <v>47440.74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903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415</v>
      </c>
      <c r="L8" s="8">
        <v>10322.98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988</v>
      </c>
      <c r="D9" s="2" t="s">
        <v>989</v>
      </c>
      <c r="E9" s="4">
        <v>3258</v>
      </c>
      <c r="F9" s="8">
        <v>155990.22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2607</v>
      </c>
      <c r="L9" s="8">
        <v>124211.69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988</v>
      </c>
      <c r="D10" s="2" t="s">
        <v>727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562</v>
      </c>
      <c r="L10" s="8">
        <v>27204.39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988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4574.14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1977</v>
      </c>
      <c r="D12" s="2" t="s">
        <v>727</v>
      </c>
      <c r="E12" s="4">
        <v>855</v>
      </c>
      <c r="F12" s="8">
        <v>36704.58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694</v>
      </c>
      <c r="L12" s="8">
        <v>31702.48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1977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161</v>
      </c>
      <c r="L13" s="8">
        <v>5002.1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2135</v>
      </c>
      <c r="D14" s="2" t="s">
        <v>2136</v>
      </c>
      <c r="E14" s="4">
        <v>608</v>
      </c>
      <c r="F14" s="8">
        <v>31019.71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468</v>
      </c>
      <c r="L14" s="8">
        <v>19622.14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2135</v>
      </c>
      <c r="D15" s="2" t="s">
        <v>2179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140</v>
      </c>
      <c r="L15" s="8">
        <v>11397.57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2223</v>
      </c>
      <c r="D16" s="2" t="s">
        <v>2224</v>
      </c>
      <c r="E16" s="4">
        <v>252</v>
      </c>
      <c r="F16" s="8">
        <v>12045.83</v>
      </c>
      <c r="G16" s="4"/>
      <c r="H16" s="8"/>
      <c r="I16" s="7"/>
      <c r="J16" s="7"/>
      <c r="K16" s="4">
        <v>252</v>
      </c>
      <c r="L16" s="8">
        <v>12045.83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2256</v>
      </c>
      <c r="D17" s="2" t="s">
        <v>2257</v>
      </c>
      <c r="E17" s="4">
        <v>164</v>
      </c>
      <c r="F17" s="8">
        <v>8041.26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164</v>
      </c>
      <c r="L17" s="8">
        <v>8041.26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2256</v>
      </c>
      <c r="D18" s="2" t="s">
        <v>970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2292</v>
      </c>
      <c r="D19" s="2" t="s">
        <v>2293</v>
      </c>
      <c r="E19" s="4">
        <v>51</v>
      </c>
      <c r="F19" s="8">
        <v>1747.57</v>
      </c>
      <c r="G19" s="4"/>
      <c r="H19" s="8"/>
      <c r="I19" s="7"/>
      <c r="J19" s="7"/>
      <c r="K19" s="4">
        <v>51</v>
      </c>
      <c r="L19" s="8">
        <v>1747.57</v>
      </c>
      <c r="M19" s="4"/>
      <c r="N19" s="8"/>
      <c r="O19" s="7"/>
      <c r="P19" s="7"/>
    </row>
    <row r="20">
      <c r="A20" s="2" t="s">
        <v>121</v>
      </c>
      <c r="B20" s="2" t="s">
        <v>2323</v>
      </c>
      <c r="C20" s="2" t="s">
        <v>2135</v>
      </c>
      <c r="D20" s="2" t="s">
        <v>2136</v>
      </c>
      <c r="E20" s="4">
        <v>1743</v>
      </c>
      <c r="F20" s="8">
        <v>177490.99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1714</v>
      </c>
      <c r="L20" s="8">
        <v>173805.5</v>
      </c>
      <c r="M20" s="4"/>
      <c r="N20" s="8"/>
      <c r="O20" s="7"/>
      <c r="P20" s="7"/>
    </row>
    <row r="21">
      <c r="A21" s="2" t="s">
        <v>121</v>
      </c>
      <c r="B21" s="2" t="s">
        <v>2323</v>
      </c>
      <c r="C21" s="2" t="s">
        <v>2135</v>
      </c>
      <c r="D21" s="2" t="s">
        <v>2179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29</v>
      </c>
      <c r="L21" s="8">
        <v>3685.49</v>
      </c>
      <c r="M21" s="4"/>
      <c r="N21" s="8"/>
      <c r="O21" s="7"/>
      <c r="P21" s="7"/>
    </row>
    <row r="22">
      <c r="A22" s="2" t="s">
        <v>121</v>
      </c>
      <c r="B22" s="2" t="s">
        <v>2323</v>
      </c>
      <c r="C22" s="2" t="s">
        <v>2423</v>
      </c>
      <c r="D22" s="2" t="s">
        <v>2424</v>
      </c>
      <c r="E22" s="4">
        <v>1085</v>
      </c>
      <c r="F22" s="8">
        <v>45340.4</v>
      </c>
      <c r="G22" s="4"/>
      <c r="H22" s="8"/>
      <c r="I22" s="7"/>
      <c r="J22" s="7"/>
      <c r="K22" s="4">
        <v>1085</v>
      </c>
      <c r="L22" s="8">
        <v>45340.4</v>
      </c>
      <c r="M22" s="4"/>
      <c r="N22" s="8"/>
      <c r="O22" s="7"/>
      <c r="P22" s="7"/>
    </row>
    <row r="23">
      <c r="A23" s="2" t="s">
        <v>121</v>
      </c>
      <c r="B23" s="2" t="s">
        <v>2323</v>
      </c>
      <c r="C23" s="2" t="s">
        <v>123</v>
      </c>
      <c r="D23" s="2" t="s">
        <v>2257</v>
      </c>
      <c r="E23" s="4">
        <v>475</v>
      </c>
      <c r="F23" s="8">
        <v>30877.49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373</v>
      </c>
      <c r="L23" s="8">
        <v>19648.79</v>
      </c>
      <c r="M23" s="4"/>
      <c r="N23" s="8"/>
      <c r="O23" s="7"/>
      <c r="P23" s="7"/>
    </row>
    <row r="24">
      <c r="A24" s="2" t="s">
        <v>121</v>
      </c>
      <c r="B24" s="2" t="s">
        <v>2323</v>
      </c>
      <c r="C24" s="2" t="s">
        <v>123</v>
      </c>
      <c r="D24" s="2" t="s">
        <v>903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102</v>
      </c>
      <c r="L24" s="8">
        <v>11228.7</v>
      </c>
      <c r="M24" s="4"/>
      <c r="N24" s="8"/>
      <c r="O24" s="7"/>
      <c r="P24" s="7"/>
    </row>
    <row r="25">
      <c r="A25" s="2" t="s">
        <v>121</v>
      </c>
      <c r="B25" s="2" t="s">
        <v>2323</v>
      </c>
      <c r="C25" s="2" t="s">
        <v>988</v>
      </c>
      <c r="D25" s="2" t="s">
        <v>727</v>
      </c>
      <c r="E25" s="4">
        <v>21</v>
      </c>
      <c r="F25" s="8">
        <v>1018.45</v>
      </c>
      <c r="G25" s="4"/>
      <c r="H25" s="8"/>
      <c r="I25" s="7"/>
      <c r="J25" s="7"/>
      <c r="K25" s="4">
        <v>21</v>
      </c>
      <c r="L25" s="8">
        <v>1018.45</v>
      </c>
      <c r="M25" s="4"/>
      <c r="N25" s="8"/>
      <c r="O25" s="7"/>
      <c r="P25" s="7"/>
    </row>
    <row r="26">
      <c r="A26" s="2" t="s">
        <v>121</v>
      </c>
      <c r="B26" s="2" t="s">
        <v>2518</v>
      </c>
      <c r="C26" s="2" t="s">
        <v>988</v>
      </c>
      <c r="D26" s="2" t="s">
        <v>727</v>
      </c>
      <c r="E26" s="4">
        <v>677</v>
      </c>
      <c r="F26" s="8">
        <v>41688.3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652</v>
      </c>
      <c r="L26" s="8">
        <v>40391.84</v>
      </c>
      <c r="M26" s="4"/>
      <c r="N26" s="8"/>
      <c r="O26" s="7"/>
      <c r="P26" s="7"/>
    </row>
    <row r="27">
      <c r="A27" s="2" t="s">
        <v>121</v>
      </c>
      <c r="B27" s="2" t="s">
        <v>2518</v>
      </c>
      <c r="C27" s="2" t="s">
        <v>988</v>
      </c>
      <c r="D27" s="2" t="s">
        <v>989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>
        <v>25</v>
      </c>
      <c r="L27" s="8">
        <v>1296.46</v>
      </c>
      <c r="M27" s="4"/>
      <c r="N27" s="8"/>
      <c r="O27" s="7"/>
      <c r="P27" s="7"/>
    </row>
    <row r="28">
      <c r="A28" s="2" t="s">
        <v>121</v>
      </c>
      <c r="B28" s="2" t="s">
        <v>2518</v>
      </c>
      <c r="C28" s="2" t="s">
        <v>2135</v>
      </c>
      <c r="D28" s="2" t="s">
        <v>2179</v>
      </c>
      <c r="E28" s="4">
        <v>364</v>
      </c>
      <c r="F28" s="8">
        <v>28071.6</v>
      </c>
      <c r="G28" s="4"/>
      <c r="H28" s="8"/>
      <c r="I28" s="7"/>
      <c r="J28" s="7"/>
      <c r="K28" s="4">
        <v>364</v>
      </c>
      <c r="L28" s="8">
        <v>28071.6</v>
      </c>
      <c r="M28" s="4"/>
      <c r="N28" s="8"/>
      <c r="O28" s="7"/>
      <c r="P28" s="7"/>
    </row>
    <row r="29">
      <c r="A29" s="2" t="s">
        <v>121</v>
      </c>
      <c r="B29" s="2" t="s">
        <v>2518</v>
      </c>
      <c r="C29" s="2" t="s">
        <v>123</v>
      </c>
      <c r="D29" s="2" t="s">
        <v>727</v>
      </c>
      <c r="E29" s="4">
        <v>565</v>
      </c>
      <c r="F29" s="8">
        <v>27648.86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259</v>
      </c>
      <c r="L29" s="8">
        <v>12224.46</v>
      </c>
      <c r="M29" s="4"/>
      <c r="N29" s="8"/>
      <c r="O29" s="7"/>
      <c r="P29" s="7"/>
    </row>
    <row r="30">
      <c r="A30" s="2" t="s">
        <v>121</v>
      </c>
      <c r="B30" s="2" t="s">
        <v>2518</v>
      </c>
      <c r="C30" s="2" t="s">
        <v>123</v>
      </c>
      <c r="D30" s="2" t="s">
        <v>124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244</v>
      </c>
      <c r="L30" s="8">
        <v>10934.12</v>
      </c>
      <c r="M30" s="4"/>
      <c r="N30" s="8"/>
      <c r="O30" s="7"/>
      <c r="P30" s="7"/>
    </row>
    <row r="31">
      <c r="A31" s="2" t="s">
        <v>121</v>
      </c>
      <c r="B31" s="2" t="s">
        <v>2518</v>
      </c>
      <c r="C31" s="2" t="s">
        <v>123</v>
      </c>
      <c r="D31" s="2" t="s">
        <v>903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62</v>
      </c>
      <c r="L31" s="8">
        <v>4490.28</v>
      </c>
      <c r="M31" s="4"/>
      <c r="N31" s="8"/>
      <c r="O31" s="7"/>
      <c r="P31" s="7"/>
    </row>
    <row r="32">
      <c r="A32" s="2" t="s">
        <v>121</v>
      </c>
      <c r="B32" s="2" t="s">
        <v>2518</v>
      </c>
      <c r="C32" s="2" t="s">
        <v>1977</v>
      </c>
      <c r="D32" s="2" t="s">
        <v>727</v>
      </c>
      <c r="E32" s="4">
        <v>514</v>
      </c>
      <c r="F32" s="8">
        <v>12522.42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511</v>
      </c>
      <c r="L32" s="8">
        <v>12398.45</v>
      </c>
      <c r="M32" s="4"/>
      <c r="N32" s="8"/>
      <c r="O32" s="7"/>
      <c r="P32" s="7"/>
    </row>
    <row r="33">
      <c r="A33" s="2" t="s">
        <v>121</v>
      </c>
      <c r="B33" s="2" t="s">
        <v>2518</v>
      </c>
      <c r="C33" s="2" t="s">
        <v>1977</v>
      </c>
      <c r="D33" s="2" t="s">
        <v>124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3</v>
      </c>
      <c r="L33" s="8">
        <v>123.97</v>
      </c>
      <c r="M33" s="4"/>
      <c r="N33" s="8"/>
      <c r="O33" s="7"/>
      <c r="P33" s="7"/>
    </row>
    <row r="34">
      <c r="A34" s="2" t="s">
        <v>121</v>
      </c>
      <c r="B34" s="2" t="s">
        <v>2741</v>
      </c>
      <c r="C34" s="2" t="s">
        <v>988</v>
      </c>
      <c r="D34" s="2" t="s">
        <v>989</v>
      </c>
      <c r="E34" s="4">
        <v>556</v>
      </c>
      <c r="F34" s="8">
        <v>28015.87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534</v>
      </c>
      <c r="L34" s="8">
        <v>26706.02</v>
      </c>
      <c r="M34" s="4"/>
      <c r="N34" s="8"/>
      <c r="O34" s="7"/>
      <c r="P34" s="7"/>
    </row>
    <row r="35">
      <c r="A35" s="2" t="s">
        <v>121</v>
      </c>
      <c r="B35" s="2" t="s">
        <v>2741</v>
      </c>
      <c r="C35" s="2" t="s">
        <v>988</v>
      </c>
      <c r="D35" s="2" t="s">
        <v>727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22</v>
      </c>
      <c r="L35" s="8">
        <v>1309.85</v>
      </c>
      <c r="M35" s="4"/>
      <c r="N35" s="8"/>
      <c r="O35" s="7"/>
      <c r="P35" s="7"/>
    </row>
    <row r="36">
      <c r="A36" s="2" t="s">
        <v>121</v>
      </c>
      <c r="B36" s="2" t="s">
        <v>2741</v>
      </c>
      <c r="C36" s="2" t="s">
        <v>123</v>
      </c>
      <c r="D36" s="2" t="s">
        <v>124</v>
      </c>
      <c r="E36" s="4">
        <v>439</v>
      </c>
      <c r="F36" s="8">
        <v>18944.94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371</v>
      </c>
      <c r="L36" s="8">
        <v>14667.84</v>
      </c>
      <c r="M36" s="4"/>
      <c r="N36" s="8"/>
      <c r="O36" s="7"/>
      <c r="P36" s="7"/>
    </row>
    <row r="37">
      <c r="A37" s="2" t="s">
        <v>121</v>
      </c>
      <c r="B37" s="2" t="s">
        <v>2741</v>
      </c>
      <c r="C37" s="2" t="s">
        <v>123</v>
      </c>
      <c r="D37" s="2" t="s">
        <v>903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68</v>
      </c>
      <c r="L37" s="8">
        <v>4277.1</v>
      </c>
      <c r="M37" s="4"/>
      <c r="N37" s="8"/>
      <c r="O37" s="7"/>
      <c r="P37" s="7"/>
    </row>
    <row r="38">
      <c r="A38" s="2" t="s">
        <v>121</v>
      </c>
      <c r="B38" s="2" t="s">
        <v>2741</v>
      </c>
      <c r="C38" s="2" t="s">
        <v>2135</v>
      </c>
      <c r="D38" s="2" t="s">
        <v>2179</v>
      </c>
      <c r="E38" s="4">
        <v>144</v>
      </c>
      <c r="F38" s="8">
        <v>10413.55</v>
      </c>
      <c r="G38" s="4"/>
      <c r="H38" s="8"/>
      <c r="I38" s="7"/>
      <c r="J38" s="7"/>
      <c r="K38" s="4">
        <v>144</v>
      </c>
      <c r="L38" s="8">
        <v>10413.55</v>
      </c>
      <c r="M38" s="4"/>
      <c r="N38" s="8"/>
      <c r="O38" s="7"/>
      <c r="P38" s="7"/>
    </row>
    <row r="39">
      <c r="A39" s="2" t="s">
        <v>121</v>
      </c>
      <c r="B39" s="2" t="s">
        <v>2741</v>
      </c>
      <c r="C39" s="2" t="s">
        <v>1977</v>
      </c>
      <c r="D39" s="2" t="s">
        <v>727</v>
      </c>
      <c r="E39" s="4">
        <v>22</v>
      </c>
      <c r="F39" s="8">
        <v>1226.39</v>
      </c>
      <c r="G39" s="4"/>
      <c r="H39" s="8"/>
      <c r="I39" s="7"/>
      <c r="J39" s="7"/>
      <c r="K39" s="4">
        <v>22</v>
      </c>
      <c r="L39" s="8">
        <v>1226.39</v>
      </c>
      <c r="M39" s="4"/>
      <c r="N39" s="8"/>
      <c r="O39" s="7"/>
      <c r="P39" s="7"/>
    </row>
    <row r="40">
      <c r="A40" s="2" t="s">
        <v>121</v>
      </c>
      <c r="B40" s="2" t="s">
        <v>2931</v>
      </c>
      <c r="C40" s="2" t="s">
        <v>988</v>
      </c>
      <c r="D40" s="2" t="s">
        <v>727</v>
      </c>
      <c r="E40" s="4">
        <v>118</v>
      </c>
      <c r="F40" s="8">
        <v>5302.39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112</v>
      </c>
      <c r="L40" s="8">
        <v>5089.95</v>
      </c>
      <c r="M40" s="4"/>
      <c r="N40" s="8"/>
      <c r="O40" s="7"/>
      <c r="P40" s="7"/>
    </row>
    <row r="41">
      <c r="A41" s="2" t="s">
        <v>121</v>
      </c>
      <c r="B41" s="2" t="s">
        <v>2931</v>
      </c>
      <c r="C41" s="2" t="s">
        <v>988</v>
      </c>
      <c r="D41" s="2" t="s">
        <v>989</v>
      </c>
      <c r="E41" s="4" t="s">
        <v>132</v>
      </c>
      <c r="F41" s="8" t="s">
        <v>132</v>
      </c>
      <c r="G41" s="4" t="s">
        <v>132</v>
      </c>
      <c r="H41" s="8" t="s">
        <v>132</v>
      </c>
      <c r="I41" s="7" t="s">
        <v>132</v>
      </c>
      <c r="J41" s="7" t="s">
        <v>132</v>
      </c>
      <c r="K41" s="4">
        <v>6</v>
      </c>
      <c r="L41" s="8">
        <v>212.44</v>
      </c>
      <c r="M41" s="4"/>
      <c r="N41" s="8"/>
      <c r="O41" s="7"/>
      <c r="P41" s="7"/>
    </row>
    <row r="42">
      <c r="A42" s="2" t="s">
        <v>121</v>
      </c>
      <c r="B42" s="2" t="s">
        <v>2931</v>
      </c>
      <c r="C42" s="2" t="s">
        <v>1977</v>
      </c>
      <c r="D42" s="2" t="s">
        <v>727</v>
      </c>
      <c r="E42" s="4">
        <v>6</v>
      </c>
      <c r="F42" s="8">
        <v>219.28</v>
      </c>
      <c r="G42" s="4"/>
      <c r="H42" s="8"/>
      <c r="I42" s="7"/>
      <c r="J42" s="7"/>
      <c r="K42" s="4">
        <v>6</v>
      </c>
      <c r="L42" s="8">
        <v>219.28</v>
      </c>
      <c r="M42" s="4"/>
      <c r="N42" s="8"/>
      <c r="O42" s="7"/>
      <c r="P42" s="7"/>
    </row>
    <row r="43">
      <c r="A43" s="2" t="s">
        <v>121</v>
      </c>
      <c r="B43" s="2" t="s">
        <v>2983</v>
      </c>
      <c r="C43" s="2" t="s">
        <v>988</v>
      </c>
      <c r="D43" s="2" t="s">
        <v>989</v>
      </c>
      <c r="E43" s="4">
        <v>60</v>
      </c>
      <c r="F43" s="8">
        <v>2598.88</v>
      </c>
      <c r="G43" s="4"/>
      <c r="H43" s="8"/>
      <c r="I43" s="7"/>
      <c r="J43" s="7"/>
      <c r="K43" s="4">
        <v>60</v>
      </c>
      <c r="L43" s="8">
        <v>2598.88</v>
      </c>
      <c r="M43" s="4"/>
      <c r="N43" s="8"/>
      <c r="O43" s="7"/>
      <c r="P43" s="7"/>
    </row>
    <row r="44">
      <c r="A44" s="2" t="s">
        <v>121</v>
      </c>
      <c r="B44" s="2" t="s">
        <v>2983</v>
      </c>
      <c r="C44" s="2" t="s">
        <v>2256</v>
      </c>
      <c r="D44" s="2" t="s">
        <v>2257</v>
      </c>
      <c r="E44" s="4">
        <v>41</v>
      </c>
      <c r="F44" s="8">
        <v>1074.04</v>
      </c>
      <c r="G44" s="4"/>
      <c r="H44" s="8"/>
      <c r="I44" s="7"/>
      <c r="J44" s="7"/>
      <c r="K44" s="4">
        <v>41</v>
      </c>
      <c r="L44" s="8">
        <v>1074.04</v>
      </c>
      <c r="M44" s="4"/>
      <c r="N44" s="8"/>
      <c r="O44" s="7"/>
      <c r="P44" s="7"/>
    </row>
    <row r="45">
      <c r="A45" s="2" t="s">
        <v>121</v>
      </c>
      <c r="B45" s="2" t="s">
        <v>2983</v>
      </c>
      <c r="C45" s="2" t="s">
        <v>123</v>
      </c>
      <c r="D45" s="2" t="s">
        <v>903</v>
      </c>
      <c r="E45" s="4">
        <v>42</v>
      </c>
      <c r="F45" s="8">
        <v>956.05</v>
      </c>
      <c r="G45" s="4"/>
      <c r="H45" s="8"/>
      <c r="I45" s="7"/>
      <c r="J45" s="7"/>
      <c r="K45" s="4">
        <v>42</v>
      </c>
      <c r="L45" s="8">
        <v>956.05</v>
      </c>
      <c r="M45" s="4"/>
      <c r="N45" s="8"/>
      <c r="O45" s="7"/>
      <c r="P45" s="7"/>
    </row>
    <row r="46">
      <c r="A46" s="2" t="s">
        <v>121</v>
      </c>
      <c r="B46" s="2" t="s">
        <v>3020</v>
      </c>
      <c r="C46" s="2" t="s">
        <v>3021</v>
      </c>
      <c r="D46" s="2" t="s">
        <v>970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121</v>
      </c>
      <c r="B47" s="2" t="s">
        <v>970</v>
      </c>
      <c r="C47" s="2" t="s">
        <v>2256</v>
      </c>
      <c r="D47" s="2" t="s">
        <v>970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121</v>
      </c>
      <c r="B48" s="2" t="s">
        <v>970</v>
      </c>
      <c r="C48" s="2" t="s">
        <v>3021</v>
      </c>
      <c r="D48" s="2" t="s">
        <v>970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0:E41"/>
    <mergeCell ref="F40:F41"/>
    <mergeCell ref="G40:G41"/>
    <mergeCell ref="H40:H41"/>
    <mergeCell ref="I40:I41"/>
    <mergeCell ref="J40:J4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3044</v>
      </c>
      <c r="D2" s="0" t="s">
        <v>3045</v>
      </c>
      <c r="E2" s="0" t="s">
        <v>3046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3047</v>
      </c>
      <c r="I4" s="1" t="s">
        <v>3048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3049</v>
      </c>
      <c r="O4" s="1" t="s">
        <v>3050</v>
      </c>
    </row>
    <row r="5">
      <c r="A5" s="1" t="s">
        <v>86</v>
      </c>
      <c r="B5" s="1" t="s">
        <v>88</v>
      </c>
      <c r="C5" s="1" t="s">
        <v>89</v>
      </c>
      <c r="D5" s="1" t="s">
        <v>3051</v>
      </c>
      <c r="E5" s="1" t="s">
        <v>3052</v>
      </c>
      <c r="F5" s="1" t="s">
        <v>3051</v>
      </c>
      <c r="G5" s="1" t="s">
        <v>3052</v>
      </c>
      <c r="H5" s="1" t="s">
        <v>3047</v>
      </c>
      <c r="I5" s="1" t="s">
        <v>3048</v>
      </c>
      <c r="J5" s="1" t="s">
        <v>3053</v>
      </c>
      <c r="K5" s="1" t="s">
        <v>3054</v>
      </c>
      <c r="L5" s="1" t="s">
        <v>3053</v>
      </c>
      <c r="M5" s="1" t="s">
        <v>3054</v>
      </c>
      <c r="N5" s="1" t="s">
        <v>3049</v>
      </c>
      <c r="O5" s="1" t="s">
        <v>3050</v>
      </c>
    </row>
    <row r="6">
      <c r="A6" s="2" t="s">
        <v>121</v>
      </c>
      <c r="B6" s="2" t="s">
        <v>123</v>
      </c>
      <c r="C6" s="2" t="s">
        <v>124</v>
      </c>
      <c r="D6" s="4">
        <v>6360</v>
      </c>
      <c r="E6" s="8">
        <v>305068.48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4260</v>
      </c>
      <c r="K6" s="8">
        <v>194479.38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727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1038</v>
      </c>
      <c r="K7" s="8">
        <v>59665.2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903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689</v>
      </c>
      <c r="K8" s="8">
        <v>31275.11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2257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373</v>
      </c>
      <c r="K9" s="8">
        <v>19648.79</v>
      </c>
      <c r="L9" s="4"/>
      <c r="M9" s="8"/>
      <c r="N9" s="7"/>
      <c r="O9" s="7"/>
    </row>
    <row r="10">
      <c r="A10" s="2" t="s">
        <v>121</v>
      </c>
      <c r="B10" s="2" t="s">
        <v>2135</v>
      </c>
      <c r="C10" s="2" t="s">
        <v>2136</v>
      </c>
      <c r="D10" s="4">
        <v>2859</v>
      </c>
      <c r="E10" s="8">
        <v>246995.85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2182</v>
      </c>
      <c r="K10" s="8">
        <v>193427.64</v>
      </c>
      <c r="L10" s="4"/>
      <c r="M10" s="8"/>
      <c r="N10" s="7"/>
      <c r="O10" s="7"/>
    </row>
    <row r="11">
      <c r="A11" s="2" t="s">
        <v>121</v>
      </c>
      <c r="B11" s="2" t="s">
        <v>2135</v>
      </c>
      <c r="C11" s="2" t="s">
        <v>2179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677</v>
      </c>
      <c r="K11" s="8">
        <v>53568.21</v>
      </c>
      <c r="L11" s="4"/>
      <c r="M11" s="8"/>
      <c r="N11" s="7"/>
      <c r="O11" s="7"/>
    </row>
    <row r="12">
      <c r="A12" s="2" t="s">
        <v>121</v>
      </c>
      <c r="B12" s="2" t="s">
        <v>988</v>
      </c>
      <c r="C12" s="2" t="s">
        <v>989</v>
      </c>
      <c r="D12" s="4">
        <v>4690</v>
      </c>
      <c r="E12" s="8">
        <v>234614.11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3232</v>
      </c>
      <c r="K12" s="8">
        <v>155025.49</v>
      </c>
      <c r="L12" s="4"/>
      <c r="M12" s="8"/>
      <c r="N12" s="7"/>
      <c r="O12" s="7"/>
    </row>
    <row r="13">
      <c r="A13" s="2" t="s">
        <v>121</v>
      </c>
      <c r="B13" s="2" t="s">
        <v>988</v>
      </c>
      <c r="C13" s="2" t="s">
        <v>727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1369</v>
      </c>
      <c r="K13" s="8">
        <v>75014.48</v>
      </c>
      <c r="L13" s="4"/>
      <c r="M13" s="8"/>
      <c r="N13" s="7"/>
      <c r="O13" s="7"/>
    </row>
    <row r="14">
      <c r="A14" s="2" t="s">
        <v>121</v>
      </c>
      <c r="B14" s="2" t="s">
        <v>988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4574.14</v>
      </c>
      <c r="L14" s="4"/>
      <c r="M14" s="8"/>
      <c r="N14" s="7"/>
      <c r="O14" s="7"/>
    </row>
    <row r="15">
      <c r="A15" s="2" t="s">
        <v>121</v>
      </c>
      <c r="B15" s="2" t="s">
        <v>1977</v>
      </c>
      <c r="C15" s="2" t="s">
        <v>727</v>
      </c>
      <c r="D15" s="4">
        <v>1397</v>
      </c>
      <c r="E15" s="8">
        <v>50672.67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1233</v>
      </c>
      <c r="K15" s="8">
        <v>45546.6</v>
      </c>
      <c r="L15" s="4"/>
      <c r="M15" s="8"/>
      <c r="N15" s="7"/>
      <c r="O15" s="7"/>
    </row>
    <row r="16">
      <c r="A16" s="2" t="s">
        <v>121</v>
      </c>
      <c r="B16" s="2" t="s">
        <v>1977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164</v>
      </c>
      <c r="K16" s="8">
        <v>5126.07</v>
      </c>
      <c r="L16" s="4"/>
      <c r="M16" s="8"/>
      <c r="N16" s="7"/>
      <c r="O16" s="7"/>
    </row>
    <row r="17">
      <c r="A17" s="2" t="s">
        <v>121</v>
      </c>
      <c r="B17" s="2" t="s">
        <v>2423</v>
      </c>
      <c r="C17" s="2" t="s">
        <v>2424</v>
      </c>
      <c r="D17" s="4">
        <v>1085</v>
      </c>
      <c r="E17" s="8">
        <v>45340.4</v>
      </c>
      <c r="F17" s="4"/>
      <c r="G17" s="8"/>
      <c r="H17" s="7"/>
      <c r="I17" s="7"/>
      <c r="J17" s="4">
        <v>1085</v>
      </c>
      <c r="K17" s="8">
        <v>45340.4</v>
      </c>
      <c r="L17" s="4"/>
      <c r="M17" s="8"/>
      <c r="N17" s="7"/>
      <c r="O17" s="7"/>
    </row>
    <row r="18">
      <c r="A18" s="2" t="s">
        <v>121</v>
      </c>
      <c r="B18" s="2" t="s">
        <v>2223</v>
      </c>
      <c r="C18" s="2" t="s">
        <v>2224</v>
      </c>
      <c r="D18" s="4">
        <v>252</v>
      </c>
      <c r="E18" s="8">
        <v>12045.83</v>
      </c>
      <c r="F18" s="4"/>
      <c r="G18" s="8"/>
      <c r="H18" s="7"/>
      <c r="I18" s="7"/>
      <c r="J18" s="4">
        <v>252</v>
      </c>
      <c r="K18" s="8">
        <v>12045.83</v>
      </c>
      <c r="L18" s="4"/>
      <c r="M18" s="8"/>
      <c r="N18" s="7"/>
      <c r="O18" s="7"/>
    </row>
    <row r="19">
      <c r="A19" s="2" t="s">
        <v>121</v>
      </c>
      <c r="B19" s="2" t="s">
        <v>2256</v>
      </c>
      <c r="C19" s="2" t="s">
        <v>2257</v>
      </c>
      <c r="D19" s="4">
        <v>205</v>
      </c>
      <c r="E19" s="8">
        <v>9115.3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205</v>
      </c>
      <c r="K19" s="8">
        <v>9115.3</v>
      </c>
      <c r="L19" s="4"/>
      <c r="M19" s="8"/>
      <c r="N19" s="7"/>
      <c r="O19" s="7"/>
    </row>
    <row r="20">
      <c r="A20" s="2" t="s">
        <v>121</v>
      </c>
      <c r="B20" s="2" t="s">
        <v>2256</v>
      </c>
      <c r="C20" s="2" t="s">
        <v>970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2292</v>
      </c>
      <c r="C21" s="2" t="s">
        <v>2293</v>
      </c>
      <c r="D21" s="4">
        <v>51</v>
      </c>
      <c r="E21" s="8">
        <v>1747.57</v>
      </c>
      <c r="F21" s="4"/>
      <c r="G21" s="8"/>
      <c r="H21" s="7"/>
      <c r="I21" s="7"/>
      <c r="J21" s="4">
        <v>51</v>
      </c>
      <c r="K21" s="8">
        <v>1747.57</v>
      </c>
      <c r="L21" s="4"/>
      <c r="M21" s="8"/>
      <c r="N21" s="7"/>
      <c r="O21" s="7"/>
    </row>
    <row r="22">
      <c r="A22" s="2" t="s">
        <v>121</v>
      </c>
      <c r="B22" s="2" t="s">
        <v>3021</v>
      </c>
      <c r="C22" s="2" t="s">
        <v>970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