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<sst xmlns="http://schemas.openxmlformats.org/spreadsheetml/2006/main" count="396" uniqueCount="396">
  <si>
    <t>Date Type:</t>
  </si>
  <si>
    <t>Shipped Date</t>
  </si>
  <si>
    <t>Start Date:</t>
  </si>
  <si>
    <t>08/01/2024</t>
  </si>
  <si>
    <t>End Date:</t>
  </si>
  <si>
    <t>08/25/2024</t>
  </si>
  <si>
    <t>Report Run Date:</t>
  </si>
  <si>
    <t>08/29/2024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</si>
  <si>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</si>
  <si>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</si>
  <si>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</si>
  <si>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</si>
  <si>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</si>
  <si>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</si>
  <si>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</si>
  <si>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</si>
  <si>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</si>
  <si>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</si>
  <si>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</si>
  <si>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</si>
  <si>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</si>
  <si>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</si>
  <si>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</si>
  <si>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</si>
  <si>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</si>
  <si>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</si>
  <si>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</si>
  <si>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</si>
  <si>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</si>
  <si>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</si>
  <si>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</si>
  <si>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</si>
  <si>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</si>
  <si>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</si>
  <si>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</si>
  <si>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</si>
  <si>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</si>
  <si>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</si>
  <si>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</si>
  <si>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</si>
  <si>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</si>
  <si>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</si>
  <si>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</si>
  <si>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</si>
  <si>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</si>
  <si>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</si>
  <si>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</si>
  <si>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</si>
  <si>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</si>
  <si>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</si>
  <si>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</si>
  <si>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</si>
  <si>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</si>
  <si>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</si>
  <si>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</si>
  <si>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</si>
  <si>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</si>
  <si>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</si>
  <si>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</si>
  <si>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</si>
  <si>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</si>
  <si>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</si>
  <si>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</si>
  <si>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</si>
  <si>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</si>
  <si>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</si>
  <si>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</si>
  <si>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</si>
  <si>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</si>
  <si>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</si>
  <si>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</si>
  <si>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</si>
  <si>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</si>
  <si>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</si>
  <si>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</si>
  <si>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</si>
  <si>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</si>
  <si>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</si>
  <si>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</si>
  <si>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</si>
  <si>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</si>
  <si>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</si>
  <si>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</si>
  <si>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</si>
  <si>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</si>
  <si>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</si>
  <si>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HH10-1824</t>
  </si>
  <si>
    <t>ADUL</t>
  </si>
  <si>
    <t>Harbor House</t>
  </si>
  <si>
    <t>COMFORTER (SET)</t>
  </si>
  <si>
    <t>Comforter (Set)</t>
  </si>
  <si>
    <t>Morgan</t>
  </si>
  <si>
    <t>6 Piece Cotton Jacquard Oversized Comforter Set</t>
  </si>
  <si>
    <t>Full</t>
  </si>
  <si>
    <t>White/Grey</t>
  </si>
  <si>
    <t>Active</t>
  </si>
  <si>
    <t>A+</t>
  </si>
  <si>
    <t>NO</t>
  </si>
  <si>
    <t/>
  </si>
  <si>
    <t>PF005694;PP001753</t>
  </si>
  <si>
    <t>Cotton</t>
  </si>
  <si>
    <t>6</t>
  </si>
  <si>
    <t>Stripe</t>
  </si>
  <si>
    <t>Cottage/Country</t>
  </si>
  <si>
    <t>Farm House|Lodge/Cabin</t>
  </si>
  <si>
    <t>12/6/2022</t>
  </si>
  <si>
    <t>10/21/2024</t>
  </si>
  <si>
    <t>CSNSTORES,KOHLDSN,OLLIIX,OVERSTOCK01</t>
  </si>
  <si>
    <t>Setup</t>
  </si>
  <si>
    <t>12/8/2022</t>
  </si>
  <si>
    <t>1/5/2023</t>
  </si>
  <si>
    <t>No</t>
  </si>
  <si>
    <t>HH10-1825</t>
  </si>
  <si>
    <t>Queen</t>
  </si>
  <si>
    <t>AMERSIGNDS,CSNSTORES,KOHLDSN,OLLIIX,OVERSTOCK01</t>
  </si>
  <si>
    <t>12/27/2022</t>
  </si>
  <si>
    <t>HH10-1826</t>
  </si>
  <si>
    <t>King</t>
  </si>
  <si>
    <t>KOHLDSN,MACY02,OLLIIX,OVERSTOCK01</t>
  </si>
  <si>
    <t>HH10-1827</t>
  </si>
  <si>
    <t>Cal King</t>
  </si>
  <si>
    <t>CSNSTORES,JCPENNEY01,KOHLDSN,MACY02,OVERSTOCK01</t>
  </si>
  <si>
    <t>1/31/2023</t>
  </si>
  <si>
    <t>HH10-1864</t>
  </si>
  <si>
    <t>White/Blue</t>
  </si>
  <si>
    <t>TBD</t>
  </si>
  <si>
    <t>PP001753;PF006226</t>
  </si>
  <si>
    <t>4/13/2024</t>
  </si>
  <si>
    <t>9/20/2024</t>
  </si>
  <si>
    <t>JCPENNEY01,OVERSTOCK01</t>
  </si>
  <si>
    <t>4/18/2024</t>
  </si>
  <si>
    <t>5/7/2024</t>
  </si>
  <si>
    <t>HH10-1865</t>
  </si>
  <si>
    <t>CSNSTORES,KOHLDSN,MACY02,OVERSTOCK01</t>
  </si>
  <si>
    <t>4/24/2024</t>
  </si>
  <si>
    <t>HH10-1866</t>
  </si>
  <si>
    <t>5/16/2024</t>
  </si>
  <si>
    <t>HH10-1867</t>
  </si>
  <si>
    <t>CSNSTORES,KOHLDSN</t>
  </si>
  <si>
    <t>5/1/2024</t>
  </si>
  <si>
    <t>HH10-1799</t>
  </si>
  <si>
    <t>Livia</t>
  </si>
  <si>
    <t>6 Piece Cotton Comforter Set</t>
  </si>
  <si>
    <t>Multi</t>
  </si>
  <si>
    <t>B+</t>
  </si>
  <si>
    <t>PP001574;PF005294</t>
  </si>
  <si>
    <t>Botanical</t>
  </si>
  <si>
    <t>Farmhouse</t>
  </si>
  <si>
    <t>1/8/2021</t>
  </si>
  <si>
    <t>10/10/2024</t>
  </si>
  <si>
    <t>2/18/2021</t>
  </si>
  <si>
    <t>HH10-1800</t>
  </si>
  <si>
    <t>BEALLSDS,CSNSTORES,MACY02,OVERSTOCK01</t>
  </si>
  <si>
    <t>1/13/2021</t>
  </si>
  <si>
    <t>HH10-1801</t>
  </si>
  <si>
    <t>AMAZON,CSNSTORES,JCPENNEY01,KOHLDSN,MACY02,OVERSTOCK01</t>
  </si>
  <si>
    <t>1/12/2021</t>
  </si>
  <si>
    <t>HH10-1802</t>
  </si>
  <si>
    <t>CSNSTORES,JCPENNEY01,OVERSTOCK01</t>
  </si>
  <si>
    <t>1/11/2021</t>
  </si>
  <si>
    <t>HH10-1689</t>
  </si>
  <si>
    <t>Anslee</t>
  </si>
  <si>
    <t>3 Piece Cotton Yarn Dyed Comforter Set</t>
  </si>
  <si>
    <t>Full/Queen</t>
  </si>
  <si>
    <t>Taupe</t>
  </si>
  <si>
    <t>PF004247;PP000875</t>
  </si>
  <si>
    <t>Coastal</t>
  </si>
  <si>
    <t>12/14/2017</t>
  </si>
  <si>
    <t>11/20/2024</t>
  </si>
  <si>
    <t>AMAZON,BLK01,CSNSTORES,JCPENNEY01,KOHLDSN,MACY02,OLLIIX,OVERSTOCK01</t>
  </si>
  <si>
    <t>4/2/2018</t>
  </si>
  <si>
    <t>4/2/2019</t>
  </si>
  <si>
    <t>HH10-1690</t>
  </si>
  <si>
    <t>10/30/2024</t>
  </si>
  <si>
    <t>AMAZON,AMAZONDS,BLK01,CSNSTORES,HSNDS,KOHLDSN,MACY02,OLLIIX,OVERSTOCK01</t>
  </si>
  <si>
    <t>7/26/2018</t>
  </si>
  <si>
    <t>HH10-1837</t>
  </si>
  <si>
    <t>Pismo Beach</t>
  </si>
  <si>
    <t>6 Piece Oversized Cotton Comforter Set with Throw Pillows</t>
  </si>
  <si>
    <t>Blue/White</t>
  </si>
  <si>
    <t>C</t>
  </si>
  <si>
    <t>PP001857;PF005939</t>
  </si>
  <si>
    <t>4/10/2023</t>
  </si>
  <si>
    <t>AMAZON,MACY02,OVERSTOCK01</t>
  </si>
  <si>
    <t>4/13/2023</t>
  </si>
  <si>
    <t>5/19/2023</t>
  </si>
  <si>
    <t>HH10-1838</t>
  </si>
  <si>
    <t>CSNSTORES,JCPENNEY01,MACY02,OLLIIX,OVERSTOCK01</t>
  </si>
  <si>
    <t>5/15/2023</t>
  </si>
  <si>
    <t>HH10-1839</t>
  </si>
  <si>
    <t>AMAZON,CSNSTORES,HDDS,MACY02,OLLIIX,OVERSTOCK01</t>
  </si>
  <si>
    <t>6/5/2023</t>
  </si>
  <si>
    <t>HH10-1840</t>
  </si>
  <si>
    <t>CSNSTORES</t>
  </si>
  <si>
    <t>6/6/2023</t>
  </si>
  <si>
    <t>HH10-702</t>
  </si>
  <si>
    <t>Crystal Beach</t>
  </si>
  <si>
    <t>Comforter Set</t>
  </si>
  <si>
    <t>White</t>
  </si>
  <si>
    <t>PF003321</t>
  </si>
  <si>
    <t>4/2/2017</t>
  </si>
  <si>
    <t>AMAZON,CSNSTORES,JCPENNEY01,NRTPORT,OLLIIX,OVERSTOCK01</t>
  </si>
  <si>
    <t>7/30/2016</t>
  </si>
  <si>
    <t>8/10/2015</t>
  </si>
  <si>
    <t>HH10-703</t>
  </si>
  <si>
    <t>AMAZONDS,CSNSTORES,JCPENNEY01,KOHLDSN,MACY02,NRTPORT,OVERSTOCK01</t>
  </si>
  <si>
    <t>7/23/2015</t>
  </si>
  <si>
    <t>HH10-704</t>
  </si>
  <si>
    <t>4</t>
  </si>
  <si>
    <t>AMAZONDS,CSNSTORES,JCPENNEY01,OVERSTOCK01</t>
  </si>
  <si>
    <t>9/28/2015</t>
  </si>
  <si>
    <t>HH10-1646</t>
  </si>
  <si>
    <t>Suzanna</t>
  </si>
  <si>
    <t>Cotton Comforter Mini Set</t>
  </si>
  <si>
    <t>B</t>
  </si>
  <si>
    <t>PP000337</t>
  </si>
  <si>
    <t>Medallion</t>
  </si>
  <si>
    <t>Shabby Chic</t>
  </si>
  <si>
    <t>10/6/2017</t>
  </si>
  <si>
    <t>9/25/2024</t>
  </si>
  <si>
    <t>AMAZON,AMERSIGNDS,JCPENNEY01,MACY02,OLLIIX,OVERSTOCK01</t>
  </si>
  <si>
    <t>11/20/2018</t>
  </si>
  <si>
    <t>12/3/2018</t>
  </si>
  <si>
    <t>HH10-1647</t>
  </si>
  <si>
    <t>AMAZON,CSNSTORES,JCPENNEY01,MACY02,OLLIIX,OVERSTOCK01</t>
  </si>
  <si>
    <t>11/27/2018</t>
  </si>
  <si>
    <t>HH10-1345</t>
  </si>
  <si>
    <t>Comforter Mini set</t>
  </si>
  <si>
    <t>Ivory</t>
  </si>
  <si>
    <t>PF003327</t>
  </si>
  <si>
    <t>Traditional</t>
  </si>
  <si>
    <t>11/28/2024</t>
  </si>
  <si>
    <t>AMAZON,KOHLDSN,MACY02,OLLIIX,OVERSTOCK01</t>
  </si>
  <si>
    <t>11/20/2015</t>
  </si>
  <si>
    <t>HH10-1346</t>
  </si>
  <si>
    <t>CSNSTORES,MACY02,OLLIIX,OVERSTOCK01</t>
  </si>
  <si>
    <t>11/23/2015</t>
  </si>
  <si>
    <t>HH10-1544</t>
  </si>
  <si>
    <t>Coastline</t>
  </si>
  <si>
    <t>6 Piece Oversized Cotton Jacquard Comforter Set</t>
  </si>
  <si>
    <t>Khaki</t>
  </si>
  <si>
    <t>B-</t>
  </si>
  <si>
    <t>PF003318</t>
  </si>
  <si>
    <t>CSNSTORES,OLLIIX,OVERSTOCK01</t>
  </si>
  <si>
    <t>7/5/2016</t>
  </si>
  <si>
    <t>HH10-1545</t>
  </si>
  <si>
    <t>AMAZON,AMAZONDS,CSNSTORES,KOHLDSN,OLLIIX,OVERSTOCK01</t>
  </si>
  <si>
    <t>7/12/2016</t>
  </si>
  <si>
    <t>HH10-1546</t>
  </si>
  <si>
    <t>4/5/2017</t>
  </si>
  <si>
    <t>AMAZON,CSNSTORES,MACY02</t>
  </si>
  <si>
    <t>6/28/2016</t>
  </si>
  <si>
    <t>HH10-1547</t>
  </si>
  <si>
    <t>AMAZON,BLK01,CSNSTORES,MACY02,OLLIIX,OVERSTOCK01</t>
  </si>
  <si>
    <t>7/19/2016</t>
  </si>
  <si>
    <t>HH10-480</t>
  </si>
  <si>
    <t>Oversized Cotton Jacquard Comforter Set</t>
  </si>
  <si>
    <t>Twin</t>
  </si>
  <si>
    <t>Aqua</t>
  </si>
  <si>
    <t>PF003317</t>
  </si>
  <si>
    <t>AMAZONDS,CSNSTORES</t>
  </si>
  <si>
    <t>1/2/2015</t>
  </si>
  <si>
    <t>HH10-396</t>
  </si>
  <si>
    <t>8/15/2024</t>
  </si>
  <si>
    <t>AMAZON,OVERSTOCK01</t>
  </si>
  <si>
    <t>HH10-397</t>
  </si>
  <si>
    <t>AMAZONDS,BEALLSDS,CSNSTORES,HDDS,KOHLDSN</t>
  </si>
  <si>
    <t>8/12/2016</t>
  </si>
  <si>
    <t>10/2/2019</t>
  </si>
  <si>
    <t>HH10-398</t>
  </si>
  <si>
    <t>AMAZON,CSNSTORES,HDDS,MACY02,OVERSTOCK01</t>
  </si>
  <si>
    <t>9/1/2016</t>
  </si>
  <si>
    <t>HH10-415</t>
  </si>
  <si>
    <t>4/24/2017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</si>
  <si>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</si>
  <si>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</si>
  <si>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</si>
  <si>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</si>
  <si>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</si>
  <si>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</si>
  <si>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</si>
  <si>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</si>
  <si>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</si>
  <si>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CSNSTORES,JCPENNEY01,MACY02,OVERSTOCK01</t>
  </si>
  <si>
    <t>12/23/2019</t>
  </si>
  <si>
    <t>HH10-1790</t>
  </si>
  <si>
    <t>King/Cal King</t>
  </si>
  <si>
    <t>CSNSTORES,HDDS,JCPENNEY01,KOHLDSN,MACY02,NRTPORT,OVERSTOCK01</t>
  </si>
  <si>
    <t>12/27/2019</t>
  </si>
  <si>
    <t>HH10-1618</t>
  </si>
  <si>
    <t>Lorelai</t>
  </si>
  <si>
    <t>Cotton Printed 6 Piece Comforter Set</t>
  </si>
  <si>
    <t>PF003337</t>
  </si>
  <si>
    <t>AMAZON</t>
  </si>
  <si>
    <t>4/3/2018</t>
  </si>
  <si>
    <t>HH10-1619</t>
  </si>
  <si>
    <t>AMAZONDS,CSNSTORES,JCPENNEY01,KOHLDSN,MACY02,OLLIIX,OVERSTOCK01</t>
  </si>
  <si>
    <t>4/20/2018</t>
  </si>
  <si>
    <t>HH10-1620</t>
  </si>
  <si>
    <t>AMAZONDS,CSNSTORES,JCPENNEY01,KOHLDSN,MACY02,OVERSTOCK01</t>
  </si>
  <si>
    <t>5/14/2018</t>
  </si>
  <si>
    <t>HH10-1621</t>
  </si>
  <si>
    <t>AMAZON,JCPENNEY01,KOHLDSN,MACY02,OLLIIX</t>
  </si>
  <si>
    <t>6/20/2018</t>
  </si>
  <si>
    <t>HH10-093</t>
  </si>
  <si>
    <t>Beach House</t>
  </si>
  <si>
    <t>Blue</t>
  </si>
  <si>
    <t>PF003326</t>
  </si>
  <si>
    <t>CSNSTORES,JCPENNEY01,MACY02</t>
  </si>
  <si>
    <t>6/3/2015</t>
  </si>
  <si>
    <t>HH10-094</t>
  </si>
  <si>
    <t>CSNSTORES,OVERSTOCK01</t>
  </si>
  <si>
    <t>2/3/2015</t>
  </si>
  <si>
    <t>HH10-095</t>
  </si>
  <si>
    <t>1/4/2015</t>
  </si>
  <si>
    <t>HH10-096</t>
  </si>
  <si>
    <t>AMAZONDS,OVERSTOCK01</t>
  </si>
  <si>
    <t>HH10-097</t>
  </si>
  <si>
    <t>6/9/2015</t>
  </si>
  <si>
    <t>HH10-1222</t>
  </si>
  <si>
    <t>Maya Bay</t>
  </si>
  <si>
    <t>PF003324</t>
  </si>
  <si>
    <t>9/28/2024</t>
  </si>
  <si>
    <t>AMAZON,CSNSTORES,OVERSTOCK01</t>
  </si>
  <si>
    <t>2/10/2015</t>
  </si>
  <si>
    <t>HH10-1223</t>
  </si>
  <si>
    <t>HH10-1224</t>
  </si>
  <si>
    <t>AMAZON,CSNSTORES,JCPENNEY01,KOHLDSN,NRTPORT,OVERSTOCK01</t>
  </si>
  <si>
    <t>1/13/2015</t>
  </si>
  <si>
    <t>HH10-1225</t>
  </si>
  <si>
    <t>AMAZON,BEALLSDS,OLLIIX</t>
  </si>
  <si>
    <t>1/7/2015</t>
  </si>
  <si>
    <t>HH10-1683</t>
  </si>
  <si>
    <t>Hallie</t>
  </si>
  <si>
    <t>Grey</t>
  </si>
  <si>
    <t>PF004246</t>
  </si>
  <si>
    <t>Damask</t>
  </si>
  <si>
    <t>BLK01,JCPENNEY01,MACY02,OVERSTOCK01</t>
  </si>
  <si>
    <t>7/31/2018</t>
  </si>
  <si>
    <t>HH10-1684</t>
  </si>
  <si>
    <t>AMAZON,CSNSTORES,HSNDS,KOHLDSN,OLLIIX</t>
  </si>
  <si>
    <t>7/9/2018</t>
  </si>
  <si>
    <t>HH10-1685</t>
  </si>
  <si>
    <t>AMAZON,CSNSTORES,JCPENNEY01,MACY02,OVERSTOCK01</t>
  </si>
  <si>
    <t>4/9/2018</t>
  </si>
  <si>
    <t>HH10-1686</t>
  </si>
  <si>
    <t>BLK01,CSNSTORES,MACY02</t>
  </si>
  <si>
    <t>4/16/2018</t>
  </si>
  <si>
    <t>HH10-1850</t>
  </si>
  <si>
    <t>Kiawah Island</t>
  </si>
  <si>
    <t>6 Piece Oversized Cotton Comforter Set with Throw Pillow</t>
  </si>
  <si>
    <t>PP001898;PF006055</t>
  </si>
  <si>
    <t>Casual</t>
  </si>
  <si>
    <t>10/3/2023</t>
  </si>
  <si>
    <t>8/28/2024</t>
  </si>
  <si>
    <t>10/18/2023</t>
  </si>
  <si>
    <t>10/23/2023</t>
  </si>
  <si>
    <t>HH10-1851</t>
  </si>
  <si>
    <t>9/8/2023</t>
  </si>
  <si>
    <t>AMAZON,CSNSTORES,KOHLDSN,OLLIIX,OVERSTOCK01</t>
  </si>
  <si>
    <t>11/27/2023</t>
  </si>
  <si>
    <t>HH10-1852</t>
  </si>
  <si>
    <t>11/8/2023</t>
  </si>
  <si>
    <t>HH10-1853</t>
  </si>
  <si>
    <t>10/31/2023</t>
  </si>
  <si>
    <t>HH10-494</t>
  </si>
  <si>
    <t>Chelsea</t>
  </si>
  <si>
    <t>Cotton Comforter Set</t>
  </si>
  <si>
    <t>PF003320</t>
  </si>
  <si>
    <t>Paisley</t>
  </si>
  <si>
    <t>9/10/2024</t>
  </si>
  <si>
    <t>AMAZONDS,CSNSTORES,KOHLDSN,OVERSTOCK01</t>
  </si>
  <si>
    <t>HH10-495</t>
  </si>
  <si>
    <t>AMAZON,CSNSTORES,KOHLDSN,MACY02</t>
  </si>
  <si>
    <t>HH10-1831</t>
  </si>
  <si>
    <t>Brooks</t>
  </si>
  <si>
    <t>5 Piece Oversized Cotton Stripe Comforter Set</t>
  </si>
  <si>
    <t>Close-out</t>
  </si>
  <si>
    <t>PP001815;PF005827</t>
  </si>
  <si>
    <t>CSNSTORES,JCPENNEY01,NRTPORT</t>
  </si>
  <si>
    <t>1/10/2023</t>
  </si>
  <si>
    <t>HH10-1832</t>
  </si>
  <si>
    <t>CSNSTORES,NRTPORT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</si>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</sst>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91.2</v>
      </c>
      <c r="M6" s="3">
        <v>95.76</v>
      </c>
      <c r="N6" s="3">
        <v>189.99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97</v>
      </c>
      <c r="AA6" s="4">
        <f>=ROUNDDOWN(32.3333333333333,0)</f>
      </c>
      <c r="AB6" s="5">
        <v>3</v>
      </c>
      <c r="AC6" s="2" t="s">
        <v>106</v>
      </c>
      <c r="AD6" s="4">
        <v>60</v>
      </c>
      <c r="AE6" s="4">
        <v>130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4</v>
      </c>
      <c r="AQ6" s="8">
        <v>413.68</v>
      </c>
      <c r="AR6" s="4"/>
      <c r="AS6" s="8"/>
      <c r="AT6" s="7"/>
      <c r="AU6" s="7"/>
      <c r="AV6" s="4">
        <v>21</v>
      </c>
      <c r="AW6" s="8">
        <v>2476.63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0.167</v>
      </c>
      <c r="BC6" s="4">
        <v>32</v>
      </c>
      <c r="BD6" s="8">
        <v>3744.9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0.6613</v>
      </c>
      <c r="BJ6" s="4">
        <v>7</v>
      </c>
      <c r="BK6" s="8">
        <v>708.62</v>
      </c>
      <c r="BL6" s="2" t="s">
        <v>107</v>
      </c>
      <c r="BM6" s="7">
        <v>0.5714</v>
      </c>
      <c r="BN6" s="7">
        <v>0.5838</v>
      </c>
      <c r="BO6" s="4">
        <v>4</v>
      </c>
      <c r="BP6" s="8">
        <v>413.68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2" t="s">
        <v>98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113</v>
      </c>
      <c r="K7" s="2" t="s">
        <v>94</v>
      </c>
      <c r="L7" s="3">
        <v>100.8</v>
      </c>
      <c r="M7" s="3">
        <v>105.84</v>
      </c>
      <c r="N7" s="3">
        <v>209.99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282</v>
      </c>
      <c r="AA7" s="4">
        <f>=ROUNDDOWN(35.25,0)</f>
      </c>
      <c r="AB7" s="5">
        <v>8</v>
      </c>
      <c r="AC7" s="2" t="s">
        <v>106</v>
      </c>
      <c r="AD7" s="4">
        <v>40</v>
      </c>
      <c r="AE7" s="4">
        <v>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6</v>
      </c>
      <c r="AQ7" s="8">
        <v>685.86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0.2769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14</v>
      </c>
      <c r="BK7" s="8">
        <v>1559.05</v>
      </c>
      <c r="BL7" s="2" t="s">
        <v>114</v>
      </c>
      <c r="BM7" s="7">
        <v>0.4286</v>
      </c>
      <c r="BN7" s="7">
        <v>0.4399</v>
      </c>
      <c r="BO7" s="4">
        <v>6</v>
      </c>
      <c r="BP7" s="8">
        <v>685.86</v>
      </c>
      <c r="BQ7" s="4"/>
      <c r="BR7" s="8"/>
      <c r="BS7" s="7"/>
      <c r="BT7" s="7"/>
      <c r="BU7" s="2" t="s">
        <v>108</v>
      </c>
      <c r="BV7" s="2" t="s">
        <v>95</v>
      </c>
      <c r="BW7" s="2" t="s">
        <v>109</v>
      </c>
      <c r="BX7" s="2" t="s">
        <v>115</v>
      </c>
      <c r="BY7" s="2" t="s">
        <v>111</v>
      </c>
      <c r="BZ7" s="2" t="s">
        <v>98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117</v>
      </c>
      <c r="K8" s="2" t="s">
        <v>94</v>
      </c>
      <c r="L8" s="3">
        <v>110.4</v>
      </c>
      <c r="M8" s="3">
        <v>115.92</v>
      </c>
      <c r="N8" s="3">
        <v>229.99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105</v>
      </c>
      <c r="Z8" s="4">
        <v>380</v>
      </c>
      <c r="AA8" s="4">
        <f>=ROUNDDOWN(42.2222222222222,0)</f>
      </c>
      <c r="AB8" s="5">
        <v>9</v>
      </c>
      <c r="AC8" s="2" t="s">
        <v>98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/>
      <c r="AP8" s="4">
        <v>8</v>
      </c>
      <c r="AQ8" s="8">
        <v>1001.52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0.4044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14</v>
      </c>
      <c r="BK8" s="8">
        <v>1745.71</v>
      </c>
      <c r="BL8" s="2" t="s">
        <v>118</v>
      </c>
      <c r="BM8" s="7">
        <v>0.5714</v>
      </c>
      <c r="BN8" s="7">
        <v>0.5737</v>
      </c>
      <c r="BO8" s="4">
        <v>8</v>
      </c>
      <c r="BP8" s="8">
        <v>1001.52</v>
      </c>
      <c r="BQ8" s="4"/>
      <c r="BR8" s="8"/>
      <c r="BS8" s="7"/>
      <c r="BT8" s="7"/>
      <c r="BU8" s="2" t="s">
        <v>108</v>
      </c>
      <c r="BV8" s="2" t="s">
        <v>95</v>
      </c>
      <c r="BW8" s="2" t="s">
        <v>109</v>
      </c>
      <c r="BX8" s="2" t="s">
        <v>115</v>
      </c>
      <c r="BY8" s="2" t="s">
        <v>111</v>
      </c>
      <c r="BZ8" s="2" t="s">
        <v>98</v>
      </c>
    </row>
    <row r="9">
      <c r="A9" s="2" t="s">
        <v>119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120</v>
      </c>
      <c r="K9" s="2" t="s">
        <v>94</v>
      </c>
      <c r="L9" s="3">
        <v>110.4</v>
      </c>
      <c r="M9" s="3">
        <v>115.92</v>
      </c>
      <c r="N9" s="3">
        <v>229.99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99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105</v>
      </c>
      <c r="Z9" s="4">
        <v>160</v>
      </c>
      <c r="AA9" s="4">
        <f>=ROUNDDOWN(32,0)</f>
      </c>
      <c r="AB9" s="5">
        <v>5</v>
      </c>
      <c r="AC9" s="2" t="s">
        <v>106</v>
      </c>
      <c r="AD9" s="4">
        <v>50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3</v>
      </c>
      <c r="AQ9" s="8">
        <v>375.57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0.1516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10</v>
      </c>
      <c r="BK9" s="8">
        <v>1188.16</v>
      </c>
      <c r="BL9" s="2" t="s">
        <v>121</v>
      </c>
      <c r="BM9" s="7">
        <v>0.3</v>
      </c>
      <c r="BN9" s="7">
        <v>0.3161</v>
      </c>
      <c r="BO9" s="4">
        <v>3</v>
      </c>
      <c r="BP9" s="8">
        <v>375.57</v>
      </c>
      <c r="BQ9" s="4"/>
      <c r="BR9" s="8"/>
      <c r="BS9" s="7"/>
      <c r="BT9" s="7"/>
      <c r="BU9" s="2" t="s">
        <v>108</v>
      </c>
      <c r="BV9" s="2" t="s">
        <v>95</v>
      </c>
      <c r="BW9" s="2" t="s">
        <v>109</v>
      </c>
      <c r="BX9" s="2" t="s">
        <v>122</v>
      </c>
      <c r="BY9" s="2" t="s">
        <v>111</v>
      </c>
      <c r="BZ9" s="2" t="s">
        <v>98</v>
      </c>
    </row>
    <row r="10">
      <c r="A10" s="2" t="s">
        <v>123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93</v>
      </c>
      <c r="K10" s="2" t="s">
        <v>124</v>
      </c>
      <c r="L10" s="3">
        <v>91.2</v>
      </c>
      <c r="M10" s="3">
        <v>95.76</v>
      </c>
      <c r="N10" s="3">
        <v>189.99</v>
      </c>
      <c r="O10" s="2" t="s">
        <v>95</v>
      </c>
      <c r="P10" s="2" t="s">
        <v>125</v>
      </c>
      <c r="Q10" s="2" t="s">
        <v>97</v>
      </c>
      <c r="R10" s="2" t="s">
        <v>98</v>
      </c>
      <c r="S10" s="2" t="s">
        <v>126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104</v>
      </c>
      <c r="Y10" s="2" t="s">
        <v>127</v>
      </c>
      <c r="Z10" s="4">
        <v>9</v>
      </c>
      <c r="AA10" s="4">
        <f>=ROUNDDOWN(1.8,0)</f>
      </c>
      <c r="AB10" s="5">
        <v>5</v>
      </c>
      <c r="AC10" s="2" t="s">
        <v>128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2</v>
      </c>
      <c r="AQ10" s="8">
        <v>206.84</v>
      </c>
      <c r="AR10" s="4"/>
      <c r="AS10" s="8"/>
      <c r="AT10" s="7"/>
      <c r="AU10" s="7"/>
      <c r="AV10" s="4">
        <v>11</v>
      </c>
      <c r="AW10" s="8">
        <v>1268.27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0.1631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0.3387</v>
      </c>
      <c r="BJ10" s="4">
        <v>3</v>
      </c>
      <c r="BK10" s="8">
        <v>307.39</v>
      </c>
      <c r="BL10" s="2" t="s">
        <v>129</v>
      </c>
      <c r="BM10" s="7">
        <v>0.6667</v>
      </c>
      <c r="BN10" s="7">
        <v>0.6729</v>
      </c>
      <c r="BO10" s="4">
        <v>2</v>
      </c>
      <c r="BP10" s="8">
        <v>206.84</v>
      </c>
      <c r="BQ10" s="4"/>
      <c r="BR10" s="8"/>
      <c r="BS10" s="7"/>
      <c r="BT10" s="7"/>
      <c r="BU10" s="2" t="s">
        <v>108</v>
      </c>
      <c r="BV10" s="2" t="s">
        <v>95</v>
      </c>
      <c r="BW10" s="2" t="s">
        <v>130</v>
      </c>
      <c r="BX10" s="2" t="s">
        <v>131</v>
      </c>
      <c r="BY10" s="2" t="s">
        <v>111</v>
      </c>
      <c r="BZ10" s="2" t="s">
        <v>98</v>
      </c>
    </row>
    <row r="11">
      <c r="A11" s="2" t="s">
        <v>132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113</v>
      </c>
      <c r="K11" s="2" t="s">
        <v>124</v>
      </c>
      <c r="L11" s="3">
        <v>100.8</v>
      </c>
      <c r="M11" s="3">
        <v>105.84</v>
      </c>
      <c r="N11" s="3">
        <v>209.99</v>
      </c>
      <c r="O11" s="2" t="s">
        <v>95</v>
      </c>
      <c r="P11" s="2" t="s">
        <v>125</v>
      </c>
      <c r="Q11" s="2" t="s">
        <v>97</v>
      </c>
      <c r="R11" s="2" t="s">
        <v>98</v>
      </c>
      <c r="S11" s="2" t="s">
        <v>126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104</v>
      </c>
      <c r="Y11" s="2" t="s">
        <v>127</v>
      </c>
      <c r="Z11" s="4">
        <v>137</v>
      </c>
      <c r="AA11" s="4">
        <f>=ROUNDDOWN(34.25,0)</f>
      </c>
      <c r="AB11" s="5">
        <v>4</v>
      </c>
      <c r="AC11" s="2" t="s">
        <v>128</v>
      </c>
      <c r="AD11" s="4">
        <v>130</v>
      </c>
      <c r="AE11" s="4">
        <v>130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6</v>
      </c>
      <c r="AQ11" s="8">
        <v>685.86</v>
      </c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0.5408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10</v>
      </c>
      <c r="BK11" s="8">
        <v>1107.1</v>
      </c>
      <c r="BL11" s="2" t="s">
        <v>133</v>
      </c>
      <c r="BM11" s="7">
        <v>0.6</v>
      </c>
      <c r="BN11" s="7">
        <v>0.6195</v>
      </c>
      <c r="BO11" s="4">
        <v>6</v>
      </c>
      <c r="BP11" s="8">
        <v>685.86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130</v>
      </c>
      <c r="BX11" s="2" t="s">
        <v>134</v>
      </c>
      <c r="BY11" s="2" t="s">
        <v>111</v>
      </c>
      <c r="BZ11" s="2" t="s">
        <v>98</v>
      </c>
    </row>
    <row r="12">
      <c r="A12" s="2" t="s">
        <v>135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92</v>
      </c>
      <c r="J12" s="2" t="s">
        <v>117</v>
      </c>
      <c r="K12" s="2" t="s">
        <v>124</v>
      </c>
      <c r="L12" s="3">
        <v>110.4</v>
      </c>
      <c r="M12" s="3">
        <v>115.92</v>
      </c>
      <c r="N12" s="3">
        <v>229.99</v>
      </c>
      <c r="O12" s="2" t="s">
        <v>95</v>
      </c>
      <c r="P12" s="2" t="s">
        <v>125</v>
      </c>
      <c r="Q12" s="2" t="s">
        <v>97</v>
      </c>
      <c r="R12" s="2" t="s">
        <v>98</v>
      </c>
      <c r="S12" s="2" t="s">
        <v>126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104</v>
      </c>
      <c r="Y12" s="2" t="s">
        <v>127</v>
      </c>
      <c r="Z12" s="4">
        <v>149</v>
      </c>
      <c r="AA12" s="4">
        <f>=ROUNDDOWN(29.8,0)</f>
      </c>
      <c r="AB12" s="5">
        <v>5</v>
      </c>
      <c r="AC12" s="2" t="s">
        <v>128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>
        <v>3</v>
      </c>
      <c r="AQ12" s="8">
        <v>375.57</v>
      </c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0.2961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9</v>
      </c>
      <c r="BK12" s="8">
        <v>1045.59</v>
      </c>
      <c r="BL12" s="2" t="s">
        <v>133</v>
      </c>
      <c r="BM12" s="7">
        <v>0.3333</v>
      </c>
      <c r="BN12" s="7">
        <v>0.3592</v>
      </c>
      <c r="BO12" s="4">
        <v>3</v>
      </c>
      <c r="BP12" s="8">
        <v>375.57</v>
      </c>
      <c r="BQ12" s="4"/>
      <c r="BR12" s="8"/>
      <c r="BS12" s="7"/>
      <c r="BT12" s="7"/>
      <c r="BU12" s="2" t="s">
        <v>108</v>
      </c>
      <c r="BV12" s="2" t="s">
        <v>95</v>
      </c>
      <c r="BW12" s="2" t="s">
        <v>130</v>
      </c>
      <c r="BX12" s="2" t="s">
        <v>136</v>
      </c>
      <c r="BY12" s="2" t="s">
        <v>111</v>
      </c>
      <c r="BZ12" s="2" t="s">
        <v>98</v>
      </c>
    </row>
    <row r="13">
      <c r="A13" s="2" t="s">
        <v>137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92</v>
      </c>
      <c r="J13" s="2" t="s">
        <v>120</v>
      </c>
      <c r="K13" s="2" t="s">
        <v>124</v>
      </c>
      <c r="L13" s="3">
        <v>110.4</v>
      </c>
      <c r="M13" s="3">
        <v>115.92</v>
      </c>
      <c r="N13" s="3">
        <v>229.99</v>
      </c>
      <c r="O13" s="2" t="s">
        <v>95</v>
      </c>
      <c r="P13" s="2" t="s">
        <v>125</v>
      </c>
      <c r="Q13" s="2" t="s">
        <v>97</v>
      </c>
      <c r="R13" s="2" t="s">
        <v>98</v>
      </c>
      <c r="S13" s="2" t="s">
        <v>126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104</v>
      </c>
      <c r="Y13" s="2" t="s">
        <v>127</v>
      </c>
      <c r="Z13" s="4">
        <v>64</v>
      </c>
      <c r="AA13" s="4">
        <f>=ROUNDDOWN(32,0)</f>
      </c>
      <c r="AB13" s="5">
        <v>2</v>
      </c>
      <c r="AC13" s="2" t="s">
        <v>128</v>
      </c>
      <c r="AD13" s="4">
        <v>80</v>
      </c>
      <c r="AE13" s="4">
        <v>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/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2</v>
      </c>
      <c r="BK13" s="8">
        <v>241.11</v>
      </c>
      <c r="BL13" s="2" t="s">
        <v>138</v>
      </c>
      <c r="BM13" s="7"/>
      <c r="BN13" s="7"/>
      <c r="BO13" s="4"/>
      <c r="BP13" s="8"/>
      <c r="BQ13" s="4"/>
      <c r="BR13" s="8"/>
      <c r="BS13" s="7"/>
      <c r="BT13" s="7"/>
      <c r="BU13" s="2" t="s">
        <v>108</v>
      </c>
      <c r="BV13" s="2" t="s">
        <v>95</v>
      </c>
      <c r="BW13" s="2" t="s">
        <v>130</v>
      </c>
      <c r="BX13" s="2" t="s">
        <v>139</v>
      </c>
      <c r="BY13" s="2" t="s">
        <v>111</v>
      </c>
      <c r="BZ13" s="2" t="s">
        <v>98</v>
      </c>
    </row>
    <row r="14">
      <c r="A14" s="2" t="s">
        <v>140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93</v>
      </c>
      <c r="K14" s="2" t="s">
        <v>143</v>
      </c>
      <c r="L14" s="3">
        <v>86.4</v>
      </c>
      <c r="M14" s="3">
        <v>90.71</v>
      </c>
      <c r="N14" s="3">
        <v>179.99</v>
      </c>
      <c r="O14" s="2" t="s">
        <v>95</v>
      </c>
      <c r="P14" s="2" t="s">
        <v>144</v>
      </c>
      <c r="Q14" s="2" t="s">
        <v>97</v>
      </c>
      <c r="R14" s="2" t="s">
        <v>98</v>
      </c>
      <c r="S14" s="2" t="s">
        <v>145</v>
      </c>
      <c r="T14" s="2" t="s">
        <v>100</v>
      </c>
      <c r="U14" s="2" t="s">
        <v>101</v>
      </c>
      <c r="V14" s="2" t="s">
        <v>146</v>
      </c>
      <c r="W14" s="2" t="s">
        <v>103</v>
      </c>
      <c r="X14" s="2" t="s">
        <v>147</v>
      </c>
      <c r="Y14" s="2" t="s">
        <v>148</v>
      </c>
      <c r="Z14" s="4">
        <v>80</v>
      </c>
      <c r="AA14" s="4">
        <f>=ROUNDDOWN(26.6666666666667,0)</f>
      </c>
      <c r="AB14" s="5">
        <v>3</v>
      </c>
      <c r="AC14" s="2" t="s">
        <v>149</v>
      </c>
      <c r="AD14" s="4">
        <v>10</v>
      </c>
      <c r="AE14" s="4">
        <v>10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5</v>
      </c>
      <c r="AQ14" s="8">
        <v>514.95</v>
      </c>
      <c r="AR14" s="4"/>
      <c r="AS14" s="8"/>
      <c r="AT14" s="7"/>
      <c r="AU14" s="7"/>
      <c r="AV14" s="4">
        <v>21</v>
      </c>
      <c r="AW14" s="8">
        <v>2497.57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0.2062</v>
      </c>
      <c r="BC14" s="4">
        <v>21</v>
      </c>
      <c r="BD14" s="8">
        <v>2497.57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1</v>
      </c>
      <c r="BJ14" s="4">
        <v>11</v>
      </c>
      <c r="BK14" s="8">
        <v>1071.53</v>
      </c>
      <c r="BL14" s="2" t="s">
        <v>121</v>
      </c>
      <c r="BM14" s="7">
        <v>0.4545</v>
      </c>
      <c r="BN14" s="7">
        <v>0.4806</v>
      </c>
      <c r="BO14" s="4">
        <v>5</v>
      </c>
      <c r="BP14" s="8">
        <v>514.95</v>
      </c>
      <c r="BQ14" s="4"/>
      <c r="BR14" s="8"/>
      <c r="BS14" s="7"/>
      <c r="BT14" s="7"/>
      <c r="BU14" s="2" t="s">
        <v>108</v>
      </c>
      <c r="BV14" s="2" t="s">
        <v>95</v>
      </c>
      <c r="BW14" s="2" t="s">
        <v>148</v>
      </c>
      <c r="BX14" s="2" t="s">
        <v>150</v>
      </c>
      <c r="BY14" s="2" t="s">
        <v>111</v>
      </c>
      <c r="BZ14" s="2" t="s">
        <v>98</v>
      </c>
    </row>
    <row r="15">
      <c r="A15" s="2" t="s">
        <v>151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141</v>
      </c>
      <c r="G15" s="2" t="s">
        <v>141</v>
      </c>
      <c r="H15" s="2" t="s">
        <v>141</v>
      </c>
      <c r="I15" s="2" t="s">
        <v>142</v>
      </c>
      <c r="J15" s="2" t="s">
        <v>113</v>
      </c>
      <c r="K15" s="2" t="s">
        <v>143</v>
      </c>
      <c r="L15" s="3">
        <v>96</v>
      </c>
      <c r="M15" s="3">
        <v>100.79</v>
      </c>
      <c r="N15" s="3">
        <v>199.99</v>
      </c>
      <c r="O15" s="2" t="s">
        <v>95</v>
      </c>
      <c r="P15" s="2" t="s">
        <v>144</v>
      </c>
      <c r="Q15" s="2" t="s">
        <v>97</v>
      </c>
      <c r="R15" s="2" t="s">
        <v>98</v>
      </c>
      <c r="S15" s="2" t="s">
        <v>145</v>
      </c>
      <c r="T15" s="2" t="s">
        <v>100</v>
      </c>
      <c r="U15" s="2" t="s">
        <v>101</v>
      </c>
      <c r="V15" s="2" t="s">
        <v>146</v>
      </c>
      <c r="W15" s="2" t="s">
        <v>103</v>
      </c>
      <c r="X15" s="2" t="s">
        <v>147</v>
      </c>
      <c r="Y15" s="2" t="s">
        <v>148</v>
      </c>
      <c r="Z15" s="4">
        <v>157</v>
      </c>
      <c r="AA15" s="4">
        <f>=ROUNDDOWN(39.25,0)</f>
      </c>
      <c r="AB15" s="5">
        <v>4</v>
      </c>
      <c r="AC15" s="2" t="s">
        <v>149</v>
      </c>
      <c r="AD15" s="4">
        <v>80</v>
      </c>
      <c r="AE15" s="4">
        <v>80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6</v>
      </c>
      <c r="AQ15" s="8">
        <v>695.22</v>
      </c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0.2784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16</v>
      </c>
      <c r="BK15" s="8">
        <v>1681.48</v>
      </c>
      <c r="BL15" s="2" t="s">
        <v>152</v>
      </c>
      <c r="BM15" s="7">
        <v>0.375</v>
      </c>
      <c r="BN15" s="7">
        <v>0.4135</v>
      </c>
      <c r="BO15" s="4">
        <v>6</v>
      </c>
      <c r="BP15" s="8">
        <v>695.22</v>
      </c>
      <c r="BQ15" s="4"/>
      <c r="BR15" s="8"/>
      <c r="BS15" s="7"/>
      <c r="BT15" s="7"/>
      <c r="BU15" s="2" t="s">
        <v>108</v>
      </c>
      <c r="BV15" s="2" t="s">
        <v>95</v>
      </c>
      <c r="BW15" s="2" t="s">
        <v>148</v>
      </c>
      <c r="BX15" s="2" t="s">
        <v>153</v>
      </c>
      <c r="BY15" s="2" t="s">
        <v>111</v>
      </c>
      <c r="BZ15" s="2" t="s">
        <v>98</v>
      </c>
    </row>
    <row r="16">
      <c r="A16" s="2" t="s">
        <v>154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141</v>
      </c>
      <c r="G16" s="2" t="s">
        <v>141</v>
      </c>
      <c r="H16" s="2" t="s">
        <v>141</v>
      </c>
      <c r="I16" s="2" t="s">
        <v>142</v>
      </c>
      <c r="J16" s="2" t="s">
        <v>117</v>
      </c>
      <c r="K16" s="2" t="s">
        <v>143</v>
      </c>
      <c r="L16" s="3">
        <v>105.6</v>
      </c>
      <c r="M16" s="3">
        <v>110.87</v>
      </c>
      <c r="N16" s="3">
        <v>219.99</v>
      </c>
      <c r="O16" s="2" t="s">
        <v>95</v>
      </c>
      <c r="P16" s="2" t="s">
        <v>144</v>
      </c>
      <c r="Q16" s="2" t="s">
        <v>97</v>
      </c>
      <c r="R16" s="2" t="s">
        <v>98</v>
      </c>
      <c r="S16" s="2" t="s">
        <v>145</v>
      </c>
      <c r="T16" s="2" t="s">
        <v>100</v>
      </c>
      <c r="U16" s="2" t="s">
        <v>101</v>
      </c>
      <c r="V16" s="2" t="s">
        <v>146</v>
      </c>
      <c r="W16" s="2" t="s">
        <v>103</v>
      </c>
      <c r="X16" s="2" t="s">
        <v>147</v>
      </c>
      <c r="Y16" s="2" t="s">
        <v>148</v>
      </c>
      <c r="Z16" s="4">
        <v>163</v>
      </c>
      <c r="AA16" s="4">
        <f>=ROUNDDOWN(29.1071428571429,0)</f>
      </c>
      <c r="AB16" s="5">
        <v>5.6</v>
      </c>
      <c r="AC16" s="2" t="s">
        <v>149</v>
      </c>
      <c r="AD16" s="4">
        <v>65</v>
      </c>
      <c r="AE16" s="4">
        <v>65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7</v>
      </c>
      <c r="AQ16" s="8">
        <v>901.18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0.3608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21</v>
      </c>
      <c r="BK16" s="8">
        <v>2456.59</v>
      </c>
      <c r="BL16" s="2" t="s">
        <v>155</v>
      </c>
      <c r="BM16" s="7">
        <v>0.3333</v>
      </c>
      <c r="BN16" s="7">
        <v>0.3668</v>
      </c>
      <c r="BO16" s="4">
        <v>7</v>
      </c>
      <c r="BP16" s="8">
        <v>901.18</v>
      </c>
      <c r="BQ16" s="4"/>
      <c r="BR16" s="8"/>
      <c r="BS16" s="7"/>
      <c r="BT16" s="7"/>
      <c r="BU16" s="2" t="s">
        <v>108</v>
      </c>
      <c r="BV16" s="2" t="s">
        <v>95</v>
      </c>
      <c r="BW16" s="2" t="s">
        <v>148</v>
      </c>
      <c r="BX16" s="2" t="s">
        <v>156</v>
      </c>
      <c r="BY16" s="2" t="s">
        <v>111</v>
      </c>
      <c r="BZ16" s="2" t="s">
        <v>98</v>
      </c>
    </row>
    <row r="17">
      <c r="A17" s="2" t="s">
        <v>157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141</v>
      </c>
      <c r="G17" s="2" t="s">
        <v>141</v>
      </c>
      <c r="H17" s="2" t="s">
        <v>141</v>
      </c>
      <c r="I17" s="2" t="s">
        <v>142</v>
      </c>
      <c r="J17" s="2" t="s">
        <v>120</v>
      </c>
      <c r="K17" s="2" t="s">
        <v>143</v>
      </c>
      <c r="L17" s="3">
        <v>105.6</v>
      </c>
      <c r="M17" s="3">
        <v>110.87</v>
      </c>
      <c r="N17" s="3">
        <v>219.99</v>
      </c>
      <c r="O17" s="2" t="s">
        <v>95</v>
      </c>
      <c r="P17" s="2" t="s">
        <v>144</v>
      </c>
      <c r="Q17" s="2" t="s">
        <v>97</v>
      </c>
      <c r="R17" s="2" t="s">
        <v>98</v>
      </c>
      <c r="S17" s="2" t="s">
        <v>145</v>
      </c>
      <c r="T17" s="2" t="s">
        <v>100</v>
      </c>
      <c r="U17" s="2" t="s">
        <v>101</v>
      </c>
      <c r="V17" s="2" t="s">
        <v>146</v>
      </c>
      <c r="W17" s="2" t="s">
        <v>103</v>
      </c>
      <c r="X17" s="2" t="s">
        <v>147</v>
      </c>
      <c r="Y17" s="2" t="s">
        <v>148</v>
      </c>
      <c r="Z17" s="4">
        <v>57</v>
      </c>
      <c r="AA17" s="4">
        <f>=ROUNDDOWN(19,0)</f>
      </c>
      <c r="AB17" s="5">
        <v>3</v>
      </c>
      <c r="AC17" s="2" t="s">
        <v>149</v>
      </c>
      <c r="AD17" s="4">
        <v>45</v>
      </c>
      <c r="AE17" s="4">
        <v>45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>
        <v>3</v>
      </c>
      <c r="AQ17" s="8">
        <v>386.22</v>
      </c>
      <c r="AR17" s="4"/>
      <c r="AS17" s="8"/>
      <c r="AT17" s="7"/>
      <c r="AU17" s="7"/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0.1546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>
        <v>5</v>
      </c>
      <c r="BK17" s="8">
        <v>620.75</v>
      </c>
      <c r="BL17" s="2" t="s">
        <v>158</v>
      </c>
      <c r="BM17" s="7">
        <v>0.6</v>
      </c>
      <c r="BN17" s="7">
        <v>0.6222</v>
      </c>
      <c r="BO17" s="4">
        <v>3</v>
      </c>
      <c r="BP17" s="8">
        <v>386.22</v>
      </c>
      <c r="BQ17" s="4"/>
      <c r="BR17" s="8"/>
      <c r="BS17" s="7"/>
      <c r="BT17" s="7"/>
      <c r="BU17" s="2" t="s">
        <v>108</v>
      </c>
      <c r="BV17" s="2" t="s">
        <v>95</v>
      </c>
      <c r="BW17" s="2" t="s">
        <v>148</v>
      </c>
      <c r="BX17" s="2" t="s">
        <v>159</v>
      </c>
      <c r="BY17" s="2" t="s">
        <v>111</v>
      </c>
      <c r="BZ17" s="2" t="s">
        <v>98</v>
      </c>
    </row>
    <row r="18">
      <c r="A18" s="2" t="s">
        <v>160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161</v>
      </c>
      <c r="G18" s="2" t="s">
        <v>161</v>
      </c>
      <c r="H18" s="2" t="s">
        <v>161</v>
      </c>
      <c r="I18" s="2" t="s">
        <v>162</v>
      </c>
      <c r="J18" s="2" t="s">
        <v>163</v>
      </c>
      <c r="K18" s="2" t="s">
        <v>164</v>
      </c>
      <c r="L18" s="3">
        <v>103.4</v>
      </c>
      <c r="M18" s="3">
        <v>108.57</v>
      </c>
      <c r="N18" s="3">
        <v>229.99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165</v>
      </c>
      <c r="T18" s="2" t="s">
        <v>98</v>
      </c>
      <c r="U18" s="2" t="s">
        <v>98</v>
      </c>
      <c r="V18" s="2" t="s">
        <v>102</v>
      </c>
      <c r="W18" s="2" t="s">
        <v>103</v>
      </c>
      <c r="X18" s="2" t="s">
        <v>166</v>
      </c>
      <c r="Y18" s="2" t="s">
        <v>167</v>
      </c>
      <c r="Z18" s="4">
        <v>228</v>
      </c>
      <c r="AA18" s="4">
        <f>=ROUNDDOWN(17.5384615384615,0)</f>
      </c>
      <c r="AB18" s="5">
        <v>13</v>
      </c>
      <c r="AC18" s="2" t="s">
        <v>168</v>
      </c>
      <c r="AD18" s="4">
        <v>170</v>
      </c>
      <c r="AE18" s="4">
        <v>170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>
        <v>4</v>
      </c>
      <c r="AQ18" s="8">
        <v>463.56</v>
      </c>
      <c r="AR18" s="4"/>
      <c r="AS18" s="8"/>
      <c r="AT18" s="7"/>
      <c r="AU18" s="7"/>
      <c r="AV18" s="4">
        <v>12</v>
      </c>
      <c r="AW18" s="8">
        <v>1529.8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0.303</v>
      </c>
      <c r="BC18" s="4">
        <v>12</v>
      </c>
      <c r="BD18" s="8">
        <v>1529.8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1</v>
      </c>
      <c r="BJ18" s="4">
        <v>42</v>
      </c>
      <c r="BK18" s="8">
        <v>4723.05</v>
      </c>
      <c r="BL18" s="2" t="s">
        <v>169</v>
      </c>
      <c r="BM18" s="7">
        <v>0.0952</v>
      </c>
      <c r="BN18" s="7">
        <v>0.0981</v>
      </c>
      <c r="BO18" s="4">
        <v>4</v>
      </c>
      <c r="BP18" s="8">
        <v>463.56</v>
      </c>
      <c r="BQ18" s="4"/>
      <c r="BR18" s="8"/>
      <c r="BS18" s="7"/>
      <c r="BT18" s="7"/>
      <c r="BU18" s="2" t="s">
        <v>108</v>
      </c>
      <c r="BV18" s="2" t="s">
        <v>95</v>
      </c>
      <c r="BW18" s="2" t="s">
        <v>170</v>
      </c>
      <c r="BX18" s="2" t="s">
        <v>171</v>
      </c>
      <c r="BY18" s="2" t="s">
        <v>111</v>
      </c>
      <c r="BZ18" s="2" t="s">
        <v>98</v>
      </c>
    </row>
    <row r="19">
      <c r="A19" s="2" t="s">
        <v>172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161</v>
      </c>
      <c r="G19" s="2" t="s">
        <v>161</v>
      </c>
      <c r="H19" s="2" t="s">
        <v>161</v>
      </c>
      <c r="I19" s="2" t="s">
        <v>162</v>
      </c>
      <c r="J19" s="2" t="s">
        <v>117</v>
      </c>
      <c r="K19" s="2" t="s">
        <v>164</v>
      </c>
      <c r="L19" s="3">
        <v>117.5</v>
      </c>
      <c r="M19" s="3">
        <v>123.37</v>
      </c>
      <c r="N19" s="3">
        <v>259.99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165</v>
      </c>
      <c r="T19" s="2" t="s">
        <v>98</v>
      </c>
      <c r="U19" s="2" t="s">
        <v>98</v>
      </c>
      <c r="V19" s="2" t="s">
        <v>102</v>
      </c>
      <c r="W19" s="2" t="s">
        <v>103</v>
      </c>
      <c r="X19" s="2" t="s">
        <v>166</v>
      </c>
      <c r="Y19" s="2" t="s">
        <v>167</v>
      </c>
      <c r="Z19" s="4">
        <v>200</v>
      </c>
      <c r="AA19" s="4">
        <f>=ROUNDDOWN(10.5820105820106,0)</f>
      </c>
      <c r="AB19" s="5">
        <v>18.9</v>
      </c>
      <c r="AC19" s="2" t="s">
        <v>173</v>
      </c>
      <c r="AD19" s="4">
        <v>259</v>
      </c>
      <c r="AE19" s="4">
        <v>409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>
        <v>8</v>
      </c>
      <c r="AQ19" s="8">
        <v>1066.24</v>
      </c>
      <c r="AR19" s="4"/>
      <c r="AS19" s="8"/>
      <c r="AT19" s="7"/>
      <c r="AU19" s="7"/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0.697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61</v>
      </c>
      <c r="BK19" s="8">
        <v>7857.69</v>
      </c>
      <c r="BL19" s="2" t="s">
        <v>174</v>
      </c>
      <c r="BM19" s="7">
        <v>0.1311</v>
      </c>
      <c r="BN19" s="7">
        <v>0.1357</v>
      </c>
      <c r="BO19" s="4">
        <v>8</v>
      </c>
      <c r="BP19" s="8">
        <v>1066.24</v>
      </c>
      <c r="BQ19" s="4"/>
      <c r="BR19" s="8"/>
      <c r="BS19" s="7"/>
      <c r="BT19" s="7"/>
      <c r="BU19" s="2" t="s">
        <v>108</v>
      </c>
      <c r="BV19" s="2" t="s">
        <v>95</v>
      </c>
      <c r="BW19" s="2" t="s">
        <v>170</v>
      </c>
      <c r="BX19" s="2" t="s">
        <v>175</v>
      </c>
      <c r="BY19" s="2" t="s">
        <v>111</v>
      </c>
      <c r="BZ19" s="2" t="s">
        <v>98</v>
      </c>
    </row>
    <row r="20">
      <c r="A20" s="2" t="s">
        <v>176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177</v>
      </c>
      <c r="G20" s="2" t="s">
        <v>177</v>
      </c>
      <c r="H20" s="2" t="s">
        <v>177</v>
      </c>
      <c r="I20" s="2" t="s">
        <v>178</v>
      </c>
      <c r="J20" s="2" t="s">
        <v>93</v>
      </c>
      <c r="K20" s="2" t="s">
        <v>179</v>
      </c>
      <c r="L20" s="3">
        <v>86.4</v>
      </c>
      <c r="M20" s="3">
        <v>90.72</v>
      </c>
      <c r="N20" s="3">
        <v>179.99</v>
      </c>
      <c r="O20" s="2" t="s">
        <v>95</v>
      </c>
      <c r="P20" s="2" t="s">
        <v>180</v>
      </c>
      <c r="Q20" s="2" t="s">
        <v>97</v>
      </c>
      <c r="R20" s="2" t="s">
        <v>98</v>
      </c>
      <c r="S20" s="2" t="s">
        <v>181</v>
      </c>
      <c r="T20" s="2" t="s">
        <v>100</v>
      </c>
      <c r="U20" s="2" t="s">
        <v>101</v>
      </c>
      <c r="V20" s="2" t="s">
        <v>166</v>
      </c>
      <c r="W20" s="2" t="s">
        <v>166</v>
      </c>
      <c r="X20" s="2" t="s">
        <v>98</v>
      </c>
      <c r="Y20" s="2" t="s">
        <v>182</v>
      </c>
      <c r="Z20" s="4">
        <v>59</v>
      </c>
      <c r="AA20" s="4">
        <f>=ROUNDDOWN(19.6666666666667,0)</f>
      </c>
      <c r="AB20" s="5">
        <v>3</v>
      </c>
      <c r="AC20" s="2" t="s">
        <v>98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>
        <v>4</v>
      </c>
      <c r="AQ20" s="8">
        <v>391.88</v>
      </c>
      <c r="AR20" s="4"/>
      <c r="AS20" s="8"/>
      <c r="AT20" s="7"/>
      <c r="AU20" s="7"/>
      <c r="AV20" s="4">
        <v>14</v>
      </c>
      <c r="AW20" s="8">
        <v>1524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0.2571</v>
      </c>
      <c r="BC20" s="4">
        <v>14</v>
      </c>
      <c r="BD20" s="8">
        <v>1524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1</v>
      </c>
      <c r="BJ20" s="4">
        <v>7</v>
      </c>
      <c r="BK20" s="8">
        <v>692.18</v>
      </c>
      <c r="BL20" s="2" t="s">
        <v>183</v>
      </c>
      <c r="BM20" s="7">
        <v>0.5714</v>
      </c>
      <c r="BN20" s="7">
        <v>0.5662</v>
      </c>
      <c r="BO20" s="4">
        <v>4</v>
      </c>
      <c r="BP20" s="8">
        <v>391.88</v>
      </c>
      <c r="BQ20" s="4"/>
      <c r="BR20" s="8"/>
      <c r="BS20" s="7"/>
      <c r="BT20" s="7"/>
      <c r="BU20" s="2" t="s">
        <v>108</v>
      </c>
      <c r="BV20" s="2" t="s">
        <v>95</v>
      </c>
      <c r="BW20" s="2" t="s">
        <v>184</v>
      </c>
      <c r="BX20" s="2" t="s">
        <v>185</v>
      </c>
      <c r="BY20" s="2" t="s">
        <v>111</v>
      </c>
      <c r="BZ20" s="2" t="s">
        <v>98</v>
      </c>
    </row>
    <row r="21">
      <c r="A21" s="2" t="s">
        <v>186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177</v>
      </c>
      <c r="G21" s="2" t="s">
        <v>177</v>
      </c>
      <c r="H21" s="2" t="s">
        <v>177</v>
      </c>
      <c r="I21" s="2" t="s">
        <v>178</v>
      </c>
      <c r="J21" s="2" t="s">
        <v>113</v>
      </c>
      <c r="K21" s="2" t="s">
        <v>179</v>
      </c>
      <c r="L21" s="3">
        <v>96</v>
      </c>
      <c r="M21" s="3">
        <v>100.8</v>
      </c>
      <c r="N21" s="3">
        <v>199.99</v>
      </c>
      <c r="O21" s="2" t="s">
        <v>95</v>
      </c>
      <c r="P21" s="2" t="s">
        <v>180</v>
      </c>
      <c r="Q21" s="2" t="s">
        <v>97</v>
      </c>
      <c r="R21" s="2" t="s">
        <v>98</v>
      </c>
      <c r="S21" s="2" t="s">
        <v>181</v>
      </c>
      <c r="T21" s="2" t="s">
        <v>100</v>
      </c>
      <c r="U21" s="2" t="s">
        <v>101</v>
      </c>
      <c r="V21" s="2" t="s">
        <v>166</v>
      </c>
      <c r="W21" s="2" t="s">
        <v>166</v>
      </c>
      <c r="X21" s="2" t="s">
        <v>98</v>
      </c>
      <c r="Y21" s="2" t="s">
        <v>182</v>
      </c>
      <c r="Z21" s="4">
        <v>164</v>
      </c>
      <c r="AA21" s="4">
        <f>=ROUNDDOWN(18.2222222222222,0)</f>
      </c>
      <c r="AB21" s="5">
        <v>9</v>
      </c>
      <c r="AC21" s="2" t="s">
        <v>98</v>
      </c>
      <c r="AD21" s="4"/>
      <c r="AE21" s="4"/>
      <c r="AF21" s="6">
        <v>67</v>
      </c>
      <c r="AG21" s="6"/>
      <c r="AH21" s="7">
        <v>0.92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>
        <v>6</v>
      </c>
      <c r="AQ21" s="8">
        <v>653.16</v>
      </c>
      <c r="AR21" s="4"/>
      <c r="AS21" s="8"/>
      <c r="AT21" s="7"/>
      <c r="AU21" s="7"/>
      <c r="AV21" s="4" t="s">
        <v>98</v>
      </c>
      <c r="AW21" s="8" t="s">
        <v>98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0.4286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 t="s">
        <v>98</v>
      </c>
      <c r="BJ21" s="4">
        <v>17</v>
      </c>
      <c r="BK21" s="8">
        <v>1718.54</v>
      </c>
      <c r="BL21" s="2" t="s">
        <v>187</v>
      </c>
      <c r="BM21" s="7">
        <v>0.3529</v>
      </c>
      <c r="BN21" s="7">
        <v>0.3801</v>
      </c>
      <c r="BO21" s="4">
        <v>6</v>
      </c>
      <c r="BP21" s="8">
        <v>653.16</v>
      </c>
      <c r="BQ21" s="4"/>
      <c r="BR21" s="8"/>
      <c r="BS21" s="7"/>
      <c r="BT21" s="7"/>
      <c r="BU21" s="2" t="s">
        <v>108</v>
      </c>
      <c r="BV21" s="2" t="s">
        <v>95</v>
      </c>
      <c r="BW21" s="2" t="s">
        <v>184</v>
      </c>
      <c r="BX21" s="2" t="s">
        <v>188</v>
      </c>
      <c r="BY21" s="2" t="s">
        <v>111</v>
      </c>
      <c r="BZ21" s="2" t="s">
        <v>98</v>
      </c>
    </row>
    <row r="22">
      <c r="A22" s="2" t="s">
        <v>189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177</v>
      </c>
      <c r="G22" s="2" t="s">
        <v>177</v>
      </c>
      <c r="H22" s="2" t="s">
        <v>177</v>
      </c>
      <c r="I22" s="2" t="s">
        <v>178</v>
      </c>
      <c r="J22" s="2" t="s">
        <v>117</v>
      </c>
      <c r="K22" s="2" t="s">
        <v>179</v>
      </c>
      <c r="L22" s="3">
        <v>105.6</v>
      </c>
      <c r="M22" s="3">
        <v>110.88</v>
      </c>
      <c r="N22" s="3">
        <v>219.99</v>
      </c>
      <c r="O22" s="2" t="s">
        <v>95</v>
      </c>
      <c r="P22" s="2" t="s">
        <v>180</v>
      </c>
      <c r="Q22" s="2" t="s">
        <v>97</v>
      </c>
      <c r="R22" s="2" t="s">
        <v>98</v>
      </c>
      <c r="S22" s="2" t="s">
        <v>181</v>
      </c>
      <c r="T22" s="2" t="s">
        <v>100</v>
      </c>
      <c r="U22" s="2" t="s">
        <v>101</v>
      </c>
      <c r="V22" s="2" t="s">
        <v>166</v>
      </c>
      <c r="W22" s="2" t="s">
        <v>166</v>
      </c>
      <c r="X22" s="2" t="s">
        <v>98</v>
      </c>
      <c r="Y22" s="2" t="s">
        <v>182</v>
      </c>
      <c r="Z22" s="4">
        <v>121</v>
      </c>
      <c r="AA22" s="4">
        <f>=ROUNDDOWN(13.4444444444444,0)</f>
      </c>
      <c r="AB22" s="5">
        <v>9</v>
      </c>
      <c r="AC22" s="2" t="s">
        <v>98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>
        <v>4</v>
      </c>
      <c r="AQ22" s="8">
        <v>478.96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0.3143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27</v>
      </c>
      <c r="BK22" s="8">
        <v>2953.79</v>
      </c>
      <c r="BL22" s="2" t="s">
        <v>190</v>
      </c>
      <c r="BM22" s="7">
        <v>0.1481</v>
      </c>
      <c r="BN22" s="7">
        <v>0.1622</v>
      </c>
      <c r="BO22" s="4">
        <v>4</v>
      </c>
      <c r="BP22" s="8">
        <v>478.96</v>
      </c>
      <c r="BQ22" s="4"/>
      <c r="BR22" s="8"/>
      <c r="BS22" s="7"/>
      <c r="BT22" s="7"/>
      <c r="BU22" s="2" t="s">
        <v>108</v>
      </c>
      <c r="BV22" s="2" t="s">
        <v>95</v>
      </c>
      <c r="BW22" s="2" t="s">
        <v>184</v>
      </c>
      <c r="BX22" s="2" t="s">
        <v>191</v>
      </c>
      <c r="BY22" s="2" t="s">
        <v>111</v>
      </c>
      <c r="BZ22" s="2" t="s">
        <v>98</v>
      </c>
    </row>
    <row r="23">
      <c r="A23" s="2" t="s">
        <v>192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177</v>
      </c>
      <c r="G23" s="2" t="s">
        <v>177</v>
      </c>
      <c r="H23" s="2" t="s">
        <v>177</v>
      </c>
      <c r="I23" s="2" t="s">
        <v>178</v>
      </c>
      <c r="J23" s="2" t="s">
        <v>120</v>
      </c>
      <c r="K23" s="2" t="s">
        <v>179</v>
      </c>
      <c r="L23" s="3">
        <v>105.6</v>
      </c>
      <c r="M23" s="3">
        <v>110.88</v>
      </c>
      <c r="N23" s="3">
        <v>219.99</v>
      </c>
      <c r="O23" s="2" t="s">
        <v>95</v>
      </c>
      <c r="P23" s="2" t="s">
        <v>180</v>
      </c>
      <c r="Q23" s="2" t="s">
        <v>97</v>
      </c>
      <c r="R23" s="2" t="s">
        <v>98</v>
      </c>
      <c r="S23" s="2" t="s">
        <v>181</v>
      </c>
      <c r="T23" s="2" t="s">
        <v>100</v>
      </c>
      <c r="U23" s="2" t="s">
        <v>101</v>
      </c>
      <c r="V23" s="2" t="s">
        <v>166</v>
      </c>
      <c r="W23" s="2" t="s">
        <v>166</v>
      </c>
      <c r="X23" s="2" t="s">
        <v>98</v>
      </c>
      <c r="Y23" s="2" t="s">
        <v>182</v>
      </c>
      <c r="Z23" s="4">
        <v>80</v>
      </c>
      <c r="AA23" s="4">
        <f>=ROUNDDOWN(40,0)</f>
      </c>
      <c r="AB23" s="5">
        <v>2</v>
      </c>
      <c r="AC23" s="2" t="s">
        <v>98</v>
      </c>
      <c r="AD23" s="4"/>
      <c r="AE23" s="4"/>
      <c r="AF23" s="6">
        <v>67</v>
      </c>
      <c r="AG23" s="6"/>
      <c r="AH23" s="7">
        <v>0.8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3</v>
      </c>
      <c r="BK23" s="8">
        <v>288.27</v>
      </c>
      <c r="BL23" s="2" t="s">
        <v>193</v>
      </c>
      <c r="BM23" s="7"/>
      <c r="BN23" s="7"/>
      <c r="BO23" s="4"/>
      <c r="BP23" s="8"/>
      <c r="BQ23" s="4"/>
      <c r="BR23" s="8"/>
      <c r="BS23" s="7"/>
      <c r="BT23" s="7"/>
      <c r="BU23" s="2" t="s">
        <v>108</v>
      </c>
      <c r="BV23" s="2" t="s">
        <v>95</v>
      </c>
      <c r="BW23" s="2" t="s">
        <v>184</v>
      </c>
      <c r="BX23" s="2" t="s">
        <v>194</v>
      </c>
      <c r="BY23" s="2" t="s">
        <v>111</v>
      </c>
      <c r="BZ23" s="2" t="s">
        <v>98</v>
      </c>
    </row>
    <row r="24">
      <c r="A24" s="2" t="s">
        <v>195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196</v>
      </c>
      <c r="G24" s="2" t="s">
        <v>196</v>
      </c>
      <c r="H24" s="2" t="s">
        <v>196</v>
      </c>
      <c r="I24" s="2" t="s">
        <v>197</v>
      </c>
      <c r="J24" s="2" t="s">
        <v>113</v>
      </c>
      <c r="K24" s="2" t="s">
        <v>198</v>
      </c>
      <c r="L24" s="3">
        <v>110</v>
      </c>
      <c r="M24" s="3">
        <v>115.49</v>
      </c>
      <c r="N24" s="3">
        <v>229.99</v>
      </c>
      <c r="O24" s="2" t="s">
        <v>95</v>
      </c>
      <c r="P24" s="2" t="s">
        <v>144</v>
      </c>
      <c r="Q24" s="2" t="s">
        <v>97</v>
      </c>
      <c r="R24" s="2" t="s">
        <v>98</v>
      </c>
      <c r="S24" s="2" t="s">
        <v>199</v>
      </c>
      <c r="T24" s="2" t="s">
        <v>98</v>
      </c>
      <c r="U24" s="2" t="s">
        <v>98</v>
      </c>
      <c r="V24" s="2" t="s">
        <v>166</v>
      </c>
      <c r="W24" s="2" t="s">
        <v>166</v>
      </c>
      <c r="X24" s="2" t="s">
        <v>103</v>
      </c>
      <c r="Y24" s="2" t="s">
        <v>200</v>
      </c>
      <c r="Z24" s="4">
        <v>261</v>
      </c>
      <c r="AA24" s="4">
        <f>=ROUNDDOWN(29,0)</f>
      </c>
      <c r="AB24" s="5">
        <v>9</v>
      </c>
      <c r="AC24" s="2" t="s">
        <v>98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>
        <v>5</v>
      </c>
      <c r="AQ24" s="8">
        <v>569.4</v>
      </c>
      <c r="AR24" s="4"/>
      <c r="AS24" s="8"/>
      <c r="AT24" s="7"/>
      <c r="AU24" s="7"/>
      <c r="AV24" s="4">
        <v>11</v>
      </c>
      <c r="AW24" s="8">
        <v>1351.26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0.4214</v>
      </c>
      <c r="BC24" s="4">
        <v>11</v>
      </c>
      <c r="BD24" s="8">
        <v>1351.26</v>
      </c>
      <c r="BE24" s="4" t="s">
        <v>98</v>
      </c>
      <c r="BF24" s="8" t="s">
        <v>98</v>
      </c>
      <c r="BG24" s="7" t="s">
        <v>98</v>
      </c>
      <c r="BH24" s="7" t="s">
        <v>98</v>
      </c>
      <c r="BI24" s="7">
        <v>1</v>
      </c>
      <c r="BJ24" s="4">
        <v>16</v>
      </c>
      <c r="BK24" s="8">
        <v>1892.65</v>
      </c>
      <c r="BL24" s="2" t="s">
        <v>201</v>
      </c>
      <c r="BM24" s="7">
        <v>0.3125</v>
      </c>
      <c r="BN24" s="7">
        <v>0.3008</v>
      </c>
      <c r="BO24" s="4">
        <v>5</v>
      </c>
      <c r="BP24" s="8">
        <v>569.4</v>
      </c>
      <c r="BQ24" s="4"/>
      <c r="BR24" s="8"/>
      <c r="BS24" s="7"/>
      <c r="BT24" s="7"/>
      <c r="BU24" s="2" t="s">
        <v>108</v>
      </c>
      <c r="BV24" s="2" t="s">
        <v>95</v>
      </c>
      <c r="BW24" s="2" t="s">
        <v>202</v>
      </c>
      <c r="BX24" s="2" t="s">
        <v>203</v>
      </c>
      <c r="BY24" s="2" t="s">
        <v>111</v>
      </c>
      <c r="BZ24" s="2" t="s">
        <v>98</v>
      </c>
    </row>
    <row r="25">
      <c r="A25" s="2" t="s">
        <v>204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196</v>
      </c>
      <c r="G25" s="2" t="s">
        <v>196</v>
      </c>
      <c r="H25" s="2" t="s">
        <v>196</v>
      </c>
      <c r="I25" s="2" t="s">
        <v>197</v>
      </c>
      <c r="J25" s="2" t="s">
        <v>117</v>
      </c>
      <c r="K25" s="2" t="s">
        <v>198</v>
      </c>
      <c r="L25" s="3">
        <v>125</v>
      </c>
      <c r="M25" s="3">
        <v>131.24</v>
      </c>
      <c r="N25" s="3">
        <v>259.99</v>
      </c>
      <c r="O25" s="2" t="s">
        <v>95</v>
      </c>
      <c r="P25" s="2" t="s">
        <v>144</v>
      </c>
      <c r="Q25" s="2" t="s">
        <v>97</v>
      </c>
      <c r="R25" s="2" t="s">
        <v>98</v>
      </c>
      <c r="S25" s="2" t="s">
        <v>199</v>
      </c>
      <c r="T25" s="2" t="s">
        <v>98</v>
      </c>
      <c r="U25" s="2" t="s">
        <v>98</v>
      </c>
      <c r="V25" s="2" t="s">
        <v>166</v>
      </c>
      <c r="W25" s="2" t="s">
        <v>166</v>
      </c>
      <c r="X25" s="2" t="s">
        <v>103</v>
      </c>
      <c r="Y25" s="2" t="s">
        <v>200</v>
      </c>
      <c r="Z25" s="4">
        <v>150</v>
      </c>
      <c r="AA25" s="4">
        <f>=ROUNDDOWN(21.4285714285714,0)</f>
      </c>
      <c r="AB25" s="5">
        <v>7</v>
      </c>
      <c r="AC25" s="2" t="s">
        <v>98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>
        <v>3</v>
      </c>
      <c r="AQ25" s="8">
        <v>390.93</v>
      </c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0.2893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16</v>
      </c>
      <c r="BK25" s="8">
        <v>2126.72</v>
      </c>
      <c r="BL25" s="2" t="s">
        <v>205</v>
      </c>
      <c r="BM25" s="7">
        <v>0.1875</v>
      </c>
      <c r="BN25" s="7">
        <v>0.1838</v>
      </c>
      <c r="BO25" s="4">
        <v>3</v>
      </c>
      <c r="BP25" s="8">
        <v>390.93</v>
      </c>
      <c r="BQ25" s="4"/>
      <c r="BR25" s="8"/>
      <c r="BS25" s="7"/>
      <c r="BT25" s="7"/>
      <c r="BU25" s="2" t="s">
        <v>108</v>
      </c>
      <c r="BV25" s="2" t="s">
        <v>95</v>
      </c>
      <c r="BW25" s="2" t="s">
        <v>202</v>
      </c>
      <c r="BX25" s="2" t="s">
        <v>206</v>
      </c>
      <c r="BY25" s="2" t="s">
        <v>111</v>
      </c>
      <c r="BZ25" s="2" t="s">
        <v>98</v>
      </c>
    </row>
    <row r="26">
      <c r="A26" s="2" t="s">
        <v>207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196</v>
      </c>
      <c r="G26" s="2" t="s">
        <v>196</v>
      </c>
      <c r="H26" s="2" t="s">
        <v>196</v>
      </c>
      <c r="I26" s="2" t="s">
        <v>197</v>
      </c>
      <c r="J26" s="2" t="s">
        <v>120</v>
      </c>
      <c r="K26" s="2" t="s">
        <v>198</v>
      </c>
      <c r="L26" s="3">
        <v>125</v>
      </c>
      <c r="M26" s="3">
        <v>131.24</v>
      </c>
      <c r="N26" s="3">
        <v>259.99</v>
      </c>
      <c r="O26" s="2" t="s">
        <v>95</v>
      </c>
      <c r="P26" s="2" t="s">
        <v>144</v>
      </c>
      <c r="Q26" s="2" t="s">
        <v>97</v>
      </c>
      <c r="R26" s="2" t="s">
        <v>98</v>
      </c>
      <c r="S26" s="2" t="s">
        <v>199</v>
      </c>
      <c r="T26" s="2" t="s">
        <v>98</v>
      </c>
      <c r="U26" s="2" t="s">
        <v>208</v>
      </c>
      <c r="V26" s="2" t="s">
        <v>166</v>
      </c>
      <c r="W26" s="2" t="s">
        <v>166</v>
      </c>
      <c r="X26" s="2" t="s">
        <v>103</v>
      </c>
      <c r="Y26" s="2" t="s">
        <v>200</v>
      </c>
      <c r="Z26" s="4">
        <v>44</v>
      </c>
      <c r="AA26" s="4">
        <f>=ROUNDDOWN(22,0)</f>
      </c>
      <c r="AB26" s="5">
        <v>2</v>
      </c>
      <c r="AC26" s="2" t="s">
        <v>98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>
        <v>3</v>
      </c>
      <c r="AQ26" s="8">
        <v>390.93</v>
      </c>
      <c r="AR26" s="4"/>
      <c r="AS26" s="8"/>
      <c r="AT26" s="7"/>
      <c r="AU26" s="7"/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0.2893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8</v>
      </c>
      <c r="BK26" s="8">
        <v>996.78</v>
      </c>
      <c r="BL26" s="2" t="s">
        <v>209</v>
      </c>
      <c r="BM26" s="7">
        <v>0.375</v>
      </c>
      <c r="BN26" s="7">
        <v>0.3922</v>
      </c>
      <c r="BO26" s="4">
        <v>3</v>
      </c>
      <c r="BP26" s="8">
        <v>390.93</v>
      </c>
      <c r="BQ26" s="4"/>
      <c r="BR26" s="8"/>
      <c r="BS26" s="7"/>
      <c r="BT26" s="7"/>
      <c r="BU26" s="2" t="s">
        <v>108</v>
      </c>
      <c r="BV26" s="2" t="s">
        <v>95</v>
      </c>
      <c r="BW26" s="2" t="s">
        <v>202</v>
      </c>
      <c r="BX26" s="2" t="s">
        <v>210</v>
      </c>
      <c r="BY26" s="2" t="s">
        <v>111</v>
      </c>
      <c r="BZ26" s="2" t="s">
        <v>98</v>
      </c>
    </row>
    <row r="27">
      <c r="A27" s="2" t="s">
        <v>211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212</v>
      </c>
      <c r="G27" s="2" t="s">
        <v>98</v>
      </c>
      <c r="H27" s="2" t="s">
        <v>98</v>
      </c>
      <c r="I27" s="2" t="s">
        <v>213</v>
      </c>
      <c r="J27" s="2" t="s">
        <v>163</v>
      </c>
      <c r="K27" s="2" t="s">
        <v>164</v>
      </c>
      <c r="L27" s="3">
        <v>125</v>
      </c>
      <c r="M27" s="3">
        <v>131.24</v>
      </c>
      <c r="N27" s="3">
        <v>259.99</v>
      </c>
      <c r="O27" s="2" t="s">
        <v>95</v>
      </c>
      <c r="P27" s="2" t="s">
        <v>214</v>
      </c>
      <c r="Q27" s="2" t="s">
        <v>97</v>
      </c>
      <c r="R27" s="2" t="s">
        <v>98</v>
      </c>
      <c r="S27" s="2" t="s">
        <v>215</v>
      </c>
      <c r="T27" s="2" t="s">
        <v>98</v>
      </c>
      <c r="U27" s="2" t="s">
        <v>98</v>
      </c>
      <c r="V27" s="2" t="s">
        <v>216</v>
      </c>
      <c r="W27" s="2" t="s">
        <v>103</v>
      </c>
      <c r="X27" s="2" t="s">
        <v>217</v>
      </c>
      <c r="Y27" s="2" t="s">
        <v>218</v>
      </c>
      <c r="Z27" s="4">
        <v>48</v>
      </c>
      <c r="AA27" s="4">
        <f>=ROUNDDOWN(9.6,0)</f>
      </c>
      <c r="AB27" s="5">
        <v>5</v>
      </c>
      <c r="AC27" s="2" t="s">
        <v>219</v>
      </c>
      <c r="AD27" s="4">
        <v>35</v>
      </c>
      <c r="AE27" s="4">
        <v>140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>
        <v>2</v>
      </c>
      <c r="AQ27" s="8">
        <v>265</v>
      </c>
      <c r="AR27" s="4"/>
      <c r="AS27" s="8"/>
      <c r="AT27" s="7"/>
      <c r="AU27" s="7"/>
      <c r="AV27" s="4">
        <v>5</v>
      </c>
      <c r="AW27" s="8">
        <v>698.62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0.3793</v>
      </c>
      <c r="BC27" s="4">
        <v>8</v>
      </c>
      <c r="BD27" s="8">
        <v>1108.16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0.6304</v>
      </c>
      <c r="BJ27" s="4">
        <v>9</v>
      </c>
      <c r="BK27" s="8">
        <v>1226.67</v>
      </c>
      <c r="BL27" s="2" t="s">
        <v>220</v>
      </c>
      <c r="BM27" s="7">
        <v>0.2222</v>
      </c>
      <c r="BN27" s="7">
        <v>0.216</v>
      </c>
      <c r="BO27" s="4">
        <v>2</v>
      </c>
      <c r="BP27" s="8">
        <v>265</v>
      </c>
      <c r="BQ27" s="4"/>
      <c r="BR27" s="8"/>
      <c r="BS27" s="7"/>
      <c r="BT27" s="7"/>
      <c r="BU27" s="2" t="s">
        <v>108</v>
      </c>
      <c r="BV27" s="2" t="s">
        <v>95</v>
      </c>
      <c r="BW27" s="2" t="s">
        <v>221</v>
      </c>
      <c r="BX27" s="2" t="s">
        <v>222</v>
      </c>
      <c r="BY27" s="2" t="s">
        <v>111</v>
      </c>
      <c r="BZ27" s="2" t="s">
        <v>98</v>
      </c>
    </row>
    <row r="28">
      <c r="A28" s="2" t="s">
        <v>223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212</v>
      </c>
      <c r="G28" s="2" t="s">
        <v>98</v>
      </c>
      <c r="H28" s="2" t="s">
        <v>98</v>
      </c>
      <c r="I28" s="2" t="s">
        <v>213</v>
      </c>
      <c r="J28" s="2" t="s">
        <v>117</v>
      </c>
      <c r="K28" s="2" t="s">
        <v>164</v>
      </c>
      <c r="L28" s="3">
        <v>135</v>
      </c>
      <c r="M28" s="3">
        <v>141.74</v>
      </c>
      <c r="N28" s="3">
        <v>279.99</v>
      </c>
      <c r="O28" s="2" t="s">
        <v>95</v>
      </c>
      <c r="P28" s="2" t="s">
        <v>214</v>
      </c>
      <c r="Q28" s="2" t="s">
        <v>97</v>
      </c>
      <c r="R28" s="2" t="s">
        <v>98</v>
      </c>
      <c r="S28" s="2" t="s">
        <v>215</v>
      </c>
      <c r="T28" s="2" t="s">
        <v>98</v>
      </c>
      <c r="U28" s="2" t="s">
        <v>98</v>
      </c>
      <c r="V28" s="2" t="s">
        <v>216</v>
      </c>
      <c r="W28" s="2" t="s">
        <v>103</v>
      </c>
      <c r="X28" s="2" t="s">
        <v>217</v>
      </c>
      <c r="Y28" s="2" t="s">
        <v>218</v>
      </c>
      <c r="Z28" s="4">
        <v>113</v>
      </c>
      <c r="AA28" s="4">
        <f>=ROUNDDOWN(18.5245901639344,0)</f>
      </c>
      <c r="AB28" s="5">
        <v>6.1</v>
      </c>
      <c r="AC28" s="2" t="s">
        <v>219</v>
      </c>
      <c r="AD28" s="4">
        <v>140</v>
      </c>
      <c r="AE28" s="4">
        <v>255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>
        <v>3</v>
      </c>
      <c r="AQ28" s="8">
        <v>433.62</v>
      </c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0.6207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16</v>
      </c>
      <c r="BK28" s="8">
        <v>2358.83</v>
      </c>
      <c r="BL28" s="2" t="s">
        <v>224</v>
      </c>
      <c r="BM28" s="7">
        <v>0.1875</v>
      </c>
      <c r="BN28" s="7">
        <v>0.1838</v>
      </c>
      <c r="BO28" s="4">
        <v>3</v>
      </c>
      <c r="BP28" s="8">
        <v>433.62</v>
      </c>
      <c r="BQ28" s="4"/>
      <c r="BR28" s="8"/>
      <c r="BS28" s="7"/>
      <c r="BT28" s="7"/>
      <c r="BU28" s="2" t="s">
        <v>108</v>
      </c>
      <c r="BV28" s="2" t="s">
        <v>95</v>
      </c>
      <c r="BW28" s="2" t="s">
        <v>221</v>
      </c>
      <c r="BX28" s="2" t="s">
        <v>225</v>
      </c>
      <c r="BY28" s="2" t="s">
        <v>111</v>
      </c>
      <c r="BZ28" s="2" t="s">
        <v>98</v>
      </c>
    </row>
    <row r="29">
      <c r="A29" s="2" t="s">
        <v>226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212</v>
      </c>
      <c r="G29" s="2" t="s">
        <v>98</v>
      </c>
      <c r="H29" s="2" t="s">
        <v>98</v>
      </c>
      <c r="I29" s="2" t="s">
        <v>227</v>
      </c>
      <c r="J29" s="2" t="s">
        <v>163</v>
      </c>
      <c r="K29" s="2" t="s">
        <v>228</v>
      </c>
      <c r="L29" s="3">
        <v>125</v>
      </c>
      <c r="M29" s="3">
        <v>131.24</v>
      </c>
      <c r="N29" s="3">
        <v>259.99</v>
      </c>
      <c r="O29" s="2" t="s">
        <v>95</v>
      </c>
      <c r="P29" s="2" t="s">
        <v>214</v>
      </c>
      <c r="Q29" s="2" t="s">
        <v>97</v>
      </c>
      <c r="R29" s="2" t="s">
        <v>98</v>
      </c>
      <c r="S29" s="2" t="s">
        <v>229</v>
      </c>
      <c r="T29" s="2" t="s">
        <v>98</v>
      </c>
      <c r="U29" s="2" t="s">
        <v>98</v>
      </c>
      <c r="V29" s="2" t="s">
        <v>216</v>
      </c>
      <c r="W29" s="2" t="s">
        <v>103</v>
      </c>
      <c r="X29" s="2" t="s">
        <v>230</v>
      </c>
      <c r="Y29" s="2" t="s">
        <v>200</v>
      </c>
      <c r="Z29" s="4">
        <v>54</v>
      </c>
      <c r="AA29" s="4">
        <f>=ROUNDDOWN(18,0)</f>
      </c>
      <c r="AB29" s="5">
        <v>3</v>
      </c>
      <c r="AC29" s="2" t="s">
        <v>231</v>
      </c>
      <c r="AD29" s="4">
        <v>210</v>
      </c>
      <c r="AE29" s="4">
        <v>210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>
        <v>2</v>
      </c>
      <c r="AQ29" s="8">
        <v>265</v>
      </c>
      <c r="AR29" s="4"/>
      <c r="AS29" s="8"/>
      <c r="AT29" s="7"/>
      <c r="AU29" s="7"/>
      <c r="AV29" s="4">
        <v>3</v>
      </c>
      <c r="AW29" s="8">
        <v>409.54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0.6471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>
        <v>0.3696</v>
      </c>
      <c r="BJ29" s="4">
        <v>6</v>
      </c>
      <c r="BK29" s="8">
        <v>787.01</v>
      </c>
      <c r="BL29" s="2" t="s">
        <v>232</v>
      </c>
      <c r="BM29" s="7">
        <v>0.3333</v>
      </c>
      <c r="BN29" s="7">
        <v>0.3367</v>
      </c>
      <c r="BO29" s="4">
        <v>2</v>
      </c>
      <c r="BP29" s="8">
        <v>265</v>
      </c>
      <c r="BQ29" s="4"/>
      <c r="BR29" s="8"/>
      <c r="BS29" s="7"/>
      <c r="BT29" s="7"/>
      <c r="BU29" s="2" t="s">
        <v>108</v>
      </c>
      <c r="BV29" s="2" t="s">
        <v>95</v>
      </c>
      <c r="BW29" s="2" t="s">
        <v>202</v>
      </c>
      <c r="BX29" s="2" t="s">
        <v>233</v>
      </c>
      <c r="BY29" s="2" t="s">
        <v>111</v>
      </c>
      <c r="BZ29" s="2" t="s">
        <v>98</v>
      </c>
    </row>
    <row r="30">
      <c r="A30" s="2" t="s">
        <v>234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212</v>
      </c>
      <c r="G30" s="2" t="s">
        <v>98</v>
      </c>
      <c r="H30" s="2" t="s">
        <v>98</v>
      </c>
      <c r="I30" s="2" t="s">
        <v>227</v>
      </c>
      <c r="J30" s="2" t="s">
        <v>117</v>
      </c>
      <c r="K30" s="2" t="s">
        <v>228</v>
      </c>
      <c r="L30" s="3">
        <v>135</v>
      </c>
      <c r="M30" s="3">
        <v>141.74</v>
      </c>
      <c r="N30" s="3">
        <v>279.99</v>
      </c>
      <c r="O30" s="2" t="s">
        <v>95</v>
      </c>
      <c r="P30" s="2" t="s">
        <v>214</v>
      </c>
      <c r="Q30" s="2" t="s">
        <v>97</v>
      </c>
      <c r="R30" s="2" t="s">
        <v>98</v>
      </c>
      <c r="S30" s="2" t="s">
        <v>229</v>
      </c>
      <c r="T30" s="2" t="s">
        <v>98</v>
      </c>
      <c r="U30" s="2" t="s">
        <v>98</v>
      </c>
      <c r="V30" s="2" t="s">
        <v>216</v>
      </c>
      <c r="W30" s="2" t="s">
        <v>103</v>
      </c>
      <c r="X30" s="2" t="s">
        <v>230</v>
      </c>
      <c r="Y30" s="2" t="s">
        <v>200</v>
      </c>
      <c r="Z30" s="4">
        <v>143</v>
      </c>
      <c r="AA30" s="4">
        <f>=ROUNDDOWN(20.4285714285714,0)</f>
      </c>
      <c r="AB30" s="5">
        <v>7</v>
      </c>
      <c r="AC30" s="2" t="s">
        <v>106</v>
      </c>
      <c r="AD30" s="4">
        <v>110</v>
      </c>
      <c r="AE30" s="4">
        <v>260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>
        <v>1</v>
      </c>
      <c r="AQ30" s="8">
        <v>144.54</v>
      </c>
      <c r="AR30" s="4"/>
      <c r="AS30" s="8"/>
      <c r="AT30" s="7"/>
      <c r="AU30" s="7"/>
      <c r="AV30" s="4" t="s">
        <v>98</v>
      </c>
      <c r="AW30" s="8" t="s">
        <v>98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0.3529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 t="s">
        <v>98</v>
      </c>
      <c r="BJ30" s="4">
        <v>12</v>
      </c>
      <c r="BK30" s="8">
        <v>1575.4</v>
      </c>
      <c r="BL30" s="2" t="s">
        <v>235</v>
      </c>
      <c r="BM30" s="7">
        <v>0.0833</v>
      </c>
      <c r="BN30" s="7">
        <v>0.0917</v>
      </c>
      <c r="BO30" s="4">
        <v>1</v>
      </c>
      <c r="BP30" s="8">
        <v>144.54</v>
      </c>
      <c r="BQ30" s="4"/>
      <c r="BR30" s="8"/>
      <c r="BS30" s="7"/>
      <c r="BT30" s="7"/>
      <c r="BU30" s="2" t="s">
        <v>108</v>
      </c>
      <c r="BV30" s="2" t="s">
        <v>95</v>
      </c>
      <c r="BW30" s="2" t="s">
        <v>202</v>
      </c>
      <c r="BX30" s="2" t="s">
        <v>236</v>
      </c>
      <c r="BY30" s="2" t="s">
        <v>111</v>
      </c>
      <c r="BZ30" s="2" t="s">
        <v>98</v>
      </c>
    </row>
    <row r="31">
      <c r="A31" s="2" t="s">
        <v>237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238</v>
      </c>
      <c r="G31" s="2" t="s">
        <v>238</v>
      </c>
      <c r="H31" s="2" t="s">
        <v>238</v>
      </c>
      <c r="I31" s="2" t="s">
        <v>239</v>
      </c>
      <c r="J31" s="2" t="s">
        <v>93</v>
      </c>
      <c r="K31" s="2" t="s">
        <v>240</v>
      </c>
      <c r="L31" s="3">
        <v>100</v>
      </c>
      <c r="M31" s="3">
        <v>104.99</v>
      </c>
      <c r="N31" s="3">
        <v>214.99</v>
      </c>
      <c r="O31" s="2" t="s">
        <v>95</v>
      </c>
      <c r="P31" s="2" t="s">
        <v>241</v>
      </c>
      <c r="Q31" s="2" t="s">
        <v>97</v>
      </c>
      <c r="R31" s="2" t="s">
        <v>98</v>
      </c>
      <c r="S31" s="2" t="s">
        <v>242</v>
      </c>
      <c r="T31" s="2" t="s">
        <v>98</v>
      </c>
      <c r="U31" s="2" t="s">
        <v>101</v>
      </c>
      <c r="V31" s="2" t="s">
        <v>166</v>
      </c>
      <c r="W31" s="2" t="s">
        <v>166</v>
      </c>
      <c r="X31" s="2" t="s">
        <v>103</v>
      </c>
      <c r="Y31" s="2" t="s">
        <v>200</v>
      </c>
      <c r="Z31" s="4">
        <v>37</v>
      </c>
      <c r="AA31" s="4">
        <f>=ROUNDDOWN(37,0)</f>
      </c>
      <c r="AB31" s="5">
        <v>1</v>
      </c>
      <c r="AC31" s="2" t="s">
        <v>98</v>
      </c>
      <c r="AD31" s="4"/>
      <c r="AE31" s="4"/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>
        <v>1</v>
      </c>
      <c r="AQ31" s="8">
        <v>118.99</v>
      </c>
      <c r="AR31" s="4"/>
      <c r="AS31" s="8"/>
      <c r="AT31" s="7"/>
      <c r="AU31" s="7"/>
      <c r="AV31" s="4">
        <v>4</v>
      </c>
      <c r="AW31" s="8">
        <v>535.43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0.2222</v>
      </c>
      <c r="BC31" s="4">
        <v>7</v>
      </c>
      <c r="BD31" s="8">
        <v>892.45</v>
      </c>
      <c r="BE31" s="4" t="s">
        <v>98</v>
      </c>
      <c r="BF31" s="8" t="s">
        <v>98</v>
      </c>
      <c r="BG31" s="7" t="s">
        <v>98</v>
      </c>
      <c r="BH31" s="7" t="s">
        <v>98</v>
      </c>
      <c r="BI31" s="7">
        <v>0.6</v>
      </c>
      <c r="BJ31" s="4">
        <v>4</v>
      </c>
      <c r="BK31" s="8">
        <v>431.21</v>
      </c>
      <c r="BL31" s="2" t="s">
        <v>243</v>
      </c>
      <c r="BM31" s="7">
        <v>0.25</v>
      </c>
      <c r="BN31" s="7">
        <v>0.2759</v>
      </c>
      <c r="BO31" s="4">
        <v>1</v>
      </c>
      <c r="BP31" s="8">
        <v>118.99</v>
      </c>
      <c r="BQ31" s="4"/>
      <c r="BR31" s="8"/>
      <c r="BS31" s="7"/>
      <c r="BT31" s="7"/>
      <c r="BU31" s="2" t="s">
        <v>108</v>
      </c>
      <c r="BV31" s="2" t="s">
        <v>95</v>
      </c>
      <c r="BW31" s="2" t="s">
        <v>202</v>
      </c>
      <c r="BX31" s="2" t="s">
        <v>244</v>
      </c>
      <c r="BY31" s="2" t="s">
        <v>111</v>
      </c>
      <c r="BZ31" s="2" t="s">
        <v>98</v>
      </c>
    </row>
    <row r="32">
      <c r="A32" s="2" t="s">
        <v>245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238</v>
      </c>
      <c r="G32" s="2" t="s">
        <v>238</v>
      </c>
      <c r="H32" s="2" t="s">
        <v>238</v>
      </c>
      <c r="I32" s="2" t="s">
        <v>239</v>
      </c>
      <c r="J32" s="2" t="s">
        <v>113</v>
      </c>
      <c r="K32" s="2" t="s">
        <v>240</v>
      </c>
      <c r="L32" s="3">
        <v>110</v>
      </c>
      <c r="M32" s="3">
        <v>115.49</v>
      </c>
      <c r="N32" s="3">
        <v>234.99</v>
      </c>
      <c r="O32" s="2" t="s">
        <v>95</v>
      </c>
      <c r="P32" s="2" t="s">
        <v>241</v>
      </c>
      <c r="Q32" s="2" t="s">
        <v>97</v>
      </c>
      <c r="R32" s="2" t="s">
        <v>98</v>
      </c>
      <c r="S32" s="2" t="s">
        <v>242</v>
      </c>
      <c r="T32" s="2" t="s">
        <v>98</v>
      </c>
      <c r="U32" s="2" t="s">
        <v>101</v>
      </c>
      <c r="V32" s="2" t="s">
        <v>166</v>
      </c>
      <c r="W32" s="2" t="s">
        <v>166</v>
      </c>
      <c r="X32" s="2" t="s">
        <v>103</v>
      </c>
      <c r="Y32" s="2" t="s">
        <v>200</v>
      </c>
      <c r="Z32" s="4">
        <v>129</v>
      </c>
      <c r="AA32" s="4">
        <f>=ROUNDDOWN(32.25,0)</f>
      </c>
      <c r="AB32" s="5">
        <v>4</v>
      </c>
      <c r="AC32" s="2" t="s">
        <v>173</v>
      </c>
      <c r="AD32" s="4">
        <v>60</v>
      </c>
      <c r="AE32" s="4">
        <v>60</v>
      </c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>
        <v>2</v>
      </c>
      <c r="AQ32" s="8">
        <v>264.4</v>
      </c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0.4938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18</v>
      </c>
      <c r="BK32" s="8">
        <v>2024.69</v>
      </c>
      <c r="BL32" s="2" t="s">
        <v>246</v>
      </c>
      <c r="BM32" s="7">
        <v>0.1111</v>
      </c>
      <c r="BN32" s="7">
        <v>0.1306</v>
      </c>
      <c r="BO32" s="4">
        <v>2</v>
      </c>
      <c r="BP32" s="8">
        <v>264.4</v>
      </c>
      <c r="BQ32" s="4"/>
      <c r="BR32" s="8"/>
      <c r="BS32" s="7"/>
      <c r="BT32" s="7"/>
      <c r="BU32" s="2" t="s">
        <v>108</v>
      </c>
      <c r="BV32" s="2" t="s">
        <v>95</v>
      </c>
      <c r="BW32" s="2" t="s">
        <v>202</v>
      </c>
      <c r="BX32" s="2" t="s">
        <v>247</v>
      </c>
      <c r="BY32" s="2" t="s">
        <v>111</v>
      </c>
      <c r="BZ32" s="2" t="s">
        <v>98</v>
      </c>
    </row>
    <row r="33">
      <c r="A33" s="2" t="s">
        <v>248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238</v>
      </c>
      <c r="G33" s="2" t="s">
        <v>238</v>
      </c>
      <c r="H33" s="2" t="s">
        <v>238</v>
      </c>
      <c r="I33" s="2" t="s">
        <v>239</v>
      </c>
      <c r="J33" s="2" t="s">
        <v>117</v>
      </c>
      <c r="K33" s="2" t="s">
        <v>240</v>
      </c>
      <c r="L33" s="3">
        <v>125</v>
      </c>
      <c r="M33" s="3">
        <v>131.24</v>
      </c>
      <c r="N33" s="3">
        <v>264.99</v>
      </c>
      <c r="O33" s="2" t="s">
        <v>95</v>
      </c>
      <c r="P33" s="2" t="s">
        <v>241</v>
      </c>
      <c r="Q33" s="2" t="s">
        <v>97</v>
      </c>
      <c r="R33" s="2" t="s">
        <v>98</v>
      </c>
      <c r="S33" s="2" t="s">
        <v>242</v>
      </c>
      <c r="T33" s="2" t="s">
        <v>98</v>
      </c>
      <c r="U33" s="2" t="s">
        <v>101</v>
      </c>
      <c r="V33" s="2" t="s">
        <v>166</v>
      </c>
      <c r="W33" s="2" t="s">
        <v>166</v>
      </c>
      <c r="X33" s="2" t="s">
        <v>103</v>
      </c>
      <c r="Y33" s="2" t="s">
        <v>249</v>
      </c>
      <c r="Z33" s="4">
        <v>185</v>
      </c>
      <c r="AA33" s="4">
        <f>=ROUNDDOWN(37,0)</f>
      </c>
      <c r="AB33" s="5">
        <v>5</v>
      </c>
      <c r="AC33" s="2" t="s">
        <v>173</v>
      </c>
      <c r="AD33" s="4">
        <v>50</v>
      </c>
      <c r="AE33" s="4">
        <v>50</v>
      </c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98</v>
      </c>
      <c r="AW33" s="8" t="s">
        <v>98</v>
      </c>
      <c r="AX33" s="4" t="s">
        <v>98</v>
      </c>
      <c r="AY33" s="8" t="s">
        <v>98</v>
      </c>
      <c r="AZ33" s="7" t="s">
        <v>98</v>
      </c>
      <c r="BA33" s="7" t="s">
        <v>98</v>
      </c>
      <c r="BB33" s="7"/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 t="s">
        <v>98</v>
      </c>
      <c r="BJ33" s="4">
        <v>6</v>
      </c>
      <c r="BK33" s="8">
        <v>702.7</v>
      </c>
      <c r="BL33" s="2" t="s">
        <v>250</v>
      </c>
      <c r="BM33" s="7"/>
      <c r="BN33" s="7"/>
      <c r="BO33" s="4"/>
      <c r="BP33" s="8"/>
      <c r="BQ33" s="4"/>
      <c r="BR33" s="8"/>
      <c r="BS33" s="7"/>
      <c r="BT33" s="7"/>
      <c r="BU33" s="2" t="s">
        <v>108</v>
      </c>
      <c r="BV33" s="2" t="s">
        <v>95</v>
      </c>
      <c r="BW33" s="2" t="s">
        <v>202</v>
      </c>
      <c r="BX33" s="2" t="s">
        <v>251</v>
      </c>
      <c r="BY33" s="2" t="s">
        <v>111</v>
      </c>
      <c r="BZ33" s="2" t="s">
        <v>98</v>
      </c>
    </row>
    <row r="34">
      <c r="A34" s="2" t="s">
        <v>252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238</v>
      </c>
      <c r="G34" s="2" t="s">
        <v>238</v>
      </c>
      <c r="H34" s="2" t="s">
        <v>238</v>
      </c>
      <c r="I34" s="2" t="s">
        <v>239</v>
      </c>
      <c r="J34" s="2" t="s">
        <v>120</v>
      </c>
      <c r="K34" s="2" t="s">
        <v>240</v>
      </c>
      <c r="L34" s="3">
        <v>125</v>
      </c>
      <c r="M34" s="3">
        <v>131.24</v>
      </c>
      <c r="N34" s="3">
        <v>264.99</v>
      </c>
      <c r="O34" s="2" t="s">
        <v>95</v>
      </c>
      <c r="P34" s="2" t="s">
        <v>241</v>
      </c>
      <c r="Q34" s="2" t="s">
        <v>97</v>
      </c>
      <c r="R34" s="2" t="s">
        <v>98</v>
      </c>
      <c r="S34" s="2" t="s">
        <v>242</v>
      </c>
      <c r="T34" s="2" t="s">
        <v>98</v>
      </c>
      <c r="U34" s="2" t="s">
        <v>101</v>
      </c>
      <c r="V34" s="2" t="s">
        <v>166</v>
      </c>
      <c r="W34" s="2" t="s">
        <v>166</v>
      </c>
      <c r="X34" s="2" t="s">
        <v>103</v>
      </c>
      <c r="Y34" s="2" t="s">
        <v>200</v>
      </c>
      <c r="Z34" s="4">
        <v>76</v>
      </c>
      <c r="AA34" s="4">
        <f>=ROUNDDOWN(25.3333333333333,0)</f>
      </c>
      <c r="AB34" s="5">
        <v>3</v>
      </c>
      <c r="AC34" s="2" t="s">
        <v>173</v>
      </c>
      <c r="AD34" s="4">
        <v>65</v>
      </c>
      <c r="AE34" s="4">
        <v>65</v>
      </c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>
        <v>1</v>
      </c>
      <c r="AQ34" s="8">
        <v>152.04</v>
      </c>
      <c r="AR34" s="4"/>
      <c r="AS34" s="8"/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0.284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7</v>
      </c>
      <c r="BK34" s="8">
        <v>929.69</v>
      </c>
      <c r="BL34" s="2" t="s">
        <v>253</v>
      </c>
      <c r="BM34" s="7">
        <v>0.1429</v>
      </c>
      <c r="BN34" s="7">
        <v>0.1635</v>
      </c>
      <c r="BO34" s="4">
        <v>1</v>
      </c>
      <c r="BP34" s="8">
        <v>152.04</v>
      </c>
      <c r="BQ34" s="4"/>
      <c r="BR34" s="8"/>
      <c r="BS34" s="7"/>
      <c r="BT34" s="7"/>
      <c r="BU34" s="2" t="s">
        <v>108</v>
      </c>
      <c r="BV34" s="2" t="s">
        <v>95</v>
      </c>
      <c r="BW34" s="2" t="s">
        <v>202</v>
      </c>
      <c r="BX34" s="2" t="s">
        <v>254</v>
      </c>
      <c r="BY34" s="2" t="s">
        <v>111</v>
      </c>
      <c r="BZ34" s="2" t="s">
        <v>98</v>
      </c>
    </row>
    <row r="35">
      <c r="A35" s="2" t="s">
        <v>255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238</v>
      </c>
      <c r="G35" s="2" t="s">
        <v>238</v>
      </c>
      <c r="H35" s="2" t="s">
        <v>238</v>
      </c>
      <c r="I35" s="2" t="s">
        <v>256</v>
      </c>
      <c r="J35" s="2" t="s">
        <v>257</v>
      </c>
      <c r="K35" s="2" t="s">
        <v>258</v>
      </c>
      <c r="L35" s="3">
        <v>80</v>
      </c>
      <c r="M35" s="3">
        <v>83.99</v>
      </c>
      <c r="N35" s="3">
        <v>174.99</v>
      </c>
      <c r="O35" s="2" t="s">
        <v>95</v>
      </c>
      <c r="P35" s="2" t="s">
        <v>144</v>
      </c>
      <c r="Q35" s="2" t="s">
        <v>97</v>
      </c>
      <c r="R35" s="2" t="s">
        <v>98</v>
      </c>
      <c r="S35" s="2" t="s">
        <v>259</v>
      </c>
      <c r="T35" s="2" t="s">
        <v>98</v>
      </c>
      <c r="U35" s="2" t="s">
        <v>98</v>
      </c>
      <c r="V35" s="2" t="s">
        <v>166</v>
      </c>
      <c r="W35" s="2" t="s">
        <v>166</v>
      </c>
      <c r="X35" s="2" t="s">
        <v>103</v>
      </c>
      <c r="Y35" s="2" t="s">
        <v>200</v>
      </c>
      <c r="Z35" s="4">
        <v>76</v>
      </c>
      <c r="AA35" s="4">
        <f>=ROUNDDOWN(25.3333333333333,0)</f>
      </c>
      <c r="AB35" s="5">
        <v>3</v>
      </c>
      <c r="AC35" s="2" t="s">
        <v>98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/>
      <c r="AQ35" s="8"/>
      <c r="AR35" s="4"/>
      <c r="AS35" s="8"/>
      <c r="AT35" s="7"/>
      <c r="AU35" s="7"/>
      <c r="AV35" s="4">
        <v>3</v>
      </c>
      <c r="AW35" s="8">
        <v>357.02</v>
      </c>
      <c r="AX35" s="4" t="s">
        <v>98</v>
      </c>
      <c r="AY35" s="8" t="s">
        <v>98</v>
      </c>
      <c r="AZ35" s="7" t="s">
        <v>98</v>
      </c>
      <c r="BA35" s="7" t="s">
        <v>98</v>
      </c>
      <c r="BB35" s="7"/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>
        <v>0.4</v>
      </c>
      <c r="BJ35" s="4">
        <v>3</v>
      </c>
      <c r="BK35" s="8">
        <v>224.29</v>
      </c>
      <c r="BL35" s="2" t="s">
        <v>260</v>
      </c>
      <c r="BM35" s="7"/>
      <c r="BN35" s="7"/>
      <c r="BO35" s="4"/>
      <c r="BP35" s="8"/>
      <c r="BQ35" s="4"/>
      <c r="BR35" s="8"/>
      <c r="BS35" s="7"/>
      <c r="BT35" s="7"/>
      <c r="BU35" s="2" t="s">
        <v>108</v>
      </c>
      <c r="BV35" s="2" t="s">
        <v>95</v>
      </c>
      <c r="BW35" s="2" t="s">
        <v>202</v>
      </c>
      <c r="BX35" s="2" t="s">
        <v>261</v>
      </c>
      <c r="BY35" s="2" t="s">
        <v>111</v>
      </c>
      <c r="BZ35" s="2" t="s">
        <v>98</v>
      </c>
    </row>
    <row r="36">
      <c r="A36" s="2" t="s">
        <v>262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238</v>
      </c>
      <c r="G36" s="2" t="s">
        <v>238</v>
      </c>
      <c r="H36" s="2" t="s">
        <v>238</v>
      </c>
      <c r="I36" s="2" t="s">
        <v>256</v>
      </c>
      <c r="J36" s="2" t="s">
        <v>93</v>
      </c>
      <c r="K36" s="2" t="s">
        <v>258</v>
      </c>
      <c r="L36" s="3">
        <v>95</v>
      </c>
      <c r="M36" s="3">
        <v>99.74</v>
      </c>
      <c r="N36" s="3">
        <v>204.99</v>
      </c>
      <c r="O36" s="2" t="s">
        <v>95</v>
      </c>
      <c r="P36" s="2" t="s">
        <v>144</v>
      </c>
      <c r="Q36" s="2" t="s">
        <v>97</v>
      </c>
      <c r="R36" s="2" t="s">
        <v>98</v>
      </c>
      <c r="S36" s="2" t="s">
        <v>259</v>
      </c>
      <c r="T36" s="2" t="s">
        <v>98</v>
      </c>
      <c r="U36" s="2" t="s">
        <v>98</v>
      </c>
      <c r="V36" s="2" t="s">
        <v>166</v>
      </c>
      <c r="W36" s="2" t="s">
        <v>166</v>
      </c>
      <c r="X36" s="2" t="s">
        <v>103</v>
      </c>
      <c r="Y36" s="2" t="s">
        <v>200</v>
      </c>
      <c r="Z36" s="4">
        <v>58</v>
      </c>
      <c r="AA36" s="4">
        <f>=ROUNDDOWN(19.3333333333333,0)</f>
      </c>
      <c r="AB36" s="5">
        <v>3</v>
      </c>
      <c r="AC36" s="2" t="s">
        <v>263</v>
      </c>
      <c r="AD36" s="4">
        <v>40</v>
      </c>
      <c r="AE36" s="4">
        <v>85</v>
      </c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/>
      <c r="AP36" s="4">
        <v>1</v>
      </c>
      <c r="AQ36" s="8">
        <v>106.48</v>
      </c>
      <c r="AR36" s="4"/>
      <c r="AS36" s="8"/>
      <c r="AT36" s="7"/>
      <c r="AU36" s="7"/>
      <c r="AV36" s="4" t="s">
        <v>98</v>
      </c>
      <c r="AW36" s="8" t="s">
        <v>98</v>
      </c>
      <c r="AX36" s="4" t="s">
        <v>98</v>
      </c>
      <c r="AY36" s="8" t="s">
        <v>98</v>
      </c>
      <c r="AZ36" s="7" t="s">
        <v>98</v>
      </c>
      <c r="BA36" s="7" t="s">
        <v>98</v>
      </c>
      <c r="BB36" s="7">
        <v>0.2982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 t="s">
        <v>98</v>
      </c>
      <c r="BJ36" s="4">
        <v>4</v>
      </c>
      <c r="BK36" s="8">
        <v>421.72</v>
      </c>
      <c r="BL36" s="2" t="s">
        <v>264</v>
      </c>
      <c r="BM36" s="7">
        <v>0.25</v>
      </c>
      <c r="BN36" s="7">
        <v>0.2525</v>
      </c>
      <c r="BO36" s="4">
        <v>1</v>
      </c>
      <c r="BP36" s="8">
        <v>106.48</v>
      </c>
      <c r="BQ36" s="4"/>
      <c r="BR36" s="8"/>
      <c r="BS36" s="7"/>
      <c r="BT36" s="7"/>
      <c r="BU36" s="2" t="s">
        <v>108</v>
      </c>
      <c r="BV36" s="2" t="s">
        <v>95</v>
      </c>
      <c r="BW36" s="2" t="s">
        <v>202</v>
      </c>
      <c r="BX36" s="2" t="s">
        <v>261</v>
      </c>
      <c r="BY36" s="2" t="s">
        <v>111</v>
      </c>
      <c r="BZ36" s="2" t="s">
        <v>98</v>
      </c>
    </row>
    <row r="37">
      <c r="A37" s="2" t="s">
        <v>265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238</v>
      </c>
      <c r="G37" s="2" t="s">
        <v>238</v>
      </c>
      <c r="H37" s="2" t="s">
        <v>238</v>
      </c>
      <c r="I37" s="2" t="s">
        <v>256</v>
      </c>
      <c r="J37" s="2" t="s">
        <v>113</v>
      </c>
      <c r="K37" s="2" t="s">
        <v>258</v>
      </c>
      <c r="L37" s="3">
        <v>100</v>
      </c>
      <c r="M37" s="3">
        <v>104.99</v>
      </c>
      <c r="N37" s="3">
        <v>214.99</v>
      </c>
      <c r="O37" s="2" t="s">
        <v>95</v>
      </c>
      <c r="P37" s="2" t="s">
        <v>144</v>
      </c>
      <c r="Q37" s="2" t="s">
        <v>97</v>
      </c>
      <c r="R37" s="2" t="s">
        <v>98</v>
      </c>
      <c r="S37" s="2" t="s">
        <v>259</v>
      </c>
      <c r="T37" s="2" t="s">
        <v>98</v>
      </c>
      <c r="U37" s="2" t="s">
        <v>98</v>
      </c>
      <c r="V37" s="2" t="s">
        <v>166</v>
      </c>
      <c r="W37" s="2" t="s">
        <v>166</v>
      </c>
      <c r="X37" s="2" t="s">
        <v>103</v>
      </c>
      <c r="Y37" s="2" t="s">
        <v>200</v>
      </c>
      <c r="Z37" s="4">
        <v>232</v>
      </c>
      <c r="AA37" s="4">
        <f>=ROUNDDOWN(46.4,0)</f>
      </c>
      <c r="AB37" s="5">
        <v>5</v>
      </c>
      <c r="AC37" s="2" t="s">
        <v>173</v>
      </c>
      <c r="AD37" s="4">
        <v>40</v>
      </c>
      <c r="AE37" s="4">
        <v>40</v>
      </c>
      <c r="AF37" s="6">
        <v>68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98</v>
      </c>
      <c r="AW37" s="8" t="s">
        <v>98</v>
      </c>
      <c r="AX37" s="4" t="s">
        <v>98</v>
      </c>
      <c r="AY37" s="8" t="s">
        <v>98</v>
      </c>
      <c r="AZ37" s="7" t="s">
        <v>98</v>
      </c>
      <c r="BA37" s="7" t="s">
        <v>98</v>
      </c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 t="s">
        <v>98</v>
      </c>
      <c r="BJ37" s="4">
        <v>16</v>
      </c>
      <c r="BK37" s="8">
        <v>1639.81</v>
      </c>
      <c r="BL37" s="2" t="s">
        <v>266</v>
      </c>
      <c r="BM37" s="7"/>
      <c r="BN37" s="7"/>
      <c r="BO37" s="4"/>
      <c r="BP37" s="8"/>
      <c r="BQ37" s="4"/>
      <c r="BR37" s="8"/>
      <c r="BS37" s="7"/>
      <c r="BT37" s="7"/>
      <c r="BU37" s="2" t="s">
        <v>108</v>
      </c>
      <c r="BV37" s="2" t="s">
        <v>95</v>
      </c>
      <c r="BW37" s="2" t="s">
        <v>267</v>
      </c>
      <c r="BX37" s="2" t="s">
        <v>268</v>
      </c>
      <c r="BY37" s="2" t="s">
        <v>111</v>
      </c>
      <c r="BZ37" s="2" t="s">
        <v>98</v>
      </c>
    </row>
    <row r="38">
      <c r="A38" s="2" t="s">
        <v>269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238</v>
      </c>
      <c r="G38" s="2" t="s">
        <v>238</v>
      </c>
      <c r="H38" s="2" t="s">
        <v>238</v>
      </c>
      <c r="I38" s="2" t="s">
        <v>256</v>
      </c>
      <c r="J38" s="2" t="s">
        <v>117</v>
      </c>
      <c r="K38" s="2" t="s">
        <v>258</v>
      </c>
      <c r="L38" s="3">
        <v>110</v>
      </c>
      <c r="M38" s="3">
        <v>115.49</v>
      </c>
      <c r="N38" s="3">
        <v>234.99</v>
      </c>
      <c r="O38" s="2" t="s">
        <v>95</v>
      </c>
      <c r="P38" s="2" t="s">
        <v>144</v>
      </c>
      <c r="Q38" s="2" t="s">
        <v>97</v>
      </c>
      <c r="R38" s="2" t="s">
        <v>98</v>
      </c>
      <c r="S38" s="2" t="s">
        <v>259</v>
      </c>
      <c r="T38" s="2" t="s">
        <v>98</v>
      </c>
      <c r="U38" s="2" t="s">
        <v>98</v>
      </c>
      <c r="V38" s="2" t="s">
        <v>166</v>
      </c>
      <c r="W38" s="2" t="s">
        <v>166</v>
      </c>
      <c r="X38" s="2" t="s">
        <v>103</v>
      </c>
      <c r="Y38" s="2" t="s">
        <v>200</v>
      </c>
      <c r="Z38" s="4">
        <v>301</v>
      </c>
      <c r="AA38" s="4">
        <f>=ROUNDDOWN(43,0)</f>
      </c>
      <c r="AB38" s="5">
        <v>7</v>
      </c>
      <c r="AC38" s="2" t="s">
        <v>173</v>
      </c>
      <c r="AD38" s="4">
        <v>40</v>
      </c>
      <c r="AE38" s="4">
        <v>40</v>
      </c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/>
      <c r="AP38" s="4">
        <v>2</v>
      </c>
      <c r="AQ38" s="8">
        <v>250.54</v>
      </c>
      <c r="AR38" s="4"/>
      <c r="AS38" s="8"/>
      <c r="AT38" s="7"/>
      <c r="AU38" s="7"/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0.7018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 t="s">
        <v>98</v>
      </c>
      <c r="BJ38" s="4">
        <v>16</v>
      </c>
      <c r="BK38" s="8">
        <v>1922.53</v>
      </c>
      <c r="BL38" s="2" t="s">
        <v>270</v>
      </c>
      <c r="BM38" s="7">
        <v>0.125</v>
      </c>
      <c r="BN38" s="7">
        <v>0.1303</v>
      </c>
      <c r="BO38" s="4">
        <v>2</v>
      </c>
      <c r="BP38" s="8">
        <v>250.54</v>
      </c>
      <c r="BQ38" s="4"/>
      <c r="BR38" s="8"/>
      <c r="BS38" s="7"/>
      <c r="BT38" s="7"/>
      <c r="BU38" s="2" t="s">
        <v>108</v>
      </c>
      <c r="BV38" s="2" t="s">
        <v>95</v>
      </c>
      <c r="BW38" s="2" t="s">
        <v>267</v>
      </c>
      <c r="BX38" s="2" t="s">
        <v>271</v>
      </c>
      <c r="BY38" s="2" t="s">
        <v>111</v>
      </c>
      <c r="BZ38" s="2" t="s">
        <v>98</v>
      </c>
    </row>
    <row r="39">
      <c r="A39" s="2" t="s">
        <v>272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238</v>
      </c>
      <c r="G39" s="2" t="s">
        <v>238</v>
      </c>
      <c r="H39" s="2" t="s">
        <v>238</v>
      </c>
      <c r="I39" s="2" t="s">
        <v>256</v>
      </c>
      <c r="J39" s="2" t="s">
        <v>120</v>
      </c>
      <c r="K39" s="2" t="s">
        <v>258</v>
      </c>
      <c r="L39" s="3">
        <v>110</v>
      </c>
      <c r="M39" s="3">
        <v>115.49</v>
      </c>
      <c r="N39" s="3">
        <v>234.99</v>
      </c>
      <c r="O39" s="2" t="s">
        <v>95</v>
      </c>
      <c r="P39" s="2" t="s">
        <v>144</v>
      </c>
      <c r="Q39" s="2" t="s">
        <v>97</v>
      </c>
      <c r="R39" s="2" t="s">
        <v>98</v>
      </c>
      <c r="S39" s="2" t="s">
        <v>259</v>
      </c>
      <c r="T39" s="2" t="s">
        <v>98</v>
      </c>
      <c r="U39" s="2" t="s">
        <v>98</v>
      </c>
      <c r="V39" s="2" t="s">
        <v>166</v>
      </c>
      <c r="W39" s="2" t="s">
        <v>166</v>
      </c>
      <c r="X39" s="2" t="s">
        <v>103</v>
      </c>
      <c r="Y39" s="2" t="s">
        <v>200</v>
      </c>
      <c r="Z39" s="4">
        <v>84</v>
      </c>
      <c r="AA39" s="4">
        <f>=ROUNDDOWN(28,0)</f>
      </c>
      <c r="AB39" s="5">
        <v>3</v>
      </c>
      <c r="AC39" s="2" t="s">
        <v>263</v>
      </c>
      <c r="AD39" s="4">
        <v>50</v>
      </c>
      <c r="AE39" s="4">
        <v>70</v>
      </c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/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1</v>
      </c>
      <c r="BK39" s="8">
        <v>107.2</v>
      </c>
      <c r="BL39" s="2" t="s">
        <v>193</v>
      </c>
      <c r="BM39" s="7"/>
      <c r="BN39" s="7"/>
      <c r="BO39" s="4"/>
      <c r="BP39" s="8"/>
      <c r="BQ39" s="4"/>
      <c r="BR39" s="8"/>
      <c r="BS39" s="7"/>
      <c r="BT39" s="7"/>
      <c r="BU39" s="2" t="s">
        <v>108</v>
      </c>
      <c r="BV39" s="2" t="s">
        <v>95</v>
      </c>
      <c r="BW39" s="2" t="s">
        <v>267</v>
      </c>
      <c r="BX39" s="2" t="s">
        <v>273</v>
      </c>
      <c r="BY39" s="2" t="s">
        <v>111</v>
      </c>
      <c r="BZ39" s="2" t="s">
        <v>98</v>
      </c>
    </row>
    <row r="40">
      <c r="A40" s="2" t="s">
        <v>274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275</v>
      </c>
      <c r="G40" s="2" t="s">
        <v>275</v>
      </c>
      <c r="H40" s="2" t="s">
        <v>275</v>
      </c>
      <c r="I40" s="2" t="s">
        <v>276</v>
      </c>
      <c r="J40" s="2" t="s">
        <v>163</v>
      </c>
      <c r="K40" s="2" t="s">
        <v>277</v>
      </c>
      <c r="L40" s="3">
        <v>95.03</v>
      </c>
      <c r="M40" s="3">
        <v>99.78</v>
      </c>
      <c r="N40" s="3">
        <v>204.99</v>
      </c>
      <c r="O40" s="2" t="s">
        <v>95</v>
      </c>
      <c r="P40" s="2" t="s">
        <v>180</v>
      </c>
      <c r="Q40" s="2" t="s">
        <v>97</v>
      </c>
      <c r="R40" s="2" t="s">
        <v>98</v>
      </c>
      <c r="S40" s="2" t="s">
        <v>278</v>
      </c>
      <c r="T40" s="2" t="s">
        <v>100</v>
      </c>
      <c r="U40" s="2" t="s">
        <v>279</v>
      </c>
      <c r="V40" s="2" t="s">
        <v>146</v>
      </c>
      <c r="W40" s="2" t="s">
        <v>280</v>
      </c>
      <c r="X40" s="2" t="s">
        <v>281</v>
      </c>
      <c r="Y40" s="2" t="s">
        <v>282</v>
      </c>
      <c r="Z40" s="4">
        <v>300</v>
      </c>
      <c r="AA40" s="4">
        <f>=ROUNDDOWN(88.2352941176471,0)</f>
      </c>
      <c r="AB40" s="5">
        <v>3.4</v>
      </c>
      <c r="AC40" s="2" t="s">
        <v>98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/>
      <c r="AP40" s="4">
        <v>3</v>
      </c>
      <c r="AQ40" s="8">
        <v>328.98</v>
      </c>
      <c r="AR40" s="4"/>
      <c r="AS40" s="8"/>
      <c r="AT40" s="7"/>
      <c r="AU40" s="7"/>
      <c r="AV40" s="4">
        <v>6</v>
      </c>
      <c r="AW40" s="8">
        <v>699.12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0.4706</v>
      </c>
      <c r="BC40" s="4">
        <v>6</v>
      </c>
      <c r="BD40" s="8">
        <v>699.12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1</v>
      </c>
      <c r="BJ40" s="4">
        <v>12</v>
      </c>
      <c r="BK40" s="8">
        <v>1234.04</v>
      </c>
      <c r="BL40" s="2" t="s">
        <v>283</v>
      </c>
      <c r="BM40" s="7">
        <v>0.25</v>
      </c>
      <c r="BN40" s="7">
        <v>0.2666</v>
      </c>
      <c r="BO40" s="4">
        <v>3</v>
      </c>
      <c r="BP40" s="8">
        <v>328.98</v>
      </c>
      <c r="BQ40" s="4"/>
      <c r="BR40" s="8"/>
      <c r="BS40" s="7"/>
      <c r="BT40" s="7"/>
      <c r="BU40" s="2" t="s">
        <v>108</v>
      </c>
      <c r="BV40" s="2" t="s">
        <v>95</v>
      </c>
      <c r="BW40" s="2" t="s">
        <v>282</v>
      </c>
      <c r="BX40" s="2" t="s">
        <v>284</v>
      </c>
      <c r="BY40" s="2" t="s">
        <v>111</v>
      </c>
      <c r="BZ40" s="2" t="s">
        <v>98</v>
      </c>
    </row>
    <row r="41">
      <c r="A41" s="2" t="s">
        <v>285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275</v>
      </c>
      <c r="G41" s="2" t="s">
        <v>275</v>
      </c>
      <c r="H41" s="2" t="s">
        <v>275</v>
      </c>
      <c r="I41" s="2" t="s">
        <v>276</v>
      </c>
      <c r="J41" s="2" t="s">
        <v>286</v>
      </c>
      <c r="K41" s="2" t="s">
        <v>277</v>
      </c>
      <c r="L41" s="3">
        <v>105.59</v>
      </c>
      <c r="M41" s="3">
        <v>110.87</v>
      </c>
      <c r="N41" s="3">
        <v>224.99</v>
      </c>
      <c r="O41" s="2" t="s">
        <v>95</v>
      </c>
      <c r="P41" s="2" t="s">
        <v>180</v>
      </c>
      <c r="Q41" s="2" t="s">
        <v>97</v>
      </c>
      <c r="R41" s="2" t="s">
        <v>98</v>
      </c>
      <c r="S41" s="2" t="s">
        <v>278</v>
      </c>
      <c r="T41" s="2" t="s">
        <v>100</v>
      </c>
      <c r="U41" s="2" t="s">
        <v>279</v>
      </c>
      <c r="V41" s="2" t="s">
        <v>146</v>
      </c>
      <c r="W41" s="2" t="s">
        <v>280</v>
      </c>
      <c r="X41" s="2" t="s">
        <v>281</v>
      </c>
      <c r="Y41" s="2" t="s">
        <v>282</v>
      </c>
      <c r="Z41" s="4">
        <v>265</v>
      </c>
      <c r="AA41" s="4">
        <f>=ROUNDDOWN(42.741935483871,0)</f>
      </c>
      <c r="AB41" s="5">
        <v>6.2</v>
      </c>
      <c r="AC41" s="2" t="s">
        <v>98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/>
      <c r="AP41" s="4">
        <v>3</v>
      </c>
      <c r="AQ41" s="8">
        <v>370.14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0.5294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18</v>
      </c>
      <c r="BK41" s="8">
        <v>2140.64</v>
      </c>
      <c r="BL41" s="2" t="s">
        <v>287</v>
      </c>
      <c r="BM41" s="7">
        <v>0.1667</v>
      </c>
      <c r="BN41" s="7">
        <v>0.1729</v>
      </c>
      <c r="BO41" s="4">
        <v>3</v>
      </c>
      <c r="BP41" s="8">
        <v>370.14</v>
      </c>
      <c r="BQ41" s="4"/>
      <c r="BR41" s="8"/>
      <c r="BS41" s="7"/>
      <c r="BT41" s="7"/>
      <c r="BU41" s="2" t="s">
        <v>108</v>
      </c>
      <c r="BV41" s="2" t="s">
        <v>95</v>
      </c>
      <c r="BW41" s="2" t="s">
        <v>282</v>
      </c>
      <c r="BX41" s="2" t="s">
        <v>288</v>
      </c>
      <c r="BY41" s="2" t="s">
        <v>111</v>
      </c>
      <c r="BZ41" s="2" t="s">
        <v>98</v>
      </c>
    </row>
    <row r="42">
      <c r="A42" s="2" t="s">
        <v>289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290</v>
      </c>
      <c r="G42" s="2" t="s">
        <v>290</v>
      </c>
      <c r="H42" s="2" t="s">
        <v>290</v>
      </c>
      <c r="I42" s="2" t="s">
        <v>291</v>
      </c>
      <c r="J42" s="2" t="s">
        <v>93</v>
      </c>
      <c r="K42" s="2" t="s">
        <v>143</v>
      </c>
      <c r="L42" s="3">
        <v>93.31</v>
      </c>
      <c r="M42" s="3">
        <v>97.98</v>
      </c>
      <c r="N42" s="3">
        <v>204.99</v>
      </c>
      <c r="O42" s="2" t="s">
        <v>95</v>
      </c>
      <c r="P42" s="2" t="s">
        <v>144</v>
      </c>
      <c r="Q42" s="2" t="s">
        <v>97</v>
      </c>
      <c r="R42" s="2" t="s">
        <v>98</v>
      </c>
      <c r="S42" s="2" t="s">
        <v>292</v>
      </c>
      <c r="T42" s="2" t="s">
        <v>98</v>
      </c>
      <c r="U42" s="2" t="s">
        <v>101</v>
      </c>
      <c r="V42" s="2" t="s">
        <v>146</v>
      </c>
      <c r="W42" s="2" t="s">
        <v>166</v>
      </c>
      <c r="X42" s="2" t="s">
        <v>103</v>
      </c>
      <c r="Y42" s="2" t="s">
        <v>200</v>
      </c>
      <c r="Z42" s="4">
        <v>66</v>
      </c>
      <c r="AA42" s="4">
        <f>=ROUNDDOWN(66,0)</f>
      </c>
      <c r="AB42" s="5">
        <v>1</v>
      </c>
      <c r="AC42" s="2" t="s">
        <v>98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4</v>
      </c>
      <c r="AW42" s="8">
        <v>533.34</v>
      </c>
      <c r="AX42" s="4" t="s">
        <v>98</v>
      </c>
      <c r="AY42" s="8" t="s">
        <v>98</v>
      </c>
      <c r="AZ42" s="7" t="s">
        <v>98</v>
      </c>
      <c r="BA42" s="7" t="s">
        <v>98</v>
      </c>
      <c r="BB42" s="7"/>
      <c r="BC42" s="4">
        <v>4</v>
      </c>
      <c r="BD42" s="8">
        <v>533.34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1</v>
      </c>
      <c r="BJ42" s="4">
        <v>2</v>
      </c>
      <c r="BK42" s="8">
        <v>199.8</v>
      </c>
      <c r="BL42" s="2" t="s">
        <v>293</v>
      </c>
      <c r="BM42" s="7"/>
      <c r="BN42" s="7"/>
      <c r="BO42" s="4"/>
      <c r="BP42" s="8"/>
      <c r="BQ42" s="4"/>
      <c r="BR42" s="8"/>
      <c r="BS42" s="7"/>
      <c r="BT42" s="7"/>
      <c r="BU42" s="2" t="s">
        <v>108</v>
      </c>
      <c r="BV42" s="2" t="s">
        <v>95</v>
      </c>
      <c r="BW42" s="2" t="s">
        <v>170</v>
      </c>
      <c r="BX42" s="2" t="s">
        <v>294</v>
      </c>
      <c r="BY42" s="2" t="s">
        <v>111</v>
      </c>
      <c r="BZ42" s="2" t="s">
        <v>98</v>
      </c>
    </row>
    <row r="43">
      <c r="A43" s="2" t="s">
        <v>295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290</v>
      </c>
      <c r="G43" s="2" t="s">
        <v>290</v>
      </c>
      <c r="H43" s="2" t="s">
        <v>290</v>
      </c>
      <c r="I43" s="2" t="s">
        <v>291</v>
      </c>
      <c r="J43" s="2" t="s">
        <v>113</v>
      </c>
      <c r="K43" s="2" t="s">
        <v>143</v>
      </c>
      <c r="L43" s="3">
        <v>103.67</v>
      </c>
      <c r="M43" s="3">
        <v>108.85</v>
      </c>
      <c r="N43" s="3">
        <v>224.99</v>
      </c>
      <c r="O43" s="2" t="s">
        <v>95</v>
      </c>
      <c r="P43" s="2" t="s">
        <v>144</v>
      </c>
      <c r="Q43" s="2" t="s">
        <v>97</v>
      </c>
      <c r="R43" s="2" t="s">
        <v>98</v>
      </c>
      <c r="S43" s="2" t="s">
        <v>292</v>
      </c>
      <c r="T43" s="2" t="s">
        <v>98</v>
      </c>
      <c r="U43" s="2" t="s">
        <v>101</v>
      </c>
      <c r="V43" s="2" t="s">
        <v>146</v>
      </c>
      <c r="W43" s="2" t="s">
        <v>166</v>
      </c>
      <c r="X43" s="2" t="s">
        <v>103</v>
      </c>
      <c r="Y43" s="2" t="s">
        <v>200</v>
      </c>
      <c r="Z43" s="4">
        <v>169</v>
      </c>
      <c r="AA43" s="4">
        <f>=ROUNDDOWN(33.8,0)</f>
      </c>
      <c r="AB43" s="5">
        <v>5</v>
      </c>
      <c r="AC43" s="2" t="s">
        <v>98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/>
      <c r="AP43" s="4">
        <v>1</v>
      </c>
      <c r="AQ43" s="8">
        <v>123.09</v>
      </c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0.2308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8</v>
      </c>
      <c r="BK43" s="8">
        <v>898.92</v>
      </c>
      <c r="BL43" s="2" t="s">
        <v>296</v>
      </c>
      <c r="BM43" s="7">
        <v>0.125</v>
      </c>
      <c r="BN43" s="7">
        <v>0.1369</v>
      </c>
      <c r="BO43" s="4">
        <v>1</v>
      </c>
      <c r="BP43" s="8">
        <v>123.09</v>
      </c>
      <c r="BQ43" s="4"/>
      <c r="BR43" s="8"/>
      <c r="BS43" s="7"/>
      <c r="BT43" s="7"/>
      <c r="BU43" s="2" t="s">
        <v>108</v>
      </c>
      <c r="BV43" s="2" t="s">
        <v>95</v>
      </c>
      <c r="BW43" s="2" t="s">
        <v>170</v>
      </c>
      <c r="BX43" s="2" t="s">
        <v>297</v>
      </c>
      <c r="BY43" s="2" t="s">
        <v>111</v>
      </c>
      <c r="BZ43" s="2" t="s">
        <v>98</v>
      </c>
    </row>
    <row r="44">
      <c r="A44" s="2" t="s">
        <v>298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290</v>
      </c>
      <c r="G44" s="2" t="s">
        <v>290</v>
      </c>
      <c r="H44" s="2" t="s">
        <v>290</v>
      </c>
      <c r="I44" s="2" t="s">
        <v>291</v>
      </c>
      <c r="J44" s="2" t="s">
        <v>117</v>
      </c>
      <c r="K44" s="2" t="s">
        <v>143</v>
      </c>
      <c r="L44" s="3">
        <v>114.04</v>
      </c>
      <c r="M44" s="3">
        <v>119.74</v>
      </c>
      <c r="N44" s="3">
        <v>244.99</v>
      </c>
      <c r="O44" s="2" t="s">
        <v>95</v>
      </c>
      <c r="P44" s="2" t="s">
        <v>144</v>
      </c>
      <c r="Q44" s="2" t="s">
        <v>97</v>
      </c>
      <c r="R44" s="2" t="s">
        <v>98</v>
      </c>
      <c r="S44" s="2" t="s">
        <v>292</v>
      </c>
      <c r="T44" s="2" t="s">
        <v>98</v>
      </c>
      <c r="U44" s="2" t="s">
        <v>98</v>
      </c>
      <c r="V44" s="2" t="s">
        <v>146</v>
      </c>
      <c r="W44" s="2" t="s">
        <v>166</v>
      </c>
      <c r="X44" s="2" t="s">
        <v>103</v>
      </c>
      <c r="Y44" s="2" t="s">
        <v>200</v>
      </c>
      <c r="Z44" s="4">
        <v>182</v>
      </c>
      <c r="AA44" s="4">
        <f>=ROUNDDOWN(45.5,0)</f>
      </c>
      <c r="AB44" s="5">
        <v>4</v>
      </c>
      <c r="AC44" s="2" t="s">
        <v>98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>
        <v>3</v>
      </c>
      <c r="AQ44" s="8">
        <v>410.25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0.7692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12</v>
      </c>
      <c r="BK44" s="8">
        <v>1478.14</v>
      </c>
      <c r="BL44" s="2" t="s">
        <v>299</v>
      </c>
      <c r="BM44" s="7">
        <v>0.25</v>
      </c>
      <c r="BN44" s="7">
        <v>0.2775</v>
      </c>
      <c r="BO44" s="4">
        <v>3</v>
      </c>
      <c r="BP44" s="8">
        <v>410.25</v>
      </c>
      <c r="BQ44" s="4"/>
      <c r="BR44" s="8"/>
      <c r="BS44" s="7"/>
      <c r="BT44" s="7"/>
      <c r="BU44" s="2" t="s">
        <v>108</v>
      </c>
      <c r="BV44" s="2" t="s">
        <v>95</v>
      </c>
      <c r="BW44" s="2" t="s">
        <v>170</v>
      </c>
      <c r="BX44" s="2" t="s">
        <v>300</v>
      </c>
      <c r="BY44" s="2" t="s">
        <v>111</v>
      </c>
      <c r="BZ44" s="2" t="s">
        <v>98</v>
      </c>
    </row>
    <row r="45">
      <c r="A45" s="2" t="s">
        <v>301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290</v>
      </c>
      <c r="G45" s="2" t="s">
        <v>290</v>
      </c>
      <c r="H45" s="2" t="s">
        <v>290</v>
      </c>
      <c r="I45" s="2" t="s">
        <v>291</v>
      </c>
      <c r="J45" s="2" t="s">
        <v>120</v>
      </c>
      <c r="K45" s="2" t="s">
        <v>143</v>
      </c>
      <c r="L45" s="3">
        <v>114.04</v>
      </c>
      <c r="M45" s="3">
        <v>119.74</v>
      </c>
      <c r="N45" s="3">
        <v>244.99</v>
      </c>
      <c r="O45" s="2" t="s">
        <v>95</v>
      </c>
      <c r="P45" s="2" t="s">
        <v>144</v>
      </c>
      <c r="Q45" s="2" t="s">
        <v>97</v>
      </c>
      <c r="R45" s="2" t="s">
        <v>98</v>
      </c>
      <c r="S45" s="2" t="s">
        <v>292</v>
      </c>
      <c r="T45" s="2" t="s">
        <v>98</v>
      </c>
      <c r="U45" s="2" t="s">
        <v>101</v>
      </c>
      <c r="V45" s="2" t="s">
        <v>146</v>
      </c>
      <c r="W45" s="2" t="s">
        <v>166</v>
      </c>
      <c r="X45" s="2" t="s">
        <v>103</v>
      </c>
      <c r="Y45" s="2" t="s">
        <v>200</v>
      </c>
      <c r="Z45" s="4">
        <v>114</v>
      </c>
      <c r="AA45" s="4">
        <f>=ROUNDDOWN(28.5,0)</f>
      </c>
      <c r="AB45" s="5">
        <v>4</v>
      </c>
      <c r="AC45" s="2" t="s">
        <v>98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98</v>
      </c>
      <c r="AW45" s="8" t="s">
        <v>98</v>
      </c>
      <c r="AX45" s="4" t="s">
        <v>98</v>
      </c>
      <c r="AY45" s="8" t="s">
        <v>98</v>
      </c>
      <c r="AZ45" s="7" t="s">
        <v>98</v>
      </c>
      <c r="BA45" s="7" t="s">
        <v>98</v>
      </c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 t="s">
        <v>98</v>
      </c>
      <c r="BJ45" s="4">
        <v>11</v>
      </c>
      <c r="BK45" s="8">
        <v>1286.05</v>
      </c>
      <c r="BL45" s="2" t="s">
        <v>302</v>
      </c>
      <c r="BM45" s="7"/>
      <c r="BN45" s="7"/>
      <c r="BO45" s="4"/>
      <c r="BP45" s="8"/>
      <c r="BQ45" s="4"/>
      <c r="BR45" s="8"/>
      <c r="BS45" s="7"/>
      <c r="BT45" s="7"/>
      <c r="BU45" s="2" t="s">
        <v>108</v>
      </c>
      <c r="BV45" s="2" t="s">
        <v>95</v>
      </c>
      <c r="BW45" s="2" t="s">
        <v>170</v>
      </c>
      <c r="BX45" s="2" t="s">
        <v>303</v>
      </c>
      <c r="BY45" s="2" t="s">
        <v>111</v>
      </c>
      <c r="BZ45" s="2" t="s">
        <v>98</v>
      </c>
    </row>
    <row r="46">
      <c r="A46" s="2" t="s">
        <v>304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305</v>
      </c>
      <c r="G46" s="2" t="s">
        <v>98</v>
      </c>
      <c r="H46" s="2" t="s">
        <v>98</v>
      </c>
      <c r="I46" s="2" t="s">
        <v>197</v>
      </c>
      <c r="J46" s="2" t="s">
        <v>257</v>
      </c>
      <c r="K46" s="2" t="s">
        <v>306</v>
      </c>
      <c r="L46" s="3">
        <v>60.48</v>
      </c>
      <c r="M46" s="3">
        <v>63.5</v>
      </c>
      <c r="N46" s="3">
        <v>149.99</v>
      </c>
      <c r="O46" s="2" t="s">
        <v>95</v>
      </c>
      <c r="P46" s="2" t="s">
        <v>180</v>
      </c>
      <c r="Q46" s="2" t="s">
        <v>97</v>
      </c>
      <c r="R46" s="2" t="s">
        <v>98</v>
      </c>
      <c r="S46" s="2" t="s">
        <v>307</v>
      </c>
      <c r="T46" s="2" t="s">
        <v>98</v>
      </c>
      <c r="U46" s="2" t="s">
        <v>98</v>
      </c>
      <c r="V46" s="2" t="s">
        <v>166</v>
      </c>
      <c r="W46" s="2" t="s">
        <v>166</v>
      </c>
      <c r="X46" s="2" t="s">
        <v>103</v>
      </c>
      <c r="Y46" s="2" t="s">
        <v>200</v>
      </c>
      <c r="Z46" s="4">
        <v>38</v>
      </c>
      <c r="AA46" s="4">
        <f>=ROUNDDOWN(9.5,0)</f>
      </c>
      <c r="AB46" s="5">
        <v>4</v>
      </c>
      <c r="AC46" s="2" t="s">
        <v>98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5</v>
      </c>
      <c r="AW46" s="8">
        <v>522.7</v>
      </c>
      <c r="AX46" s="4" t="s">
        <v>98</v>
      </c>
      <c r="AY46" s="8" t="s">
        <v>98</v>
      </c>
      <c r="AZ46" s="7" t="s">
        <v>98</v>
      </c>
      <c r="BA46" s="7" t="s">
        <v>98</v>
      </c>
      <c r="BB46" s="7"/>
      <c r="BC46" s="4">
        <v>5</v>
      </c>
      <c r="BD46" s="8">
        <v>522.7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1</v>
      </c>
      <c r="BJ46" s="4">
        <v>5</v>
      </c>
      <c r="BK46" s="8">
        <v>269.39</v>
      </c>
      <c r="BL46" s="2" t="s">
        <v>308</v>
      </c>
      <c r="BM46" s="7"/>
      <c r="BN46" s="7"/>
      <c r="BO46" s="4"/>
      <c r="BP46" s="8"/>
      <c r="BQ46" s="4"/>
      <c r="BR46" s="8"/>
      <c r="BS46" s="7"/>
      <c r="BT46" s="7"/>
      <c r="BU46" s="2" t="s">
        <v>108</v>
      </c>
      <c r="BV46" s="2" t="s">
        <v>95</v>
      </c>
      <c r="BW46" s="2" t="s">
        <v>202</v>
      </c>
      <c r="BX46" s="2" t="s">
        <v>309</v>
      </c>
      <c r="BY46" s="2" t="s">
        <v>111</v>
      </c>
      <c r="BZ46" s="2" t="s">
        <v>98</v>
      </c>
    </row>
    <row r="47">
      <c r="A47" s="2" t="s">
        <v>310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305</v>
      </c>
      <c r="G47" s="2" t="s">
        <v>98</v>
      </c>
      <c r="H47" s="2" t="s">
        <v>98</v>
      </c>
      <c r="I47" s="2" t="s">
        <v>197</v>
      </c>
      <c r="J47" s="2" t="s">
        <v>93</v>
      </c>
      <c r="K47" s="2" t="s">
        <v>306</v>
      </c>
      <c r="L47" s="3">
        <v>77.76</v>
      </c>
      <c r="M47" s="3">
        <v>81.65</v>
      </c>
      <c r="N47" s="3">
        <v>169.99</v>
      </c>
      <c r="O47" s="2" t="s">
        <v>95</v>
      </c>
      <c r="P47" s="2" t="s">
        <v>180</v>
      </c>
      <c r="Q47" s="2" t="s">
        <v>97</v>
      </c>
      <c r="R47" s="2" t="s">
        <v>98</v>
      </c>
      <c r="S47" s="2" t="s">
        <v>307</v>
      </c>
      <c r="T47" s="2" t="s">
        <v>98</v>
      </c>
      <c r="U47" s="2" t="s">
        <v>98</v>
      </c>
      <c r="V47" s="2" t="s">
        <v>166</v>
      </c>
      <c r="W47" s="2" t="s">
        <v>166</v>
      </c>
      <c r="X47" s="2" t="s">
        <v>103</v>
      </c>
      <c r="Y47" s="2" t="s">
        <v>200</v>
      </c>
      <c r="Z47" s="4">
        <v>63</v>
      </c>
      <c r="AA47" s="4">
        <f>=ROUNDDOWN(31.5,0)</f>
      </c>
      <c r="AB47" s="5">
        <v>2</v>
      </c>
      <c r="AC47" s="2" t="s">
        <v>98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>
        <v>1</v>
      </c>
      <c r="AQ47" s="8">
        <v>90.72</v>
      </c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0.1736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3</v>
      </c>
      <c r="BK47" s="8">
        <v>215.88</v>
      </c>
      <c r="BL47" s="2" t="s">
        <v>311</v>
      </c>
      <c r="BM47" s="7">
        <v>0.3333</v>
      </c>
      <c r="BN47" s="7">
        <v>0.4202</v>
      </c>
      <c r="BO47" s="4">
        <v>1</v>
      </c>
      <c r="BP47" s="8">
        <v>90.72</v>
      </c>
      <c r="BQ47" s="4"/>
      <c r="BR47" s="8"/>
      <c r="BS47" s="7"/>
      <c r="BT47" s="7"/>
      <c r="BU47" s="2" t="s">
        <v>108</v>
      </c>
      <c r="BV47" s="2" t="s">
        <v>95</v>
      </c>
      <c r="BW47" s="2" t="s">
        <v>202</v>
      </c>
      <c r="BX47" s="2" t="s">
        <v>312</v>
      </c>
      <c r="BY47" s="2" t="s">
        <v>111</v>
      </c>
      <c r="BZ47" s="2" t="s">
        <v>98</v>
      </c>
    </row>
    <row r="48">
      <c r="A48" s="2" t="s">
        <v>313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305</v>
      </c>
      <c r="G48" s="2" t="s">
        <v>98</v>
      </c>
      <c r="H48" s="2" t="s">
        <v>98</v>
      </c>
      <c r="I48" s="2" t="s">
        <v>197</v>
      </c>
      <c r="J48" s="2" t="s">
        <v>113</v>
      </c>
      <c r="K48" s="2" t="s">
        <v>306</v>
      </c>
      <c r="L48" s="3">
        <v>89.42</v>
      </c>
      <c r="M48" s="3">
        <v>93.89</v>
      </c>
      <c r="N48" s="3">
        <v>189.99</v>
      </c>
      <c r="O48" s="2" t="s">
        <v>95</v>
      </c>
      <c r="P48" s="2" t="s">
        <v>180</v>
      </c>
      <c r="Q48" s="2" t="s">
        <v>97</v>
      </c>
      <c r="R48" s="2" t="s">
        <v>98</v>
      </c>
      <c r="S48" s="2" t="s">
        <v>307</v>
      </c>
      <c r="T48" s="2" t="s">
        <v>98</v>
      </c>
      <c r="U48" s="2" t="s">
        <v>98</v>
      </c>
      <c r="V48" s="2" t="s">
        <v>166</v>
      </c>
      <c r="W48" s="2" t="s">
        <v>166</v>
      </c>
      <c r="X48" s="2" t="s">
        <v>103</v>
      </c>
      <c r="Y48" s="2" t="s">
        <v>200</v>
      </c>
      <c r="Z48" s="4">
        <v>113</v>
      </c>
      <c r="AA48" s="4">
        <f>=ROUNDDOWN(28.25,0)</f>
      </c>
      <c r="AB48" s="5">
        <v>4</v>
      </c>
      <c r="AC48" s="2" t="s">
        <v>98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/>
      <c r="AP48" s="4">
        <v>3</v>
      </c>
      <c r="AQ48" s="8">
        <v>307.8</v>
      </c>
      <c r="AR48" s="4"/>
      <c r="AS48" s="8"/>
      <c r="AT48" s="7"/>
      <c r="AU48" s="7"/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0.5889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 t="s">
        <v>98</v>
      </c>
      <c r="BJ48" s="4">
        <v>15</v>
      </c>
      <c r="BK48" s="8">
        <v>1369.55</v>
      </c>
      <c r="BL48" s="2" t="s">
        <v>224</v>
      </c>
      <c r="BM48" s="7">
        <v>0.2</v>
      </c>
      <c r="BN48" s="7">
        <v>0.2247</v>
      </c>
      <c r="BO48" s="4">
        <v>3</v>
      </c>
      <c r="BP48" s="8">
        <v>307.8</v>
      </c>
      <c r="BQ48" s="4"/>
      <c r="BR48" s="8"/>
      <c r="BS48" s="7"/>
      <c r="BT48" s="7"/>
      <c r="BU48" s="2" t="s">
        <v>108</v>
      </c>
      <c r="BV48" s="2" t="s">
        <v>95</v>
      </c>
      <c r="BW48" s="2" t="s">
        <v>202</v>
      </c>
      <c r="BX48" s="2" t="s">
        <v>314</v>
      </c>
      <c r="BY48" s="2" t="s">
        <v>111</v>
      </c>
      <c r="BZ48" s="2" t="s">
        <v>98</v>
      </c>
    </row>
    <row r="49">
      <c r="A49" s="2" t="s">
        <v>315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305</v>
      </c>
      <c r="G49" s="2" t="s">
        <v>98</v>
      </c>
      <c r="H49" s="2" t="s">
        <v>98</v>
      </c>
      <c r="I49" s="2" t="s">
        <v>197</v>
      </c>
      <c r="J49" s="2" t="s">
        <v>117</v>
      </c>
      <c r="K49" s="2" t="s">
        <v>306</v>
      </c>
      <c r="L49" s="3">
        <v>108.86</v>
      </c>
      <c r="M49" s="3">
        <v>114.3</v>
      </c>
      <c r="N49" s="3">
        <v>219.99</v>
      </c>
      <c r="O49" s="2" t="s">
        <v>95</v>
      </c>
      <c r="P49" s="2" t="s">
        <v>180</v>
      </c>
      <c r="Q49" s="2" t="s">
        <v>97</v>
      </c>
      <c r="R49" s="2" t="s">
        <v>98</v>
      </c>
      <c r="S49" s="2" t="s">
        <v>307</v>
      </c>
      <c r="T49" s="2" t="s">
        <v>98</v>
      </c>
      <c r="U49" s="2" t="s">
        <v>98</v>
      </c>
      <c r="V49" s="2" t="s">
        <v>166</v>
      </c>
      <c r="W49" s="2" t="s">
        <v>166</v>
      </c>
      <c r="X49" s="2" t="s">
        <v>103</v>
      </c>
      <c r="Y49" s="2" t="s">
        <v>200</v>
      </c>
      <c r="Z49" s="4">
        <v>123</v>
      </c>
      <c r="AA49" s="4">
        <f>=ROUNDDOWN(41,0)</f>
      </c>
      <c r="AB49" s="5">
        <v>3</v>
      </c>
      <c r="AC49" s="2" t="s">
        <v>98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/>
      <c r="AP49" s="4">
        <v>1</v>
      </c>
      <c r="AQ49" s="8">
        <v>124.18</v>
      </c>
      <c r="AR49" s="4"/>
      <c r="AS49" s="8"/>
      <c r="AT49" s="7"/>
      <c r="AU49" s="7"/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>
        <v>0.2376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 t="s">
        <v>98</v>
      </c>
      <c r="BJ49" s="4">
        <v>3</v>
      </c>
      <c r="BK49" s="8">
        <v>342.18</v>
      </c>
      <c r="BL49" s="2" t="s">
        <v>316</v>
      </c>
      <c r="BM49" s="7">
        <v>0.3333</v>
      </c>
      <c r="BN49" s="7">
        <v>0.3629</v>
      </c>
      <c r="BO49" s="4">
        <v>1</v>
      </c>
      <c r="BP49" s="8">
        <v>124.18</v>
      </c>
      <c r="BQ49" s="4"/>
      <c r="BR49" s="8"/>
      <c r="BS49" s="7"/>
      <c r="BT49" s="7"/>
      <c r="BU49" s="2" t="s">
        <v>108</v>
      </c>
      <c r="BV49" s="2" t="s">
        <v>95</v>
      </c>
      <c r="BW49" s="2" t="s">
        <v>202</v>
      </c>
      <c r="BX49" s="2" t="s">
        <v>261</v>
      </c>
      <c r="BY49" s="2" t="s">
        <v>111</v>
      </c>
      <c r="BZ49" s="2" t="s">
        <v>98</v>
      </c>
    </row>
    <row r="50">
      <c r="A50" s="2" t="s">
        <v>317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305</v>
      </c>
      <c r="G50" s="2" t="s">
        <v>98</v>
      </c>
      <c r="H50" s="2" t="s">
        <v>98</v>
      </c>
      <c r="I50" s="2" t="s">
        <v>197</v>
      </c>
      <c r="J50" s="2" t="s">
        <v>120</v>
      </c>
      <c r="K50" s="2" t="s">
        <v>306</v>
      </c>
      <c r="L50" s="3">
        <v>108.86</v>
      </c>
      <c r="M50" s="3">
        <v>114.3</v>
      </c>
      <c r="N50" s="3">
        <v>219.99</v>
      </c>
      <c r="O50" s="2" t="s">
        <v>95</v>
      </c>
      <c r="P50" s="2" t="s">
        <v>180</v>
      </c>
      <c r="Q50" s="2" t="s">
        <v>97</v>
      </c>
      <c r="R50" s="2" t="s">
        <v>98</v>
      </c>
      <c r="S50" s="2" t="s">
        <v>307</v>
      </c>
      <c r="T50" s="2" t="s">
        <v>98</v>
      </c>
      <c r="U50" s="2" t="s">
        <v>98</v>
      </c>
      <c r="V50" s="2" t="s">
        <v>166</v>
      </c>
      <c r="W50" s="2" t="s">
        <v>166</v>
      </c>
      <c r="X50" s="2" t="s">
        <v>103</v>
      </c>
      <c r="Y50" s="2" t="s">
        <v>200</v>
      </c>
      <c r="Z50" s="4">
        <v>37</v>
      </c>
      <c r="AA50" s="4">
        <f>=ROUNDDOWN(18.5,0)</f>
      </c>
      <c r="AB50" s="5">
        <v>2</v>
      </c>
      <c r="AC50" s="2" t="s">
        <v>98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2</v>
      </c>
      <c r="BK50" s="8">
        <v>207.71</v>
      </c>
      <c r="BL50" s="2" t="s">
        <v>260</v>
      </c>
      <c r="BM50" s="7"/>
      <c r="BN50" s="7"/>
      <c r="BO50" s="4"/>
      <c r="BP50" s="8"/>
      <c r="BQ50" s="4"/>
      <c r="BR50" s="8"/>
      <c r="BS50" s="7"/>
      <c r="BT50" s="7"/>
      <c r="BU50" s="2" t="s">
        <v>108</v>
      </c>
      <c r="BV50" s="2" t="s">
        <v>95</v>
      </c>
      <c r="BW50" s="2" t="s">
        <v>202</v>
      </c>
      <c r="BX50" s="2" t="s">
        <v>318</v>
      </c>
      <c r="BY50" s="2" t="s">
        <v>111</v>
      </c>
      <c r="BZ50" s="2" t="s">
        <v>98</v>
      </c>
    </row>
    <row r="51">
      <c r="A51" s="2" t="s">
        <v>319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320</v>
      </c>
      <c r="G51" s="2" t="s">
        <v>320</v>
      </c>
      <c r="H51" s="2" t="s">
        <v>320</v>
      </c>
      <c r="I51" s="2" t="s">
        <v>197</v>
      </c>
      <c r="J51" s="2" t="s">
        <v>93</v>
      </c>
      <c r="K51" s="2" t="s">
        <v>198</v>
      </c>
      <c r="L51" s="3">
        <v>110</v>
      </c>
      <c r="M51" s="3">
        <v>115.49</v>
      </c>
      <c r="N51" s="3">
        <v>229.99</v>
      </c>
      <c r="O51" s="2" t="s">
        <v>95</v>
      </c>
      <c r="P51" s="2" t="s">
        <v>144</v>
      </c>
      <c r="Q51" s="2" t="s">
        <v>97</v>
      </c>
      <c r="R51" s="2" t="s">
        <v>98</v>
      </c>
      <c r="S51" s="2" t="s">
        <v>321</v>
      </c>
      <c r="T51" s="2" t="s">
        <v>98</v>
      </c>
      <c r="U51" s="2" t="s">
        <v>208</v>
      </c>
      <c r="V51" s="2" t="s">
        <v>166</v>
      </c>
      <c r="W51" s="2" t="s">
        <v>166</v>
      </c>
      <c r="X51" s="2" t="s">
        <v>230</v>
      </c>
      <c r="Y51" s="2" t="s">
        <v>200</v>
      </c>
      <c r="Z51" s="4">
        <v>57</v>
      </c>
      <c r="AA51" s="4">
        <f>=ROUNDDOWN(19,0)</f>
      </c>
      <c r="AB51" s="5">
        <v>3</v>
      </c>
      <c r="AC51" s="2" t="s">
        <v>322</v>
      </c>
      <c r="AD51" s="4">
        <v>80</v>
      </c>
      <c r="AE51" s="4">
        <v>80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/>
      <c r="AP51" s="4">
        <v>1</v>
      </c>
      <c r="AQ51" s="8">
        <v>116.07</v>
      </c>
      <c r="AR51" s="4"/>
      <c r="AS51" s="8"/>
      <c r="AT51" s="7"/>
      <c r="AU51" s="7"/>
      <c r="AV51" s="4">
        <v>3</v>
      </c>
      <c r="AW51" s="8">
        <v>394.64</v>
      </c>
      <c r="AX51" s="4" t="s">
        <v>98</v>
      </c>
      <c r="AY51" s="8" t="s">
        <v>98</v>
      </c>
      <c r="AZ51" s="7" t="s">
        <v>98</v>
      </c>
      <c r="BA51" s="7" t="s">
        <v>98</v>
      </c>
      <c r="BB51" s="7">
        <v>0.2941</v>
      </c>
      <c r="BC51" s="4">
        <v>3</v>
      </c>
      <c r="BD51" s="8">
        <v>394.64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1</v>
      </c>
      <c r="BJ51" s="4">
        <v>4</v>
      </c>
      <c r="BK51" s="8">
        <v>461.83</v>
      </c>
      <c r="BL51" s="2" t="s">
        <v>323</v>
      </c>
      <c r="BM51" s="7">
        <v>0.25</v>
      </c>
      <c r="BN51" s="7">
        <v>0.2513</v>
      </c>
      <c r="BO51" s="4">
        <v>1</v>
      </c>
      <c r="BP51" s="8">
        <v>116.07</v>
      </c>
      <c r="BQ51" s="4"/>
      <c r="BR51" s="8"/>
      <c r="BS51" s="7"/>
      <c r="BT51" s="7"/>
      <c r="BU51" s="2" t="s">
        <v>108</v>
      </c>
      <c r="BV51" s="2" t="s">
        <v>95</v>
      </c>
      <c r="BW51" s="2" t="s">
        <v>202</v>
      </c>
      <c r="BX51" s="2" t="s">
        <v>324</v>
      </c>
      <c r="BY51" s="2" t="s">
        <v>111</v>
      </c>
      <c r="BZ51" s="2" t="s">
        <v>98</v>
      </c>
    </row>
    <row r="52">
      <c r="A52" s="2" t="s">
        <v>325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320</v>
      </c>
      <c r="G52" s="2" t="s">
        <v>320</v>
      </c>
      <c r="H52" s="2" t="s">
        <v>320</v>
      </c>
      <c r="I52" s="2" t="s">
        <v>197</v>
      </c>
      <c r="J52" s="2" t="s">
        <v>113</v>
      </c>
      <c r="K52" s="2" t="s">
        <v>198</v>
      </c>
      <c r="L52" s="3">
        <v>125</v>
      </c>
      <c r="M52" s="3">
        <v>131.24</v>
      </c>
      <c r="N52" s="3">
        <v>259.99</v>
      </c>
      <c r="O52" s="2" t="s">
        <v>95</v>
      </c>
      <c r="P52" s="2" t="s">
        <v>144</v>
      </c>
      <c r="Q52" s="2" t="s">
        <v>97</v>
      </c>
      <c r="R52" s="2" t="s">
        <v>98</v>
      </c>
      <c r="S52" s="2" t="s">
        <v>321</v>
      </c>
      <c r="T52" s="2" t="s">
        <v>98</v>
      </c>
      <c r="U52" s="2" t="s">
        <v>98</v>
      </c>
      <c r="V52" s="2" t="s">
        <v>166</v>
      </c>
      <c r="W52" s="2" t="s">
        <v>166</v>
      </c>
      <c r="X52" s="2" t="s">
        <v>230</v>
      </c>
      <c r="Y52" s="2" t="s">
        <v>200</v>
      </c>
      <c r="Z52" s="4">
        <v>256</v>
      </c>
      <c r="AA52" s="4">
        <f>=ROUNDDOWN(51.2,0)</f>
      </c>
      <c r="AB52" s="5">
        <v>5</v>
      </c>
      <c r="AC52" s="2" t="s">
        <v>322</v>
      </c>
      <c r="AD52" s="4">
        <v>37</v>
      </c>
      <c r="AE52" s="4">
        <v>37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>
        <v>1</v>
      </c>
      <c r="AQ52" s="8">
        <v>133.48</v>
      </c>
      <c r="AR52" s="4"/>
      <c r="AS52" s="8"/>
      <c r="AT52" s="7"/>
      <c r="AU52" s="7"/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0.3382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5</v>
      </c>
      <c r="BK52" s="8">
        <v>641.97</v>
      </c>
      <c r="BL52" s="2" t="s">
        <v>323</v>
      </c>
      <c r="BM52" s="7">
        <v>0.2</v>
      </c>
      <c r="BN52" s="7">
        <v>0.2079</v>
      </c>
      <c r="BO52" s="4">
        <v>1</v>
      </c>
      <c r="BP52" s="8">
        <v>133.48</v>
      </c>
      <c r="BQ52" s="4"/>
      <c r="BR52" s="8"/>
      <c r="BS52" s="7"/>
      <c r="BT52" s="7"/>
      <c r="BU52" s="2" t="s">
        <v>108</v>
      </c>
      <c r="BV52" s="2" t="s">
        <v>95</v>
      </c>
      <c r="BW52" s="2" t="s">
        <v>202</v>
      </c>
      <c r="BX52" s="2" t="s">
        <v>261</v>
      </c>
      <c r="BY52" s="2" t="s">
        <v>111</v>
      </c>
      <c r="BZ52" s="2" t="s">
        <v>98</v>
      </c>
    </row>
    <row r="53">
      <c r="A53" s="2" t="s">
        <v>326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320</v>
      </c>
      <c r="G53" s="2" t="s">
        <v>320</v>
      </c>
      <c r="H53" s="2" t="s">
        <v>320</v>
      </c>
      <c r="I53" s="2" t="s">
        <v>197</v>
      </c>
      <c r="J53" s="2" t="s">
        <v>117</v>
      </c>
      <c r="K53" s="2" t="s">
        <v>198</v>
      </c>
      <c r="L53" s="3">
        <v>135</v>
      </c>
      <c r="M53" s="3">
        <v>141.74</v>
      </c>
      <c r="N53" s="3">
        <v>279.99</v>
      </c>
      <c r="O53" s="2" t="s">
        <v>95</v>
      </c>
      <c r="P53" s="2" t="s">
        <v>144</v>
      </c>
      <c r="Q53" s="2" t="s">
        <v>97</v>
      </c>
      <c r="R53" s="2" t="s">
        <v>98</v>
      </c>
      <c r="S53" s="2" t="s">
        <v>321</v>
      </c>
      <c r="T53" s="2" t="s">
        <v>98</v>
      </c>
      <c r="U53" s="2" t="s">
        <v>208</v>
      </c>
      <c r="V53" s="2" t="s">
        <v>166</v>
      </c>
      <c r="W53" s="2" t="s">
        <v>166</v>
      </c>
      <c r="X53" s="2" t="s">
        <v>230</v>
      </c>
      <c r="Y53" s="2" t="s">
        <v>200</v>
      </c>
      <c r="Z53" s="4">
        <v>234</v>
      </c>
      <c r="AA53" s="4">
        <f>=ROUNDDOWN(33.4285714285714,0)</f>
      </c>
      <c r="AB53" s="5">
        <v>7</v>
      </c>
      <c r="AC53" s="2" t="s">
        <v>98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>
        <v>1</v>
      </c>
      <c r="AQ53" s="8">
        <v>145.09</v>
      </c>
      <c r="AR53" s="4"/>
      <c r="AS53" s="8"/>
      <c r="AT53" s="7"/>
      <c r="AU53" s="7"/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0.3677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 t="s">
        <v>98</v>
      </c>
      <c r="BJ53" s="4">
        <v>9</v>
      </c>
      <c r="BK53" s="8">
        <v>1276.93</v>
      </c>
      <c r="BL53" s="2" t="s">
        <v>327</v>
      </c>
      <c r="BM53" s="7">
        <v>0.1111</v>
      </c>
      <c r="BN53" s="7">
        <v>0.1136</v>
      </c>
      <c r="BO53" s="4">
        <v>1</v>
      </c>
      <c r="BP53" s="8">
        <v>145.09</v>
      </c>
      <c r="BQ53" s="4"/>
      <c r="BR53" s="8"/>
      <c r="BS53" s="7"/>
      <c r="BT53" s="7"/>
      <c r="BU53" s="2" t="s">
        <v>108</v>
      </c>
      <c r="BV53" s="2" t="s">
        <v>95</v>
      </c>
      <c r="BW53" s="2" t="s">
        <v>202</v>
      </c>
      <c r="BX53" s="2" t="s">
        <v>328</v>
      </c>
      <c r="BY53" s="2" t="s">
        <v>111</v>
      </c>
      <c r="BZ53" s="2" t="s">
        <v>98</v>
      </c>
    </row>
    <row r="54">
      <c r="A54" s="2" t="s">
        <v>329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320</v>
      </c>
      <c r="G54" s="2" t="s">
        <v>320</v>
      </c>
      <c r="H54" s="2" t="s">
        <v>320</v>
      </c>
      <c r="I54" s="2" t="s">
        <v>197</v>
      </c>
      <c r="J54" s="2" t="s">
        <v>120</v>
      </c>
      <c r="K54" s="2" t="s">
        <v>198</v>
      </c>
      <c r="L54" s="3">
        <v>135</v>
      </c>
      <c r="M54" s="3">
        <v>141.74</v>
      </c>
      <c r="N54" s="3">
        <v>279.99</v>
      </c>
      <c r="O54" s="2" t="s">
        <v>95</v>
      </c>
      <c r="P54" s="2" t="s">
        <v>144</v>
      </c>
      <c r="Q54" s="2" t="s">
        <v>97</v>
      </c>
      <c r="R54" s="2" t="s">
        <v>98</v>
      </c>
      <c r="S54" s="2" t="s">
        <v>321</v>
      </c>
      <c r="T54" s="2" t="s">
        <v>98</v>
      </c>
      <c r="U54" s="2" t="s">
        <v>208</v>
      </c>
      <c r="V54" s="2" t="s">
        <v>166</v>
      </c>
      <c r="W54" s="2" t="s">
        <v>166</v>
      </c>
      <c r="X54" s="2" t="s">
        <v>230</v>
      </c>
      <c r="Y54" s="2" t="s">
        <v>200</v>
      </c>
      <c r="Z54" s="4">
        <v>57</v>
      </c>
      <c r="AA54" s="4">
        <f>=ROUNDDOWN(28.5,0)</f>
      </c>
      <c r="AB54" s="5">
        <v>2</v>
      </c>
      <c r="AC54" s="2" t="s">
        <v>322</v>
      </c>
      <c r="AD54" s="4">
        <v>24</v>
      </c>
      <c r="AE54" s="4">
        <v>24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 t="s">
        <v>98</v>
      </c>
      <c r="BJ54" s="4">
        <v>4</v>
      </c>
      <c r="BK54" s="8">
        <v>586.2</v>
      </c>
      <c r="BL54" s="2" t="s">
        <v>330</v>
      </c>
      <c r="BM54" s="7"/>
      <c r="BN54" s="7"/>
      <c r="BO54" s="4"/>
      <c r="BP54" s="8"/>
      <c r="BQ54" s="4"/>
      <c r="BR54" s="8"/>
      <c r="BS54" s="7"/>
      <c r="BT54" s="7"/>
      <c r="BU54" s="2" t="s">
        <v>108</v>
      </c>
      <c r="BV54" s="2" t="s">
        <v>95</v>
      </c>
      <c r="BW54" s="2" t="s">
        <v>202</v>
      </c>
      <c r="BX54" s="2" t="s">
        <v>331</v>
      </c>
      <c r="BY54" s="2" t="s">
        <v>111</v>
      </c>
      <c r="BZ54" s="2" t="s">
        <v>98</v>
      </c>
    </row>
    <row r="55">
      <c r="A55" s="2" t="s">
        <v>332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333</v>
      </c>
      <c r="G55" s="2" t="s">
        <v>333</v>
      </c>
      <c r="H55" s="2" t="s">
        <v>333</v>
      </c>
      <c r="I55" s="2" t="s">
        <v>142</v>
      </c>
      <c r="J55" s="2" t="s">
        <v>93</v>
      </c>
      <c r="K55" s="2" t="s">
        <v>334</v>
      </c>
      <c r="L55" s="3">
        <v>93.31</v>
      </c>
      <c r="M55" s="3">
        <v>97.98</v>
      </c>
      <c r="N55" s="3">
        <v>204.99</v>
      </c>
      <c r="O55" s="2" t="s">
        <v>95</v>
      </c>
      <c r="P55" s="2" t="s">
        <v>144</v>
      </c>
      <c r="Q55" s="2" t="s">
        <v>97</v>
      </c>
      <c r="R55" s="2" t="s">
        <v>98</v>
      </c>
      <c r="S55" s="2" t="s">
        <v>335</v>
      </c>
      <c r="T55" s="2" t="s">
        <v>98</v>
      </c>
      <c r="U55" s="2" t="s">
        <v>101</v>
      </c>
      <c r="V55" s="2" t="s">
        <v>336</v>
      </c>
      <c r="W55" s="2" t="s">
        <v>230</v>
      </c>
      <c r="X55" s="2" t="s">
        <v>103</v>
      </c>
      <c r="Y55" s="2" t="s">
        <v>167</v>
      </c>
      <c r="Z55" s="4">
        <v>20</v>
      </c>
      <c r="AA55" s="4">
        <f>=ROUNDDOWN(6.66666666666667,0)</f>
      </c>
      <c r="AB55" s="5">
        <v>3</v>
      </c>
      <c r="AC55" s="2" t="s">
        <v>173</v>
      </c>
      <c r="AD55" s="4">
        <v>145</v>
      </c>
      <c r="AE55" s="4">
        <v>145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/>
      <c r="AP55" s="4">
        <v>2</v>
      </c>
      <c r="AQ55" s="8">
        <v>213.24</v>
      </c>
      <c r="AR55" s="4"/>
      <c r="AS55" s="8"/>
      <c r="AT55" s="7"/>
      <c r="AU55" s="7"/>
      <c r="AV55" s="4">
        <v>3</v>
      </c>
      <c r="AW55" s="8">
        <v>346.51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0.6154</v>
      </c>
      <c r="BC55" s="4">
        <v>3</v>
      </c>
      <c r="BD55" s="8">
        <v>346.51</v>
      </c>
      <c r="BE55" s="4" t="s">
        <v>98</v>
      </c>
      <c r="BF55" s="8" t="s">
        <v>98</v>
      </c>
      <c r="BG55" s="7" t="s">
        <v>98</v>
      </c>
      <c r="BH55" s="7" t="s">
        <v>98</v>
      </c>
      <c r="BI55" s="7">
        <v>1</v>
      </c>
      <c r="BJ55" s="4">
        <v>7</v>
      </c>
      <c r="BK55" s="8">
        <v>716.97</v>
      </c>
      <c r="BL55" s="2" t="s">
        <v>337</v>
      </c>
      <c r="BM55" s="7">
        <v>0.2857</v>
      </c>
      <c r="BN55" s="7">
        <v>0.2974</v>
      </c>
      <c r="BO55" s="4">
        <v>2</v>
      </c>
      <c r="BP55" s="8">
        <v>213.24</v>
      </c>
      <c r="BQ55" s="4"/>
      <c r="BR55" s="8"/>
      <c r="BS55" s="7"/>
      <c r="BT55" s="7"/>
      <c r="BU55" s="2" t="s">
        <v>108</v>
      </c>
      <c r="BV55" s="2" t="s">
        <v>95</v>
      </c>
      <c r="BW55" s="2" t="s">
        <v>170</v>
      </c>
      <c r="BX55" s="2" t="s">
        <v>338</v>
      </c>
      <c r="BY55" s="2" t="s">
        <v>111</v>
      </c>
      <c r="BZ55" s="2" t="s">
        <v>98</v>
      </c>
    </row>
    <row r="56">
      <c r="A56" s="2" t="s">
        <v>339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333</v>
      </c>
      <c r="G56" s="2" t="s">
        <v>333</v>
      </c>
      <c r="H56" s="2" t="s">
        <v>333</v>
      </c>
      <c r="I56" s="2" t="s">
        <v>142</v>
      </c>
      <c r="J56" s="2" t="s">
        <v>113</v>
      </c>
      <c r="K56" s="2" t="s">
        <v>334</v>
      </c>
      <c r="L56" s="3">
        <v>103.67</v>
      </c>
      <c r="M56" s="3">
        <v>108.85</v>
      </c>
      <c r="N56" s="3">
        <v>224.99</v>
      </c>
      <c r="O56" s="2" t="s">
        <v>95</v>
      </c>
      <c r="P56" s="2" t="s">
        <v>144</v>
      </c>
      <c r="Q56" s="2" t="s">
        <v>97</v>
      </c>
      <c r="R56" s="2" t="s">
        <v>98</v>
      </c>
      <c r="S56" s="2" t="s">
        <v>335</v>
      </c>
      <c r="T56" s="2" t="s">
        <v>98</v>
      </c>
      <c r="U56" s="2" t="s">
        <v>101</v>
      </c>
      <c r="V56" s="2" t="s">
        <v>336</v>
      </c>
      <c r="W56" s="2" t="s">
        <v>230</v>
      </c>
      <c r="X56" s="2" t="s">
        <v>103</v>
      </c>
      <c r="Y56" s="2" t="s">
        <v>167</v>
      </c>
      <c r="Z56" s="4">
        <v>141</v>
      </c>
      <c r="AA56" s="4">
        <f>=ROUNDDOWN(35.25,0)</f>
      </c>
      <c r="AB56" s="5">
        <v>4</v>
      </c>
      <c r="AC56" s="2" t="s">
        <v>173</v>
      </c>
      <c r="AD56" s="4">
        <v>95</v>
      </c>
      <c r="AE56" s="4">
        <v>95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98</v>
      </c>
      <c r="AW56" s="8" t="s">
        <v>98</v>
      </c>
      <c r="AX56" s="4" t="s">
        <v>98</v>
      </c>
      <c r="AY56" s="8" t="s">
        <v>98</v>
      </c>
      <c r="AZ56" s="7" t="s">
        <v>98</v>
      </c>
      <c r="BA56" s="7" t="s">
        <v>98</v>
      </c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 t="s">
        <v>98</v>
      </c>
      <c r="BJ56" s="4">
        <v>7</v>
      </c>
      <c r="BK56" s="8">
        <v>762.62</v>
      </c>
      <c r="BL56" s="2" t="s">
        <v>340</v>
      </c>
      <c r="BM56" s="7"/>
      <c r="BN56" s="7"/>
      <c r="BO56" s="4"/>
      <c r="BP56" s="8"/>
      <c r="BQ56" s="4"/>
      <c r="BR56" s="8"/>
      <c r="BS56" s="7"/>
      <c r="BT56" s="7"/>
      <c r="BU56" s="2" t="s">
        <v>108</v>
      </c>
      <c r="BV56" s="2" t="s">
        <v>95</v>
      </c>
      <c r="BW56" s="2" t="s">
        <v>170</v>
      </c>
      <c r="BX56" s="2" t="s">
        <v>341</v>
      </c>
      <c r="BY56" s="2" t="s">
        <v>111</v>
      </c>
      <c r="BZ56" s="2" t="s">
        <v>98</v>
      </c>
    </row>
    <row r="57">
      <c r="A57" s="2" t="s">
        <v>342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333</v>
      </c>
      <c r="G57" s="2" t="s">
        <v>333</v>
      </c>
      <c r="H57" s="2" t="s">
        <v>333</v>
      </c>
      <c r="I57" s="2" t="s">
        <v>142</v>
      </c>
      <c r="J57" s="2" t="s">
        <v>117</v>
      </c>
      <c r="K57" s="2" t="s">
        <v>334</v>
      </c>
      <c r="L57" s="3">
        <v>114.04</v>
      </c>
      <c r="M57" s="3">
        <v>119.74</v>
      </c>
      <c r="N57" s="3">
        <v>244.99</v>
      </c>
      <c r="O57" s="2" t="s">
        <v>95</v>
      </c>
      <c r="P57" s="2" t="s">
        <v>144</v>
      </c>
      <c r="Q57" s="2" t="s">
        <v>97</v>
      </c>
      <c r="R57" s="2" t="s">
        <v>98</v>
      </c>
      <c r="S57" s="2" t="s">
        <v>335</v>
      </c>
      <c r="T57" s="2" t="s">
        <v>98</v>
      </c>
      <c r="U57" s="2" t="s">
        <v>101</v>
      </c>
      <c r="V57" s="2" t="s">
        <v>336</v>
      </c>
      <c r="W57" s="2" t="s">
        <v>230</v>
      </c>
      <c r="X57" s="2" t="s">
        <v>103</v>
      </c>
      <c r="Y57" s="2" t="s">
        <v>167</v>
      </c>
      <c r="Z57" s="4">
        <v>183</v>
      </c>
      <c r="AA57" s="4">
        <f>=ROUNDDOWN(30.5,0)</f>
      </c>
      <c r="AB57" s="5">
        <v>6</v>
      </c>
      <c r="AC57" s="2" t="s">
        <v>173</v>
      </c>
      <c r="AD57" s="4">
        <v>170</v>
      </c>
      <c r="AE57" s="4">
        <v>170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/>
      <c r="AP57" s="4">
        <v>1</v>
      </c>
      <c r="AQ57" s="8">
        <v>133.27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0.3846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11</v>
      </c>
      <c r="BK57" s="8">
        <v>1331.71</v>
      </c>
      <c r="BL57" s="2" t="s">
        <v>343</v>
      </c>
      <c r="BM57" s="7">
        <v>0.0909</v>
      </c>
      <c r="BN57" s="7">
        <v>0.1001</v>
      </c>
      <c r="BO57" s="4">
        <v>1</v>
      </c>
      <c r="BP57" s="8">
        <v>133.27</v>
      </c>
      <c r="BQ57" s="4"/>
      <c r="BR57" s="8"/>
      <c r="BS57" s="7"/>
      <c r="BT57" s="7"/>
      <c r="BU57" s="2" t="s">
        <v>108</v>
      </c>
      <c r="BV57" s="2" t="s">
        <v>95</v>
      </c>
      <c r="BW57" s="2" t="s">
        <v>170</v>
      </c>
      <c r="BX57" s="2" t="s">
        <v>344</v>
      </c>
      <c r="BY57" s="2" t="s">
        <v>111</v>
      </c>
      <c r="BZ57" s="2" t="s">
        <v>98</v>
      </c>
    </row>
    <row r="58">
      <c r="A58" s="2" t="s">
        <v>345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333</v>
      </c>
      <c r="G58" s="2" t="s">
        <v>333</v>
      </c>
      <c r="H58" s="2" t="s">
        <v>333</v>
      </c>
      <c r="I58" s="2" t="s">
        <v>142</v>
      </c>
      <c r="J58" s="2" t="s">
        <v>120</v>
      </c>
      <c r="K58" s="2" t="s">
        <v>334</v>
      </c>
      <c r="L58" s="3">
        <v>114.04</v>
      </c>
      <c r="M58" s="3">
        <v>119.74</v>
      </c>
      <c r="N58" s="3">
        <v>244.99</v>
      </c>
      <c r="O58" s="2" t="s">
        <v>95</v>
      </c>
      <c r="P58" s="2" t="s">
        <v>144</v>
      </c>
      <c r="Q58" s="2" t="s">
        <v>97</v>
      </c>
      <c r="R58" s="2" t="s">
        <v>98</v>
      </c>
      <c r="S58" s="2" t="s">
        <v>335</v>
      </c>
      <c r="T58" s="2" t="s">
        <v>98</v>
      </c>
      <c r="U58" s="2" t="s">
        <v>101</v>
      </c>
      <c r="V58" s="2" t="s">
        <v>336</v>
      </c>
      <c r="W58" s="2" t="s">
        <v>230</v>
      </c>
      <c r="X58" s="2" t="s">
        <v>103</v>
      </c>
      <c r="Y58" s="2" t="s">
        <v>167</v>
      </c>
      <c r="Z58" s="4">
        <v>89</v>
      </c>
      <c r="AA58" s="4">
        <f>=ROUNDDOWN(29.6666666666667,0)</f>
      </c>
      <c r="AB58" s="5">
        <v>3</v>
      </c>
      <c r="AC58" s="2" t="s">
        <v>173</v>
      </c>
      <c r="AD58" s="4">
        <v>150</v>
      </c>
      <c r="AE58" s="4">
        <v>150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/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3</v>
      </c>
      <c r="BK58" s="8">
        <v>358.44</v>
      </c>
      <c r="BL58" s="2" t="s">
        <v>346</v>
      </c>
      <c r="BM58" s="7"/>
      <c r="BN58" s="7"/>
      <c r="BO58" s="4"/>
      <c r="BP58" s="8"/>
      <c r="BQ58" s="4"/>
      <c r="BR58" s="8"/>
      <c r="BS58" s="7"/>
      <c r="BT58" s="7"/>
      <c r="BU58" s="2" t="s">
        <v>108</v>
      </c>
      <c r="BV58" s="2" t="s">
        <v>95</v>
      </c>
      <c r="BW58" s="2" t="s">
        <v>170</v>
      </c>
      <c r="BX58" s="2" t="s">
        <v>347</v>
      </c>
      <c r="BY58" s="2" t="s">
        <v>111</v>
      </c>
      <c r="BZ58" s="2" t="s">
        <v>98</v>
      </c>
    </row>
    <row r="59">
      <c r="A59" s="2" t="s">
        <v>348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349</v>
      </c>
      <c r="G59" s="2" t="s">
        <v>349</v>
      </c>
      <c r="H59" s="2" t="s">
        <v>349</v>
      </c>
      <c r="I59" s="2" t="s">
        <v>350</v>
      </c>
      <c r="J59" s="2" t="s">
        <v>93</v>
      </c>
      <c r="K59" s="2" t="s">
        <v>306</v>
      </c>
      <c r="L59" s="3">
        <v>86.4</v>
      </c>
      <c r="M59" s="3">
        <v>90.72</v>
      </c>
      <c r="N59" s="3">
        <v>179.99</v>
      </c>
      <c r="O59" s="2" t="s">
        <v>95</v>
      </c>
      <c r="P59" s="2" t="s">
        <v>214</v>
      </c>
      <c r="Q59" s="2" t="s">
        <v>97</v>
      </c>
      <c r="R59" s="2" t="s">
        <v>98</v>
      </c>
      <c r="S59" s="2" t="s">
        <v>351</v>
      </c>
      <c r="T59" s="2" t="s">
        <v>100</v>
      </c>
      <c r="U59" s="2" t="s">
        <v>101</v>
      </c>
      <c r="V59" s="2" t="s">
        <v>166</v>
      </c>
      <c r="W59" s="2" t="s">
        <v>166</v>
      </c>
      <c r="X59" s="2" t="s">
        <v>352</v>
      </c>
      <c r="Y59" s="2" t="s">
        <v>353</v>
      </c>
      <c r="Z59" s="4"/>
      <c r="AA59" s="4">
        <f>=ROUNDDOWN({0},0)</f>
      </c>
      <c r="AB59" s="5">
        <v>2</v>
      </c>
      <c r="AC59" s="2" t="s">
        <v>354</v>
      </c>
      <c r="AD59" s="4">
        <v>49</v>
      </c>
      <c r="AE59" s="4">
        <v>104</v>
      </c>
      <c r="AF59" s="6">
        <v>70</v>
      </c>
      <c r="AG59" s="6"/>
      <c r="AH59" s="7">
        <v>0</v>
      </c>
      <c r="AI59" s="4"/>
      <c r="AJ59" s="4">
        <f>=ROUNDDOWN({0},0)</f>
      </c>
      <c r="AK59" s="5"/>
      <c r="AL59" s="2" t="s">
        <v>98</v>
      </c>
      <c r="AM59" s="4"/>
      <c r="AN59" s="4"/>
      <c r="AO59" s="7"/>
      <c r="AP59" s="4"/>
      <c r="AQ59" s="8"/>
      <c r="AR59" s="4"/>
      <c r="AS59" s="8"/>
      <c r="AT59" s="7"/>
      <c r="AU59" s="7"/>
      <c r="AV59" s="4">
        <v>2</v>
      </c>
      <c r="AW59" s="8">
        <v>217.72</v>
      </c>
      <c r="AX59" s="4" t="s">
        <v>98</v>
      </c>
      <c r="AY59" s="8" t="s">
        <v>98</v>
      </c>
      <c r="AZ59" s="7" t="s">
        <v>98</v>
      </c>
      <c r="BA59" s="7" t="s">
        <v>98</v>
      </c>
      <c r="BB59" s="7"/>
      <c r="BC59" s="4">
        <v>2</v>
      </c>
      <c r="BD59" s="8">
        <v>217.72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1</v>
      </c>
      <c r="BJ59" s="4"/>
      <c r="BK59" s="8"/>
      <c r="BL59" s="2" t="s">
        <v>98</v>
      </c>
      <c r="BM59" s="7"/>
      <c r="BN59" s="7"/>
      <c r="BO59" s="4"/>
      <c r="BP59" s="8"/>
      <c r="BQ59" s="4"/>
      <c r="BR59" s="8"/>
      <c r="BS59" s="7"/>
      <c r="BT59" s="7"/>
      <c r="BU59" s="2" t="s">
        <v>108</v>
      </c>
      <c r="BV59" s="2" t="s">
        <v>95</v>
      </c>
      <c r="BW59" s="2" t="s">
        <v>355</v>
      </c>
      <c r="BX59" s="2" t="s">
        <v>356</v>
      </c>
      <c r="BY59" s="2" t="s">
        <v>111</v>
      </c>
      <c r="BZ59" s="2" t="s">
        <v>98</v>
      </c>
    </row>
    <row r="60">
      <c r="A60" s="2" t="s">
        <v>357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349</v>
      </c>
      <c r="G60" s="2" t="s">
        <v>349</v>
      </c>
      <c r="H60" s="2" t="s">
        <v>349</v>
      </c>
      <c r="I60" s="2" t="s">
        <v>350</v>
      </c>
      <c r="J60" s="2" t="s">
        <v>113</v>
      </c>
      <c r="K60" s="2" t="s">
        <v>306</v>
      </c>
      <c r="L60" s="3">
        <v>96</v>
      </c>
      <c r="M60" s="3">
        <v>100.8</v>
      </c>
      <c r="N60" s="3">
        <v>199.99</v>
      </c>
      <c r="O60" s="2" t="s">
        <v>95</v>
      </c>
      <c r="P60" s="2" t="s">
        <v>214</v>
      </c>
      <c r="Q60" s="2" t="s">
        <v>97</v>
      </c>
      <c r="R60" s="2" t="s">
        <v>98</v>
      </c>
      <c r="S60" s="2" t="s">
        <v>351</v>
      </c>
      <c r="T60" s="2" t="s">
        <v>100</v>
      </c>
      <c r="U60" s="2" t="s">
        <v>101</v>
      </c>
      <c r="V60" s="2" t="s">
        <v>166</v>
      </c>
      <c r="W60" s="2" t="s">
        <v>166</v>
      </c>
      <c r="X60" s="2" t="s">
        <v>352</v>
      </c>
      <c r="Y60" s="2" t="s">
        <v>358</v>
      </c>
      <c r="Z60" s="4">
        <v>25</v>
      </c>
      <c r="AA60" s="4">
        <f>=ROUNDDOWN(6.25,0)</f>
      </c>
      <c r="AB60" s="5">
        <v>4</v>
      </c>
      <c r="AC60" s="2" t="s">
        <v>354</v>
      </c>
      <c r="AD60" s="4">
        <v>120</v>
      </c>
      <c r="AE60" s="4">
        <v>120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/>
      <c r="AP60" s="4">
        <v>2</v>
      </c>
      <c r="AQ60" s="8">
        <v>217.72</v>
      </c>
      <c r="AR60" s="4"/>
      <c r="AS60" s="8"/>
      <c r="AT60" s="7"/>
      <c r="AU60" s="7"/>
      <c r="AV60" s="4" t="s">
        <v>98</v>
      </c>
      <c r="AW60" s="8" t="s">
        <v>98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 t="s">
        <v>98</v>
      </c>
      <c r="BJ60" s="4">
        <v>14</v>
      </c>
      <c r="BK60" s="8">
        <v>1499.5</v>
      </c>
      <c r="BL60" s="2" t="s">
        <v>359</v>
      </c>
      <c r="BM60" s="7">
        <v>0.1429</v>
      </c>
      <c r="BN60" s="7">
        <v>0.1452</v>
      </c>
      <c r="BO60" s="4">
        <v>2</v>
      </c>
      <c r="BP60" s="8">
        <v>217.72</v>
      </c>
      <c r="BQ60" s="4"/>
      <c r="BR60" s="8"/>
      <c r="BS60" s="7"/>
      <c r="BT60" s="7"/>
      <c r="BU60" s="2" t="s">
        <v>108</v>
      </c>
      <c r="BV60" s="2" t="s">
        <v>95</v>
      </c>
      <c r="BW60" s="2" t="s">
        <v>355</v>
      </c>
      <c r="BX60" s="2" t="s">
        <v>360</v>
      </c>
      <c r="BY60" s="2" t="s">
        <v>111</v>
      </c>
      <c r="BZ60" s="2" t="s">
        <v>98</v>
      </c>
    </row>
    <row r="61">
      <c r="A61" s="2" t="s">
        <v>361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349</v>
      </c>
      <c r="G61" s="2" t="s">
        <v>349</v>
      </c>
      <c r="H61" s="2" t="s">
        <v>349</v>
      </c>
      <c r="I61" s="2" t="s">
        <v>350</v>
      </c>
      <c r="J61" s="2" t="s">
        <v>117</v>
      </c>
      <c r="K61" s="2" t="s">
        <v>306</v>
      </c>
      <c r="L61" s="3">
        <v>105.6</v>
      </c>
      <c r="M61" s="3">
        <v>110.88</v>
      </c>
      <c r="N61" s="3">
        <v>219.99</v>
      </c>
      <c r="O61" s="2" t="s">
        <v>95</v>
      </c>
      <c r="P61" s="2" t="s">
        <v>214</v>
      </c>
      <c r="Q61" s="2" t="s">
        <v>97</v>
      </c>
      <c r="R61" s="2" t="s">
        <v>98</v>
      </c>
      <c r="S61" s="2" t="s">
        <v>351</v>
      </c>
      <c r="T61" s="2" t="s">
        <v>100</v>
      </c>
      <c r="U61" s="2" t="s">
        <v>101</v>
      </c>
      <c r="V61" s="2" t="s">
        <v>166</v>
      </c>
      <c r="W61" s="2" t="s">
        <v>166</v>
      </c>
      <c r="X61" s="2" t="s">
        <v>352</v>
      </c>
      <c r="Y61" s="2" t="s">
        <v>353</v>
      </c>
      <c r="Z61" s="4"/>
      <c r="AA61" s="4">
        <f>=ROUNDDOWN({0},0)</f>
      </c>
      <c r="AB61" s="5">
        <v>7</v>
      </c>
      <c r="AC61" s="2" t="s">
        <v>354</v>
      </c>
      <c r="AD61" s="4">
        <v>120</v>
      </c>
      <c r="AE61" s="4">
        <v>310</v>
      </c>
      <c r="AF61" s="6">
        <v>70</v>
      </c>
      <c r="AG61" s="6"/>
      <c r="AH61" s="7">
        <v>0</v>
      </c>
      <c r="AI61" s="4"/>
      <c r="AJ61" s="4">
        <f>=ROUNDDOWN({0},0)</f>
      </c>
      <c r="AK61" s="5"/>
      <c r="AL61" s="2" t="s">
        <v>98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/>
      <c r="BK61" s="8"/>
      <c r="BL61" s="2" t="s">
        <v>98</v>
      </c>
      <c r="BM61" s="7"/>
      <c r="BN61" s="7"/>
      <c r="BO61" s="4"/>
      <c r="BP61" s="8"/>
      <c r="BQ61" s="4"/>
      <c r="BR61" s="8"/>
      <c r="BS61" s="7"/>
      <c r="BT61" s="7"/>
      <c r="BU61" s="2" t="s">
        <v>108</v>
      </c>
      <c r="BV61" s="2" t="s">
        <v>95</v>
      </c>
      <c r="BW61" s="2" t="s">
        <v>355</v>
      </c>
      <c r="BX61" s="2" t="s">
        <v>362</v>
      </c>
      <c r="BY61" s="2" t="s">
        <v>111</v>
      </c>
      <c r="BZ61" s="2" t="s">
        <v>98</v>
      </c>
    </row>
    <row r="62">
      <c r="A62" s="2" t="s">
        <v>363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349</v>
      </c>
      <c r="G62" s="2" t="s">
        <v>349</v>
      </c>
      <c r="H62" s="2" t="s">
        <v>349</v>
      </c>
      <c r="I62" s="2" t="s">
        <v>350</v>
      </c>
      <c r="J62" s="2" t="s">
        <v>120</v>
      </c>
      <c r="K62" s="2" t="s">
        <v>306</v>
      </c>
      <c r="L62" s="3">
        <v>105.6</v>
      </c>
      <c r="M62" s="3">
        <v>110.88</v>
      </c>
      <c r="N62" s="3">
        <v>219.99</v>
      </c>
      <c r="O62" s="2" t="s">
        <v>95</v>
      </c>
      <c r="P62" s="2" t="s">
        <v>214</v>
      </c>
      <c r="Q62" s="2" t="s">
        <v>97</v>
      </c>
      <c r="R62" s="2" t="s">
        <v>98</v>
      </c>
      <c r="S62" s="2" t="s">
        <v>351</v>
      </c>
      <c r="T62" s="2" t="s">
        <v>100</v>
      </c>
      <c r="U62" s="2" t="s">
        <v>101</v>
      </c>
      <c r="V62" s="2" t="s">
        <v>166</v>
      </c>
      <c r="W62" s="2" t="s">
        <v>166</v>
      </c>
      <c r="X62" s="2" t="s">
        <v>352</v>
      </c>
      <c r="Y62" s="2" t="s">
        <v>353</v>
      </c>
      <c r="Z62" s="4"/>
      <c r="AA62" s="4">
        <f>=ROUNDDOWN({0},0)</f>
      </c>
      <c r="AB62" s="5">
        <v>5.6</v>
      </c>
      <c r="AC62" s="2" t="s">
        <v>354</v>
      </c>
      <c r="AD62" s="4">
        <v>40</v>
      </c>
      <c r="AE62" s="4">
        <v>135</v>
      </c>
      <c r="AF62" s="6">
        <v>70</v>
      </c>
      <c r="AG62" s="6"/>
      <c r="AH62" s="7">
        <v>0</v>
      </c>
      <c r="AI62" s="4"/>
      <c r="AJ62" s="4">
        <f>=ROUNDDOWN({0},0)</f>
      </c>
      <c r="AK62" s="5"/>
      <c r="AL62" s="2" t="s">
        <v>98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>
        <v>1</v>
      </c>
      <c r="BK62" s="8">
        <v>121.44</v>
      </c>
      <c r="BL62" s="2" t="s">
        <v>293</v>
      </c>
      <c r="BM62" s="7"/>
      <c r="BN62" s="7"/>
      <c r="BO62" s="4"/>
      <c r="BP62" s="8"/>
      <c r="BQ62" s="4"/>
      <c r="BR62" s="8"/>
      <c r="BS62" s="7"/>
      <c r="BT62" s="7"/>
      <c r="BU62" s="2" t="s">
        <v>108</v>
      </c>
      <c r="BV62" s="2" t="s">
        <v>95</v>
      </c>
      <c r="BW62" s="2" t="s">
        <v>355</v>
      </c>
      <c r="BX62" s="2" t="s">
        <v>364</v>
      </c>
      <c r="BY62" s="2" t="s">
        <v>111</v>
      </c>
      <c r="BZ62" s="2" t="s">
        <v>98</v>
      </c>
    </row>
    <row r="63">
      <c r="A63" s="2" t="s">
        <v>365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366</v>
      </c>
      <c r="G63" s="2" t="s">
        <v>366</v>
      </c>
      <c r="H63" s="2" t="s">
        <v>366</v>
      </c>
      <c r="I63" s="2" t="s">
        <v>367</v>
      </c>
      <c r="J63" s="2" t="s">
        <v>113</v>
      </c>
      <c r="K63" s="2" t="s">
        <v>306</v>
      </c>
      <c r="L63" s="3">
        <v>80.03</v>
      </c>
      <c r="M63" s="3">
        <v>84.03</v>
      </c>
      <c r="N63" s="3">
        <v>174.99</v>
      </c>
      <c r="O63" s="2" t="s">
        <v>95</v>
      </c>
      <c r="P63" s="2" t="s">
        <v>180</v>
      </c>
      <c r="Q63" s="2" t="s">
        <v>97</v>
      </c>
      <c r="R63" s="2" t="s">
        <v>98</v>
      </c>
      <c r="S63" s="2" t="s">
        <v>368</v>
      </c>
      <c r="T63" s="2" t="s">
        <v>98</v>
      </c>
      <c r="U63" s="2" t="s">
        <v>208</v>
      </c>
      <c r="V63" s="2" t="s">
        <v>369</v>
      </c>
      <c r="W63" s="2" t="s">
        <v>230</v>
      </c>
      <c r="X63" s="2" t="s">
        <v>103</v>
      </c>
      <c r="Y63" s="2" t="s">
        <v>200</v>
      </c>
      <c r="Z63" s="4">
        <v>83</v>
      </c>
      <c r="AA63" s="4">
        <f>=ROUNDDOWN(16.6,0)</f>
      </c>
      <c r="AB63" s="5">
        <v>5</v>
      </c>
      <c r="AC63" s="2" t="s">
        <v>370</v>
      </c>
      <c r="AD63" s="4">
        <v>75</v>
      </c>
      <c r="AE63" s="4">
        <v>75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/>
      <c r="AP63" s="4">
        <v>2</v>
      </c>
      <c r="AQ63" s="8">
        <v>169.28</v>
      </c>
      <c r="AR63" s="4"/>
      <c r="AS63" s="8"/>
      <c r="AT63" s="7"/>
      <c r="AU63" s="7"/>
      <c r="AV63" s="4">
        <v>2</v>
      </c>
      <c r="AW63" s="8">
        <v>169.28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>
        <v>1</v>
      </c>
      <c r="BC63" s="4">
        <v>2</v>
      </c>
      <c r="BD63" s="8">
        <v>169.28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1</v>
      </c>
      <c r="BJ63" s="4">
        <v>12</v>
      </c>
      <c r="BK63" s="8">
        <v>910.54</v>
      </c>
      <c r="BL63" s="2" t="s">
        <v>371</v>
      </c>
      <c r="BM63" s="7">
        <v>0.1667</v>
      </c>
      <c r="BN63" s="7">
        <v>0.1859</v>
      </c>
      <c r="BO63" s="4">
        <v>2</v>
      </c>
      <c r="BP63" s="8">
        <v>169.28</v>
      </c>
      <c r="BQ63" s="4"/>
      <c r="BR63" s="8"/>
      <c r="BS63" s="7"/>
      <c r="BT63" s="7"/>
      <c r="BU63" s="2" t="s">
        <v>108</v>
      </c>
      <c r="BV63" s="2" t="s">
        <v>95</v>
      </c>
      <c r="BW63" s="2" t="s">
        <v>202</v>
      </c>
      <c r="BX63" s="2" t="s">
        <v>261</v>
      </c>
      <c r="BY63" s="2" t="s">
        <v>111</v>
      </c>
      <c r="BZ63" s="2" t="s">
        <v>98</v>
      </c>
    </row>
    <row r="64">
      <c r="A64" s="2" t="s">
        <v>372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366</v>
      </c>
      <c r="G64" s="2" t="s">
        <v>366</v>
      </c>
      <c r="H64" s="2" t="s">
        <v>366</v>
      </c>
      <c r="I64" s="2" t="s">
        <v>367</v>
      </c>
      <c r="J64" s="2" t="s">
        <v>117</v>
      </c>
      <c r="K64" s="2" t="s">
        <v>306</v>
      </c>
      <c r="L64" s="3">
        <v>96.59</v>
      </c>
      <c r="M64" s="3">
        <v>101.42</v>
      </c>
      <c r="N64" s="3">
        <v>204.99</v>
      </c>
      <c r="O64" s="2" t="s">
        <v>95</v>
      </c>
      <c r="P64" s="2" t="s">
        <v>180</v>
      </c>
      <c r="Q64" s="2" t="s">
        <v>97</v>
      </c>
      <c r="R64" s="2" t="s">
        <v>98</v>
      </c>
      <c r="S64" s="2" t="s">
        <v>368</v>
      </c>
      <c r="T64" s="2" t="s">
        <v>98</v>
      </c>
      <c r="U64" s="2" t="s">
        <v>208</v>
      </c>
      <c r="V64" s="2" t="s">
        <v>369</v>
      </c>
      <c r="W64" s="2" t="s">
        <v>230</v>
      </c>
      <c r="X64" s="2" t="s">
        <v>103</v>
      </c>
      <c r="Y64" s="2" t="s">
        <v>200</v>
      </c>
      <c r="Z64" s="4">
        <v>103</v>
      </c>
      <c r="AA64" s="4">
        <f>=ROUNDDOWN(12.875,0)</f>
      </c>
      <c r="AB64" s="5">
        <v>8</v>
      </c>
      <c r="AC64" s="2" t="s">
        <v>370</v>
      </c>
      <c r="AD64" s="4">
        <v>110</v>
      </c>
      <c r="AE64" s="4">
        <v>110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24</v>
      </c>
      <c r="BK64" s="8">
        <v>2288.51</v>
      </c>
      <c r="BL64" s="2" t="s">
        <v>373</v>
      </c>
      <c r="BM64" s="7"/>
      <c r="BN64" s="7"/>
      <c r="BO64" s="4"/>
      <c r="BP64" s="8"/>
      <c r="BQ64" s="4"/>
      <c r="BR64" s="8"/>
      <c r="BS64" s="7"/>
      <c r="BT64" s="7"/>
      <c r="BU64" s="2" t="s">
        <v>108</v>
      </c>
      <c r="BV64" s="2" t="s">
        <v>95</v>
      </c>
      <c r="BW64" s="2" t="s">
        <v>202</v>
      </c>
      <c r="BX64" s="2" t="s">
        <v>261</v>
      </c>
      <c r="BY64" s="2" t="s">
        <v>111</v>
      </c>
      <c r="BZ64" s="2" t="s">
        <v>98</v>
      </c>
    </row>
    <row r="65">
      <c r="A65" s="2" t="s">
        <v>374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375</v>
      </c>
      <c r="G65" s="2" t="s">
        <v>375</v>
      </c>
      <c r="H65" s="2" t="s">
        <v>375</v>
      </c>
      <c r="I65" s="2" t="s">
        <v>376</v>
      </c>
      <c r="J65" s="2" t="s">
        <v>163</v>
      </c>
      <c r="K65" s="2" t="s">
        <v>124</v>
      </c>
      <c r="L65" s="3">
        <v>105.6</v>
      </c>
      <c r="M65" s="3">
        <v>110.88</v>
      </c>
      <c r="N65" s="3">
        <v>219.99</v>
      </c>
      <c r="O65" s="2" t="s">
        <v>377</v>
      </c>
      <c r="P65" s="2" t="s">
        <v>180</v>
      </c>
      <c r="Q65" s="2" t="s">
        <v>97</v>
      </c>
      <c r="R65" s="2" t="s">
        <v>98</v>
      </c>
      <c r="S65" s="2" t="s">
        <v>378</v>
      </c>
      <c r="T65" s="2" t="s">
        <v>100</v>
      </c>
      <c r="U65" s="2" t="s">
        <v>279</v>
      </c>
      <c r="V65" s="2" t="s">
        <v>102</v>
      </c>
      <c r="W65" s="2" t="s">
        <v>166</v>
      </c>
      <c r="X65" s="2" t="s">
        <v>103</v>
      </c>
      <c r="Y65" s="2" t="s">
        <v>105</v>
      </c>
      <c r="Z65" s="4"/>
      <c r="AA65" s="4">
        <f>=ROUNDDOWN({0},0)</f>
      </c>
      <c r="AB65" s="5">
        <v>1.7</v>
      </c>
      <c r="AC65" s="2" t="s">
        <v>98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98</v>
      </c>
      <c r="AW65" s="8" t="s">
        <v>98</v>
      </c>
      <c r="AX65" s="4" t="s">
        <v>98</v>
      </c>
      <c r="AY65" s="8" t="s">
        <v>98</v>
      </c>
      <c r="AZ65" s="7" t="s">
        <v>98</v>
      </c>
      <c r="BA65" s="7" t="s">
        <v>98</v>
      </c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/>
      <c r="BJ65" s="4">
        <v>4</v>
      </c>
      <c r="BK65" s="8">
        <v>389.08</v>
      </c>
      <c r="BL65" s="2" t="s">
        <v>379</v>
      </c>
      <c r="BM65" s="7"/>
      <c r="BN65" s="7"/>
      <c r="BO65" s="4"/>
      <c r="BP65" s="8"/>
      <c r="BQ65" s="4"/>
      <c r="BR65" s="8"/>
      <c r="BS65" s="7"/>
      <c r="BT65" s="7"/>
      <c r="BU65" s="2" t="s">
        <v>108</v>
      </c>
      <c r="BV65" s="2" t="s">
        <v>95</v>
      </c>
      <c r="BW65" s="2" t="s">
        <v>109</v>
      </c>
      <c r="BX65" s="2" t="s">
        <v>380</v>
      </c>
      <c r="BY65" s="2" t="s">
        <v>111</v>
      </c>
      <c r="BZ65" s="2" t="s">
        <v>98</v>
      </c>
    </row>
    <row r="66">
      <c r="A66" s="2" t="s">
        <v>381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375</v>
      </c>
      <c r="G66" s="2" t="s">
        <v>375</v>
      </c>
      <c r="H66" s="2" t="s">
        <v>375</v>
      </c>
      <c r="I66" s="2" t="s">
        <v>376</v>
      </c>
      <c r="J66" s="2" t="s">
        <v>286</v>
      </c>
      <c r="K66" s="2" t="s">
        <v>124</v>
      </c>
      <c r="L66" s="3">
        <v>115.2</v>
      </c>
      <c r="M66" s="3">
        <v>120.96</v>
      </c>
      <c r="N66" s="3">
        <v>239.99</v>
      </c>
      <c r="O66" s="2" t="s">
        <v>377</v>
      </c>
      <c r="P66" s="2" t="s">
        <v>180</v>
      </c>
      <c r="Q66" s="2" t="s">
        <v>97</v>
      </c>
      <c r="R66" s="2" t="s">
        <v>98</v>
      </c>
      <c r="S66" s="2" t="s">
        <v>378</v>
      </c>
      <c r="T66" s="2" t="s">
        <v>100</v>
      </c>
      <c r="U66" s="2" t="s">
        <v>279</v>
      </c>
      <c r="V66" s="2" t="s">
        <v>102</v>
      </c>
      <c r="W66" s="2" t="s">
        <v>166</v>
      </c>
      <c r="X66" s="2" t="s">
        <v>103</v>
      </c>
      <c r="Y66" s="2" t="s">
        <v>105</v>
      </c>
      <c r="Z66" s="4"/>
      <c r="AA66" s="4">
        <f>=ROUNDDOWN({0},0)</f>
      </c>
      <c r="AB66" s="5">
        <v>0.9</v>
      </c>
      <c r="AC66" s="2" t="s">
        <v>98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/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/>
      <c r="BJ66" s="4">
        <v>2</v>
      </c>
      <c r="BK66" s="8">
        <v>360.47</v>
      </c>
      <c r="BL66" s="2" t="s">
        <v>382</v>
      </c>
      <c r="BM66" s="7"/>
      <c r="BN66" s="7"/>
      <c r="BO66" s="4"/>
      <c r="BP66" s="8"/>
      <c r="BQ66" s="4"/>
      <c r="BR66" s="8"/>
      <c r="BS66" s="7"/>
      <c r="BT66" s="7"/>
      <c r="BU66" s="2" t="s">
        <v>108</v>
      </c>
      <c r="BV66" s="2" t="s">
        <v>95</v>
      </c>
      <c r="BW66" s="2" t="s">
        <v>109</v>
      </c>
      <c r="BX66" s="2" t="s">
        <v>383</v>
      </c>
      <c r="BY66" s="2" t="s">
        <v>111</v>
      </c>
      <c r="BZ66" s="2" t="s">
        <v>98</v>
      </c>
    </row>
    <row r="67">
      <c r="A67" s="16" t="s">
        <v>384</v>
      </c>
      <c r="B67" s="9" t="s">
        <v>98</v>
      </c>
      <c r="C67" s="9" t="s">
        <v>98</v>
      </c>
      <c r="D67" s="9" t="s">
        <v>98</v>
      </c>
      <c r="E67" s="9" t="s">
        <v>98</v>
      </c>
      <c r="F67" s="9" t="s">
        <v>98</v>
      </c>
      <c r="G67" s="9" t="s">
        <v>98</v>
      </c>
      <c r="H67" s="9" t="s">
        <v>98</v>
      </c>
      <c r="I67" s="9" t="s">
        <v>98</v>
      </c>
      <c r="J67" s="9" t="s">
        <v>98</v>
      </c>
      <c r="K67" s="9" t="s">
        <v>98</v>
      </c>
      <c r="L67" s="10"/>
      <c r="M67" s="10"/>
      <c r="N67" s="10"/>
      <c r="O67" s="9" t="s">
        <v>98</v>
      </c>
      <c r="P67" s="9" t="s">
        <v>98</v>
      </c>
      <c r="Q67" s="9" t="s">
        <v>98</v>
      </c>
      <c r="R67" s="9" t="s">
        <v>98</v>
      </c>
      <c r="S67" s="9" t="s">
        <v>98</v>
      </c>
      <c r="T67" s="9" t="s">
        <v>98</v>
      </c>
      <c r="U67" s="9" t="s">
        <v>98</v>
      </c>
      <c r="V67" s="9" t="s">
        <v>98</v>
      </c>
      <c r="W67" s="9" t="s">
        <v>98</v>
      </c>
      <c r="X67" s="9" t="s">
        <v>98</v>
      </c>
      <c r="Y67" s="9" t="s">
        <v>98</v>
      </c>
      <c r="Z67" s="11">
        <v>7296</v>
      </c>
      <c r="AA67" s="11">
        <f>=ROUNDDOWN({0},0)</f>
      </c>
      <c r="AB67" s="12">
        <v>290.4</v>
      </c>
      <c r="AC67" s="9" t="s">
        <v>98</v>
      </c>
      <c r="AD67" s="11"/>
      <c r="AE67" s="11">
        <v>4499</v>
      </c>
      <c r="AF67" s="13"/>
      <c r="AG67" s="13"/>
      <c r="AH67" s="14"/>
      <c r="AI67" s="11"/>
      <c r="AJ67" s="11">
        <f>=ROUNDDOWN({0},0)</f>
      </c>
      <c r="AK67" s="12"/>
      <c r="AL67" s="9" t="s">
        <v>98</v>
      </c>
      <c r="AM67" s="11"/>
      <c r="AN67" s="11"/>
      <c r="AO67" s="14"/>
      <c r="AP67" s="11">
        <v>130</v>
      </c>
      <c r="AQ67" s="15">
        <v>15531.45</v>
      </c>
      <c r="AR67" s="11"/>
      <c r="AS67" s="15"/>
      <c r="AT67" s="14"/>
      <c r="AU67" s="14"/>
      <c r="AV67" s="11">
        <v>130</v>
      </c>
      <c r="AW67" s="15">
        <v>15531.45</v>
      </c>
      <c r="AX67" s="11"/>
      <c r="AY67" s="15"/>
      <c r="AZ67" s="14"/>
      <c r="BA67" s="14"/>
      <c r="BB67" s="14"/>
      <c r="BC67" s="11">
        <v>130</v>
      </c>
      <c r="BD67" s="15">
        <v>15531.45</v>
      </c>
      <c r="BE67" s="11"/>
      <c r="BF67" s="15"/>
      <c r="BG67" s="14"/>
      <c r="BH67" s="14"/>
      <c r="BI67" s="14"/>
      <c r="BJ67" s="11"/>
      <c r="BK67" s="15"/>
      <c r="BL67" s="9" t="s">
        <v>98</v>
      </c>
      <c r="BM67" s="14"/>
      <c r="BN67" s="14"/>
      <c r="BO67" s="11">
        <v>130</v>
      </c>
      <c r="BP67" s="15">
        <v>15531.45</v>
      </c>
      <c r="BQ67" s="11"/>
      <c r="BR67" s="15"/>
      <c r="BS67" s="14"/>
      <c r="BT67" s="14"/>
      <c r="BU67" s="9" t="s">
        <v>98</v>
      </c>
      <c r="BV67" s="9" t="s">
        <v>98</v>
      </c>
      <c r="BW67" s="9" t="s">
        <v>98</v>
      </c>
      <c r="BX67" s="9" t="s">
        <v>98</v>
      </c>
      <c r="BY67" s="9" t="s">
        <v>98</v>
      </c>
      <c r="BZ67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9"/>
    <mergeCell ref="BD31:BD39"/>
    <mergeCell ref="BE31:BE39"/>
    <mergeCell ref="BF31:BF39"/>
    <mergeCell ref="BG31:BG39"/>
    <mergeCell ref="BH31:BH39"/>
    <mergeCell ref="BC40:BC41"/>
    <mergeCell ref="BD40:BD41"/>
    <mergeCell ref="BE40:BE41"/>
    <mergeCell ref="BF40:BF41"/>
    <mergeCell ref="BG40:BG41"/>
    <mergeCell ref="BH40:BH41"/>
    <mergeCell ref="BC42:BC45"/>
    <mergeCell ref="BD42:BD45"/>
    <mergeCell ref="BE42:BE45"/>
    <mergeCell ref="BF42:BF45"/>
    <mergeCell ref="BG42:BG45"/>
    <mergeCell ref="BH42:BH45"/>
    <mergeCell ref="BC46:BC50"/>
    <mergeCell ref="BD46:BD50"/>
    <mergeCell ref="BE46:BE50"/>
    <mergeCell ref="BF46:BF50"/>
    <mergeCell ref="BG46:BG50"/>
    <mergeCell ref="BH46:BH50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19"/>
    <mergeCell ref="AW18:AW19"/>
    <mergeCell ref="AX18:AX19"/>
    <mergeCell ref="AY18:AY19"/>
    <mergeCell ref="AZ18:AZ19"/>
    <mergeCell ref="BA18:BA19"/>
    <mergeCell ref="BI18:BI19"/>
    <mergeCell ref="AV20:AV23"/>
    <mergeCell ref="AW20:AW23"/>
    <mergeCell ref="AX20:AX23"/>
    <mergeCell ref="AY20:AY23"/>
    <mergeCell ref="AZ20:AZ23"/>
    <mergeCell ref="BA20:BA23"/>
    <mergeCell ref="BI20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4"/>
    <mergeCell ref="AW31:AW34"/>
    <mergeCell ref="AX31:AX34"/>
    <mergeCell ref="AY31:AY34"/>
    <mergeCell ref="AZ31:AZ34"/>
    <mergeCell ref="BA31:BA34"/>
    <mergeCell ref="BI31:BI34"/>
    <mergeCell ref="AV35:AV39"/>
    <mergeCell ref="AW35:AW39"/>
    <mergeCell ref="AX35:AX39"/>
    <mergeCell ref="AY35:AY39"/>
    <mergeCell ref="AZ35:AZ39"/>
    <mergeCell ref="BA35:BA39"/>
    <mergeCell ref="BI35:BI39"/>
    <mergeCell ref="AV40:AV41"/>
    <mergeCell ref="AW40:AW41"/>
    <mergeCell ref="AX40:AX41"/>
    <mergeCell ref="AY40:AY41"/>
    <mergeCell ref="AZ40:AZ41"/>
    <mergeCell ref="BA40:BA41"/>
    <mergeCell ref="BI40:BI41"/>
    <mergeCell ref="AV42:AV45"/>
    <mergeCell ref="AW42:AW45"/>
    <mergeCell ref="AX42:AX45"/>
    <mergeCell ref="AY42:AY45"/>
    <mergeCell ref="AZ42:AZ45"/>
    <mergeCell ref="BA42:BA45"/>
    <mergeCell ref="BI42:BI45"/>
    <mergeCell ref="AV46:AV50"/>
    <mergeCell ref="AW46:AW50"/>
    <mergeCell ref="AX46:AX50"/>
    <mergeCell ref="AY46:AY50"/>
    <mergeCell ref="AZ46:AZ50"/>
    <mergeCell ref="BA46:BA50"/>
    <mergeCell ref="BI46:BI50"/>
    <mergeCell ref="AV51:AV54"/>
    <mergeCell ref="AW51:AW54"/>
    <mergeCell ref="AX51:AX54"/>
    <mergeCell ref="AY51:AY54"/>
    <mergeCell ref="AZ51:AZ54"/>
    <mergeCell ref="BA51:BA54"/>
    <mergeCell ref="BI51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385</v>
      </c>
      <c r="D2" s="0" t="s">
        <v>386</v>
      </c>
      <c r="E2" s="0" t="s">
        <v>387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388</v>
      </c>
      <c r="J4" s="1" t="s">
        <v>389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390</v>
      </c>
      <c r="P4" s="1" t="s">
        <v>391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392</v>
      </c>
      <c r="F5" s="1" t="s">
        <v>393</v>
      </c>
      <c r="G5" s="1" t="s">
        <v>392</v>
      </c>
      <c r="H5" s="1" t="s">
        <v>393</v>
      </c>
      <c r="I5" s="1" t="s">
        <v>388</v>
      </c>
      <c r="J5" s="1" t="s">
        <v>389</v>
      </c>
      <c r="K5" s="1" t="s">
        <v>394</v>
      </c>
      <c r="L5" s="1" t="s">
        <v>395</v>
      </c>
      <c r="M5" s="1" t="s">
        <v>394</v>
      </c>
      <c r="N5" s="1" t="s">
        <v>395</v>
      </c>
      <c r="O5" s="1" t="s">
        <v>390</v>
      </c>
      <c r="P5" s="1" t="s">
        <v>391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130</v>
      </c>
      <c r="F6" s="8">
        <v>15531.45</v>
      </c>
      <c r="G6" s="4"/>
      <c r="H6" s="8"/>
      <c r="I6" s="7"/>
      <c r="J6" s="7"/>
      <c r="K6" s="4">
        <v>130</v>
      </c>
      <c r="L6" s="8">
        <v>15531.45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385</v>
      </c>
      <c r="D2" s="0" t="s">
        <v>386</v>
      </c>
      <c r="E2" s="0" t="s">
        <v>387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388</v>
      </c>
      <c r="I4" s="1" t="s">
        <v>389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390</v>
      </c>
      <c r="O4" s="1" t="s">
        <v>391</v>
      </c>
    </row>
    <row r="5">
      <c r="A5" s="1" t="s">
        <v>52</v>
      </c>
      <c r="B5" s="1" t="s">
        <v>54</v>
      </c>
      <c r="C5" s="1" t="s">
        <v>55</v>
      </c>
      <c r="D5" s="1" t="s">
        <v>392</v>
      </c>
      <c r="E5" s="1" t="s">
        <v>393</v>
      </c>
      <c r="F5" s="1" t="s">
        <v>392</v>
      </c>
      <c r="G5" s="1" t="s">
        <v>393</v>
      </c>
      <c r="H5" s="1" t="s">
        <v>388</v>
      </c>
      <c r="I5" s="1" t="s">
        <v>389</v>
      </c>
      <c r="J5" s="1" t="s">
        <v>394</v>
      </c>
      <c r="K5" s="1" t="s">
        <v>395</v>
      </c>
      <c r="L5" s="1" t="s">
        <v>394</v>
      </c>
      <c r="M5" s="1" t="s">
        <v>395</v>
      </c>
      <c r="N5" s="1" t="s">
        <v>390</v>
      </c>
      <c r="O5" s="1" t="s">
        <v>391</v>
      </c>
    </row>
    <row r="6">
      <c r="A6" s="2" t="s">
        <v>87</v>
      </c>
      <c r="B6" s="2" t="s">
        <v>89</v>
      </c>
      <c r="C6" s="2" t="s">
        <v>90</v>
      </c>
      <c r="D6" s="4">
        <v>130</v>
      </c>
      <c r="E6" s="8">
        <v>15531.45</v>
      </c>
      <c r="F6" s="4"/>
      <c r="G6" s="8"/>
      <c r="H6" s="7"/>
      <c r="I6" s="7"/>
      <c r="J6" s="4">
        <v>130</v>
      </c>
      <c r="K6" s="8">
        <v>15531.45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