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<sst xmlns="http://schemas.openxmlformats.org/spreadsheetml/2006/main" count="3029" uniqueCount="3029">
  <si>
    <t>Date Type:</t>
  </si>
  <si>
    <t>Shipped Date</t>
  </si>
  <si>
    <t>Start Date:</t>
  </si>
  <si>
    <t>06/29/2024</t>
  </si>
  <si>
    <t>End Date:</t>
  </si>
  <si>
    <t>08/02/2024</t>
  </si>
  <si>
    <t>Report Run Date:</t>
  </si>
  <si>
    <t>08/08/2024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</si>
  <si>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</si>
  <si>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</si>
  <si>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</si>
  <si>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</si>
  <si>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</si>
  <si>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</si>
  <si>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</si>
  <si>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</si>
  <si>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</si>
  <si>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</si>
  <si>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</si>
  <si>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OLLIIX</t>
  </si>
  <si>
    <t>KIRKLANDDS</t>
  </si>
  <si>
    <t>TGTDVS</t>
  </si>
  <si>
    <t>OVERSTOCK01</t>
  </si>
  <si>
    <t>JCPENNEY01</t>
  </si>
  <si>
    <t>AMERSIGNDS</t>
  </si>
  <si>
    <t>LAMPDS</t>
  </si>
  <si>
    <t>DESINC</t>
  </si>
  <si>
    <t>NRTPORT</t>
  </si>
  <si>
    <t>MACY02</t>
  </si>
  <si>
    <t>ROOMECOM</t>
  </si>
  <si>
    <t>ZOLA</t>
  </si>
  <si>
    <t>ASHFURNDS</t>
  </si>
  <si>
    <t>HDDS</t>
  </si>
  <si>
    <t>BLK01</t>
  </si>
  <si>
    <t>HOUZZ</t>
  </si>
  <si>
    <t>LOWESDS</t>
  </si>
  <si>
    <t>BIGLOTSDS</t>
  </si>
  <si>
    <t>AAFESDS</t>
  </si>
  <si>
    <t>BBBDROP</t>
  </si>
  <si>
    <t>BEALLSDS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</si>
  <si>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</si>
  <si>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</si>
  <si>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</si>
  <si>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</si>
  <si>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</si>
  <si>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</si>
  <si>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</si>
  <si>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</si>
  <si>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</si>
  <si>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</si>
  <si>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</si>
  <si>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</si>
  <si>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</si>
  <si>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</si>
  <si>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</si>
  <si>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</si>
  <si>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</si>
  <si>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</si>
  <si>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</si>
  <si>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</si>
  <si>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</si>
  <si>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</si>
  <si>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</si>
  <si>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</si>
  <si>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</si>
  <si>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</si>
  <si>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</si>
  <si>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</si>
  <si>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</si>
  <si>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</si>
  <si>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</si>
  <si>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</si>
  <si>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</si>
  <si>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</si>
  <si>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</si>
  <si>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</si>
  <si>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</si>
  <si>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</si>
  <si>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</si>
  <si>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</si>
  <si>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</si>
  <si>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</si>
  <si>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</si>
  <si>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</si>
  <si>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</si>
  <si>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</si>
  <si>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</si>
  <si>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</si>
  <si>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</si>
  <si>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</si>
  <si>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</si>
  <si>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</si>
  <si>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</si>
  <si>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</si>
  <si>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</si>
  <si>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</si>
  <si>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</si>
  <si>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</si>
  <si>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</si>
  <si>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</si>
  <si>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</si>
  <si>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</si>
  <si>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</si>
  <si>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</si>
  <si>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</si>
  <si>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</si>
  <si>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</si>
  <si>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</si>
  <si>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</si>
  <si>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</si>
  <si>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</si>
  <si>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</si>
  <si>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</si>
  <si>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</si>
  <si>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</si>
  <si>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</si>
  <si>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</si>
  <si>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</si>
  <si>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</si>
  <si>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</si>
  <si>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</si>
  <si>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</si>
  <si>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</si>
  <si>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</si>
  <si>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</si>
  <si>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</si>
  <si>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</si>
  <si>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</si>
  <si>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</si>
  <si>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</si>
  <si>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</si>
  <si>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</si>
  <si>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</si>
  <si>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</si>
  <si>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</si>
  <si>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</si>
  <si>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</si>
  <si>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</si>
  <si>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8/30/2024</t>
  </si>
  <si>
    <t>AMAZONDS,BLK01,CSNSTORES,JCPENNEY01,KIRKLANDDS,KOHLDSN,OLLIIX,OVERSTOCK01,TGTDVS</t>
  </si>
  <si>
    <t>Setup</t>
  </si>
  <si>
    <t>11/23/2020</t>
  </si>
  <si>
    <t>No</t>
  </si>
  <si>
    <t>12/3/2019</t>
  </si>
  <si>
    <t>1/21/2020</t>
  </si>
  <si>
    <t>5/27/2020</t>
  </si>
  <si>
    <t>6/3/2020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</si>
  <si>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</si>
  <si>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</si>
  <si>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</si>
  <si>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</si>
  <si>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</si>
  <si>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</si>
  <si>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</si>
  <si>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4/7/2022</t>
  </si>
  <si>
    <t>2/6/2023</t>
  </si>
  <si>
    <t>5/24/2023</t>
  </si>
  <si>
    <t>9/11/2023</t>
  </si>
  <si>
    <t>6/14/2022</t>
  </si>
  <si>
    <t>1/11/2024</t>
  </si>
  <si>
    <t>10/5/2019</t>
  </si>
  <si>
    <t>6/23/2020</t>
  </si>
  <si>
    <t>12/14/2023</t>
  </si>
  <si>
    <t>4/11/2024</t>
  </si>
  <si>
    <t>Ready To Offer</t>
  </si>
  <si>
    <t>5/18/2021</t>
  </si>
  <si>
    <t>7/14/2021</t>
  </si>
  <si>
    <t>7/18/2024</t>
  </si>
  <si>
    <t>Declined</t>
  </si>
  <si>
    <t>2/22/2023</t>
  </si>
  <si>
    <t>2/22/2022</t>
  </si>
  <si>
    <t>6/8/2022</t>
  </si>
  <si>
    <t>9/25/2020</t>
  </si>
  <si>
    <t>Offered</t>
  </si>
  <si>
    <t>Temp Discontinued</t>
  </si>
  <si>
    <t>Open</t>
  </si>
  <si>
    <t>Restricted</t>
  </si>
  <si>
    <t>Discontinued</t>
  </si>
  <si>
    <t>4/22/2021</t>
  </si>
  <si>
    <t>6/27/2021</t>
  </si>
  <si>
    <t>Yes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</si>
  <si>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</si>
  <si>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</si>
  <si>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</si>
  <si>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</si>
  <si>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</si>
  <si>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</si>
  <si>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</si>
  <si>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AMAZONDS,AMERSIGNDS,CSNSTORES,JCPENNEY01,KIRKLANDDS,KOHLDSN,LAMPDS,MACY02,NRTPORT,OLLIIX,OVERSTOCK01,TGTDVS</t>
  </si>
  <si>
    <t>4/21/2022</t>
  </si>
  <si>
    <t>8/24/2021</t>
  </si>
  <si>
    <t>9/22/2021</t>
  </si>
  <si>
    <t>1/5/2022</t>
  </si>
  <si>
    <t>2/10/2022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</si>
  <si>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</si>
  <si>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</si>
  <si>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</si>
  <si>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</si>
  <si>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</si>
  <si>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</si>
  <si>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</si>
  <si>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4/12/2022</t>
  </si>
  <si>
    <t>2/24/2023</t>
  </si>
  <si>
    <t>7/20/2023</t>
  </si>
  <si>
    <t>4/10/2023</t>
  </si>
  <si>
    <t>8/17/2021</t>
  </si>
  <si>
    <t>5/17/2024</t>
  </si>
  <si>
    <t>3/3/2022</t>
  </si>
  <si>
    <t>4/27/2022</t>
  </si>
  <si>
    <t>5/19/2022</t>
  </si>
  <si>
    <t>9/5/2022</t>
  </si>
  <si>
    <t>4/24/2023</t>
  </si>
  <si>
    <t>2/14/2022</t>
  </si>
  <si>
    <t>3/20/2023</t>
  </si>
  <si>
    <t>5/28/2021</t>
  </si>
  <si>
    <t>9/9/2021</t>
  </si>
  <si>
    <t>MP95B-0264</t>
  </si>
  <si>
    <t>Antique Blue</t>
  </si>
  <si>
    <t>A</t>
  </si>
  <si>
    <t>10/12/2024</t>
  </si>
  <si>
    <t>AMAZON,AMERSIGNDS,CSNSTORES,JCPENNEY01,KIRKLANDDS,KOHLDSN,NRTPORT,OLLIIX,OVERSTOCK01</t>
  </si>
  <si>
    <t>12/14/2021</t>
  </si>
  <si>
    <t>12/7/2021</t>
  </si>
  <si>
    <t>12/21/2021</t>
  </si>
  <si>
    <t>6/9/2021</t>
  </si>
  <si>
    <t>1/3/2023</t>
  </si>
  <si>
    <t>9/22/2022</t>
  </si>
  <si>
    <t>6/14/2021</t>
  </si>
  <si>
    <t>5/10/2022</t>
  </si>
  <si>
    <t>1/26/2023</t>
  </si>
  <si>
    <t>7/11/2023</t>
  </si>
  <si>
    <t>8/19/2022</t>
  </si>
  <si>
    <t>9/26/2022</t>
  </si>
  <si>
    <t>7/2/2021</t>
  </si>
  <si>
    <t>1/31/2024</t>
  </si>
  <si>
    <t>3/30/2022</t>
  </si>
  <si>
    <t>5/13/2022</t>
  </si>
  <si>
    <t>8/29/2022</t>
  </si>
  <si>
    <t>4/2/2024</t>
  </si>
  <si>
    <t>2/28/2022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</si>
  <si>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</si>
  <si>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</si>
  <si>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</si>
  <si>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</si>
  <si>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</si>
  <si>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</si>
  <si>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</si>
  <si>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</si>
  <si>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</si>
  <si>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AMAZON,AMAZONDS,AMERSIGNDS,CSNSTORES,JCPENNEY01,KIRKLANDDS,LAMPDS,NRTPORT,OLLIIX,OVERSTOCK01,TGTDVS,ZOLA</t>
  </si>
  <si>
    <t>1/19/2023</t>
  </si>
  <si>
    <t>10/19/2021</t>
  </si>
  <si>
    <t>11/3/2021</t>
  </si>
  <si>
    <t>5/18/2022</t>
  </si>
  <si>
    <t>6/1/2022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</si>
  <si>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</si>
  <si>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</si>
  <si>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</si>
  <si>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</si>
  <si>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</si>
  <si>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</si>
  <si>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</si>
  <si>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6/6/2023</t>
  </si>
  <si>
    <t>10/3/2023</t>
  </si>
  <si>
    <t>10/27/2022</t>
  </si>
  <si>
    <t>3/27/2023</t>
  </si>
  <si>
    <t>9/27/2021</t>
  </si>
  <si>
    <t>2/15/2024</t>
  </si>
  <si>
    <t>6/29/2022</t>
  </si>
  <si>
    <t>11/3/2022</t>
  </si>
  <si>
    <t>3/14/2024</t>
  </si>
  <si>
    <t>5/2/2024</t>
  </si>
  <si>
    <t>11/16/2021</t>
  </si>
  <si>
    <t>12/13/2021</t>
  </si>
  <si>
    <t>9/26/2023</t>
  </si>
  <si>
    <t>10/22/2021</t>
  </si>
  <si>
    <t>11/1/2021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</si>
  <si>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</si>
  <si>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</si>
  <si>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</si>
  <si>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</si>
  <si>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</si>
  <si>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</si>
  <si>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</si>
  <si>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</si>
  <si>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</si>
  <si>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9/13/2024</t>
  </si>
  <si>
    <t>CSNSTORES,KIRKLANDDS,KOHLDSN,OLLIIX,OVERSTOCK01</t>
  </si>
  <si>
    <t>Restricted(WF)</t>
  </si>
  <si>
    <t>12/11/2020</t>
  </si>
  <si>
    <t>1/17/2020</t>
  </si>
  <si>
    <t>6/15/2020</t>
  </si>
  <si>
    <t>11/5/2019</t>
  </si>
  <si>
    <t>11/2/2020</t>
  </si>
  <si>
    <t>12/4/2020</t>
  </si>
  <si>
    <t>5/29/2020</t>
  </si>
  <si>
    <t>11/20/2019</t>
  </si>
  <si>
    <t>12/11/2019</t>
  </si>
  <si>
    <t>9/17/2021</t>
  </si>
  <si>
    <t>10/10/2021</t>
  </si>
  <si>
    <t>6/21/2023</t>
  </si>
  <si>
    <t>7/17/2023</t>
  </si>
  <si>
    <t>11/18/2021</t>
  </si>
  <si>
    <t>1/12/2020</t>
  </si>
  <si>
    <t>7/15/2021</t>
  </si>
  <si>
    <t>9/21/2021</t>
  </si>
  <si>
    <t>5/24/2022</t>
  </si>
  <si>
    <t>10/21/2022</t>
  </si>
  <si>
    <t>9/18/2020</t>
  </si>
  <si>
    <t>7/23/2021</t>
  </si>
  <si>
    <t>1/15/2020</t>
  </si>
  <si>
    <t>3/19/2020</t>
  </si>
  <si>
    <t>9/19/2022</t>
  </si>
  <si>
    <t>12/20/2022</t>
  </si>
  <si>
    <t>9/7/2020</t>
  </si>
  <si>
    <t>MP95B-0296</t>
  </si>
  <si>
    <t>Rossi</t>
  </si>
  <si>
    <t>Rosalie</t>
  </si>
  <si>
    <t>Jax</t>
  </si>
  <si>
    <t>Textured Feather 3-piece Metal Disc Wall Decor Set</t>
  </si>
  <si>
    <t>Spice</t>
  </si>
  <si>
    <t>B</t>
  </si>
  <si>
    <t>PP001773</t>
  </si>
  <si>
    <t>6/2/2022</t>
  </si>
  <si>
    <t>11/13/2024</t>
  </si>
  <si>
    <t>AMAZONDS,CSNSTORES,KIRKLANDDS,KOHLDSN,MACY02,OLLIIX,OVERSTOCK01,TGTDVS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</si>
  <si>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</si>
  <si>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</si>
  <si>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</si>
  <si>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</si>
  <si>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</si>
  <si>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</si>
  <si>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</si>
  <si>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</si>
  <si>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</si>
  <si>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</si>
  <si>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4/15/2024</t>
  </si>
  <si>
    <t>1/1/2024</t>
  </si>
  <si>
    <t>6/23/2022</t>
  </si>
  <si>
    <t>10/31/2022</t>
  </si>
  <si>
    <t>10/28/2022</t>
  </si>
  <si>
    <t>11/1/2022</t>
  </si>
  <si>
    <t>8/28/2023</t>
  </si>
  <si>
    <t>10/26/2022</t>
  </si>
  <si>
    <t>6/24/2022</t>
  </si>
  <si>
    <t>8/9/2022</t>
  </si>
  <si>
    <t>7/4/2023</t>
  </si>
  <si>
    <t>3/8/2023</t>
  </si>
  <si>
    <t>MP167-0096</t>
  </si>
  <si>
    <t>Blue</t>
  </si>
  <si>
    <t>8/2/2017</t>
  </si>
  <si>
    <t>AMAZON,AMAZONDS,ASHFURNDS,CSNSTORES,KIRKLANDDS,KOHLDSN,OLLIIX,OVERSTOCK01</t>
  </si>
  <si>
    <t>3/7/2018</t>
  </si>
  <si>
    <t>4/6/2017</t>
  </si>
  <si>
    <t>8/30/2017</t>
  </si>
  <si>
    <t>10/9/2017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</si>
  <si>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</si>
  <si>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</si>
  <si>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</si>
  <si>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</si>
  <si>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</si>
  <si>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</si>
  <si>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</si>
  <si>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9/12/2022</t>
  </si>
  <si>
    <t>8/18/2017</t>
  </si>
  <si>
    <t>3/5/2018</t>
  </si>
  <si>
    <t>4/11/2018</t>
  </si>
  <si>
    <t>8/15/2022</t>
  </si>
  <si>
    <t>9/7/2022</t>
  </si>
  <si>
    <t>6/12/2020</t>
  </si>
  <si>
    <t>8/25/2020</t>
  </si>
  <si>
    <t>12/30/2021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</si>
  <si>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</si>
  <si>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</si>
  <si>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</si>
  <si>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</si>
  <si>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</si>
  <si>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</si>
  <si>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</si>
  <si>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</si>
  <si>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Grey</t>
  </si>
  <si>
    <t>9/18/2021</t>
  </si>
  <si>
    <t>AMAZON,CSNSTORES,KOHLDSN,OLLIIX,TGTDVS</t>
  </si>
  <si>
    <t>11/22/2021</t>
  </si>
  <si>
    <t>4/11/2022</t>
  </si>
  <si>
    <t>11/14/2022</t>
  </si>
  <si>
    <t>11/30/2022</t>
  </si>
  <si>
    <t>9/28/2021</t>
  </si>
  <si>
    <t>10/8/2021</t>
  </si>
  <si>
    <t>4/19/2022</t>
  </si>
  <si>
    <t>3/27/2022</t>
  </si>
  <si>
    <t>4/4/2023</t>
  </si>
  <si>
    <t>11/25/2022</t>
  </si>
  <si>
    <t>3/4/2022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</si>
  <si>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</si>
  <si>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</si>
  <si>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</si>
  <si>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</si>
  <si>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</si>
  <si>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</si>
  <si>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</si>
  <si>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</si>
  <si>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</si>
  <si>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AMAZON,AMERSIGNDS,ASHFURNDS,BLK01,CSNSTORES,DESINC,HDDS,JCPENNEY01,KOHLDSN,MACY02,OLLIIX,OVERSTOCK01,TGTDVS</t>
  </si>
  <si>
    <t>7/27/2022</t>
  </si>
  <si>
    <t>11/30/2020</t>
  </si>
  <si>
    <t>1/6/2021</t>
  </si>
  <si>
    <t>12/7/2020</t>
  </si>
  <si>
    <t>12/17/2020</t>
  </si>
  <si>
    <t>1/13/2021</t>
  </si>
  <si>
    <t>9/16/2021</t>
  </si>
  <si>
    <t>9/29/2021</t>
  </si>
  <si>
    <t>6/10/2022</t>
  </si>
  <si>
    <t>12/21/2020</t>
  </si>
  <si>
    <t>11/7/2021</t>
  </si>
  <si>
    <t>10/25/2023</t>
  </si>
  <si>
    <t>10/5/2021</t>
  </si>
  <si>
    <t>11/25/2021</t>
  </si>
  <si>
    <t>6/27/2023</t>
  </si>
  <si>
    <t>3/8/2022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</si>
  <si>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</si>
  <si>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</si>
  <si>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</si>
  <si>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</si>
  <si>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</si>
  <si>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</si>
  <si>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</si>
  <si>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</si>
  <si>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</si>
  <si>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AMAZONDS,AMERSIGNDS,BLK01,CSNSTORES,DESINC,JCPENNEY01,KIRKLANDDS,KOHLDSN,MACY02,OLLIIX,OVERSTOCK01,TGTDVS</t>
  </si>
  <si>
    <t>7/20/2022</t>
  </si>
  <si>
    <t>11/15/2021</t>
  </si>
  <si>
    <t>10/14/2021</t>
  </si>
  <si>
    <t>6/3/2022</t>
  </si>
  <si>
    <t>12/2/2022</t>
  </si>
  <si>
    <t>10/11/2023</t>
  </si>
  <si>
    <t>8/21/2022</t>
  </si>
  <si>
    <t>4/3/2024</t>
  </si>
  <si>
    <t>7/12/2024</t>
  </si>
  <si>
    <t>12/15/2023</t>
  </si>
  <si>
    <t>3/6/2023</t>
  </si>
  <si>
    <t>12/6/2022</t>
  </si>
  <si>
    <t>9/12/2023</t>
  </si>
  <si>
    <t>12/23/2021</t>
  </si>
  <si>
    <t>9/19/2021</t>
  </si>
  <si>
    <t>MP95B-0274</t>
  </si>
  <si>
    <t>PP001634</t>
  </si>
  <si>
    <t>AMAZON,CSNSTORES,DESINC,JCPENNEY01,KIRKLANDDS,KOHLDSN,NRTPORT,OLLIIX,TGTDVS,ZOLA</t>
  </si>
  <si>
    <t>7/7/2022</t>
  </si>
  <si>
    <t>11/17/2021</t>
  </si>
  <si>
    <t>10/12/2021</t>
  </si>
  <si>
    <t>6/16/2022</t>
  </si>
  <si>
    <t>10/21/2021</t>
  </si>
  <si>
    <t>11/15/2022</t>
  </si>
  <si>
    <t>7/12/2023</t>
  </si>
  <si>
    <t>8/17/2022</t>
  </si>
  <si>
    <t>10/20/2021</t>
  </si>
  <si>
    <t>7/14/2022</t>
  </si>
  <si>
    <t>8/29/2023</t>
  </si>
  <si>
    <t>1/6/2022</t>
  </si>
  <si>
    <t>1/10/2023</t>
  </si>
  <si>
    <t>12/9/2021</t>
  </si>
  <si>
    <t>MP167-0357</t>
  </si>
  <si>
    <t>Lenzie</t>
  </si>
  <si>
    <t>Multi-colored Lily Pad Leaves 2-piece Metal Wall Decor Set</t>
  </si>
  <si>
    <t>Multi</t>
  </si>
  <si>
    <t>AMAZON,AMERSIGNDS,CSNSTORES,JCPENNEY01,KIRKLANDDS,KOHLDSN,LAMPDS,LOWESDS,MACY02,NRTPORT,OLLIIX,OVERSTOCK01,ROOMECOM</t>
  </si>
  <si>
    <t>1/24/2022</t>
  </si>
  <si>
    <t>2/13/2020</t>
  </si>
  <si>
    <t>8/24/2020</t>
  </si>
  <si>
    <t>8/27/2020</t>
  </si>
  <si>
    <t>1/9/2020</t>
  </si>
  <si>
    <t>3/13/2021</t>
  </si>
  <si>
    <t>3/31/2021</t>
  </si>
  <si>
    <t>1/31/2020</t>
  </si>
  <si>
    <t>5/23/2022</t>
  </si>
  <si>
    <t>7/25/2023</t>
  </si>
  <si>
    <t>3/12/2021</t>
  </si>
  <si>
    <t>3/24/2021</t>
  </si>
  <si>
    <t>4/28/2020</t>
  </si>
  <si>
    <t>3/22/2024</t>
  </si>
  <si>
    <t>6/10/2021</t>
  </si>
  <si>
    <t>9/18/2022</t>
  </si>
  <si>
    <t>4/12/2024</t>
  </si>
  <si>
    <t>3/24/2020</t>
  </si>
  <si>
    <t>3/30/2020</t>
  </si>
  <si>
    <t>12/9/2022</t>
  </si>
  <si>
    <t>9/8/2020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</si>
  <si>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</si>
  <si>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</si>
  <si>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</si>
  <si>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</si>
  <si>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AMAZON,AMAZONDS,AMERSIGNDS,ASHFURNDS,CSNSTORES,DESINC,JCPENNEY01,KOHLDSN,LAMPDS,OLLIIX,OVERSTOCK01,TGTDVS</t>
  </si>
  <si>
    <t>9/29/2020</t>
  </si>
  <si>
    <t>10/22/2020</t>
  </si>
  <si>
    <t>2/11/2021</t>
  </si>
  <si>
    <t>8/31/2020</t>
  </si>
  <si>
    <t>2/12/2020</t>
  </si>
  <si>
    <t>11/10/2021</t>
  </si>
  <si>
    <t>9/5/2023</t>
  </si>
  <si>
    <t>1/27/2021</t>
  </si>
  <si>
    <t>2/9/2021</t>
  </si>
  <si>
    <t>5/13/2020</t>
  </si>
  <si>
    <t>8/30/2022</t>
  </si>
  <si>
    <t>10/7/2022</t>
  </si>
  <si>
    <t>12/28/2021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</si>
  <si>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</si>
  <si>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</si>
  <si>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</si>
  <si>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</si>
  <si>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</si>
  <si>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</si>
  <si>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</si>
  <si>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</si>
  <si>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ASHFURNDS,CSNSTORES,JCPENNEY01,KOHLDSN,NRTPORT,OLLIIX,OVERSTOCK01</t>
  </si>
  <si>
    <t>Dropped</t>
  </si>
  <si>
    <t>6/1/2020</t>
  </si>
  <si>
    <t>4/14/2020</t>
  </si>
  <si>
    <t>5/14/2020</t>
  </si>
  <si>
    <t>5/11/2020</t>
  </si>
  <si>
    <t>10/1/2020</t>
  </si>
  <si>
    <t>3/17/2020</t>
  </si>
  <si>
    <t>4/6/2020</t>
  </si>
  <si>
    <t>7/3/2023</t>
  </si>
  <si>
    <t>7/6/2020</t>
  </si>
  <si>
    <t>7/22/2024</t>
  </si>
  <si>
    <t>10/18/2022</t>
  </si>
  <si>
    <t>12/15/2021</t>
  </si>
  <si>
    <t>7/26/2022</t>
  </si>
  <si>
    <t>5/11/2021</t>
  </si>
  <si>
    <t>10/27/2020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</si>
  <si>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</si>
  <si>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</si>
  <si>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</si>
  <si>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</si>
  <si>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</si>
  <si>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</si>
  <si>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</si>
  <si>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</si>
  <si>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AMAZONDS,CSNSTORES,JCPENNEY01,KIRKLANDDS,KOHLDSN,NRTPORT,OLLIIX,OVERSTOCK01</t>
  </si>
  <si>
    <t>4/28/2022</t>
  </si>
  <si>
    <t>4/4/2022</t>
  </si>
  <si>
    <t>3/13/2022</t>
  </si>
  <si>
    <t>4/25/2022</t>
  </si>
  <si>
    <t>10/17/2022</t>
  </si>
  <si>
    <t>8/6/2023</t>
  </si>
  <si>
    <t>12/13/2022</t>
  </si>
  <si>
    <t>3/31/2022</t>
  </si>
  <si>
    <t>4/29/2024</t>
  </si>
  <si>
    <t>12/8/2022</t>
  </si>
  <si>
    <t>8/10/2022</t>
  </si>
  <si>
    <t>9/20/2022</t>
  </si>
  <si>
    <t>4/22/2022</t>
  </si>
  <si>
    <t>3/11/2022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</si>
  <si>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</si>
  <si>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</si>
  <si>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</si>
  <si>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</si>
  <si>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</si>
  <si>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</si>
  <si>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AMAZON,AMAZONDS,CSNSTORES,JCPENNEY01,KIRKLANDDS,KOHLDSN,MACY02,OLLIIX</t>
  </si>
  <si>
    <t>10/26/2021</t>
  </si>
  <si>
    <t>10/17/2019</t>
  </si>
  <si>
    <t>12/17/2019</t>
  </si>
  <si>
    <t>9/14/2021</t>
  </si>
  <si>
    <t>12/23/2020</t>
  </si>
  <si>
    <t>6/10/2024</t>
  </si>
  <si>
    <t>12/8/2021</t>
  </si>
  <si>
    <t>3/10/2023</t>
  </si>
  <si>
    <t>9/7/2021</t>
  </si>
  <si>
    <t>4/26/2022</t>
  </si>
  <si>
    <t>7/24/2020</t>
  </si>
  <si>
    <t>MP167-0098</t>
  </si>
  <si>
    <t>Mandal Panel</t>
  </si>
  <si>
    <t>Two-tone Geometric 3-piece Wood Wall Decor Set</t>
  </si>
  <si>
    <t>PF003106</t>
  </si>
  <si>
    <t>AMAZON,AMERSIGNDS,CSNSTORES,KIRKLANDDS,KOHLDSN,OLLIIX,OVERSTOCK01,ROOMECOM,TGTDVS</t>
  </si>
  <si>
    <t>5/17/2018</t>
  </si>
  <si>
    <t>9/24/2017</t>
  </si>
  <si>
    <t>11/17/2017</t>
  </si>
  <si>
    <t>3/29/2017</t>
  </si>
  <si>
    <t>1/8/2021</t>
  </si>
  <si>
    <t>9/14/2017</t>
  </si>
  <si>
    <t>8/29/2017</t>
  </si>
  <si>
    <t>5/7/2019</t>
  </si>
  <si>
    <t>10/31/2019</t>
  </si>
  <si>
    <t>8/14/2017</t>
  </si>
  <si>
    <t>6/26/2024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</si>
  <si>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</si>
  <si>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</si>
  <si>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</si>
  <si>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</si>
  <si>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</si>
  <si>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</si>
  <si>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</si>
  <si>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</si>
  <si>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</si>
  <si>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</si>
  <si>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MP95B-0273</t>
  </si>
  <si>
    <t>Leah</t>
  </si>
  <si>
    <t xml:space="preserve">Leah </t>
  </si>
  <si>
    <t>Round Two-tone Medallion Wall Decor</t>
  </si>
  <si>
    <t>B-</t>
  </si>
  <si>
    <t>PP001633</t>
  </si>
  <si>
    <t>AMERSIGNDS,CSNSTORES,JCPENNEY01,KIRKLANDDS,KOHLDSN,NRTPORT,OVERSTOCK01,TGTDVS</t>
  </si>
  <si>
    <t>11/28/2021</t>
  </si>
  <si>
    <t>7/5/2022</t>
  </si>
  <si>
    <t>11/27/2023</t>
  </si>
  <si>
    <t>6/12/2024</t>
  </si>
  <si>
    <t>8/1/2024</t>
  </si>
  <si>
    <t>3/24/2022</t>
  </si>
  <si>
    <t>9/14/2022</t>
  </si>
  <si>
    <t>5/23/2023</t>
  </si>
  <si>
    <t>8/9/2023</t>
  </si>
  <si>
    <t>3/19/2023</t>
  </si>
  <si>
    <t>MP95B-0252</t>
  </si>
  <si>
    <t>Boho Notion</t>
  </si>
  <si>
    <t>White Medallion Wood Wall Decor</t>
  </si>
  <si>
    <t>PP001436;PF005003</t>
  </si>
  <si>
    <t>5/21/2020</t>
  </si>
  <si>
    <t>AMAZON,JCPENNEY01,KOHLDSN,OLLIIX,TGTDVS</t>
  </si>
  <si>
    <t>7/16/2020</t>
  </si>
  <si>
    <t>8/10/2020</t>
  </si>
  <si>
    <t>6/4/2020</t>
  </si>
  <si>
    <t>7/13/2020</t>
  </si>
  <si>
    <t>7/21/2020</t>
  </si>
  <si>
    <t>8/11/2020</t>
  </si>
  <si>
    <t>11/8/2022</t>
  </si>
  <si>
    <t>4/7/2021</t>
  </si>
  <si>
    <t>MP95B-0276</t>
  </si>
  <si>
    <t>Exton</t>
  </si>
  <si>
    <t>Two-tone Overlapping Geometric Wood Panel Wall Decor</t>
  </si>
  <si>
    <t>C</t>
  </si>
  <si>
    <t>PP001636</t>
  </si>
  <si>
    <t>AMAZON,AMAZONDS,KOHLDSN,OLLIIX</t>
  </si>
  <si>
    <t>2/2/2023</t>
  </si>
  <si>
    <t>10/4/2021</t>
  </si>
  <si>
    <t>1/19/2022</t>
  </si>
  <si>
    <t>9/23/2021</t>
  </si>
  <si>
    <t>4/6/2022</t>
  </si>
  <si>
    <t>MP95B-0224</t>
  </si>
  <si>
    <t>Paper Cloaked Leaves</t>
  </si>
  <si>
    <t>Metal Framed Decor Panel</t>
  </si>
  <si>
    <t>9/13/2019</t>
  </si>
  <si>
    <t>AMERSIGNDS,KIRKLANDDS,KOHLDSN,LAMPDS,OLLIIX</t>
  </si>
  <si>
    <t>1/28/2020</t>
  </si>
  <si>
    <t>5/26/2020</t>
  </si>
  <si>
    <t>9/6/2019</t>
  </si>
  <si>
    <t>9/25/2019</t>
  </si>
  <si>
    <t>12/27/2019</t>
  </si>
  <si>
    <t>11/27/2021</t>
  </si>
  <si>
    <t>12/10/2021</t>
  </si>
  <si>
    <t>5/14/2021</t>
  </si>
  <si>
    <t>9/12/2019</t>
  </si>
  <si>
    <t>7/8/2020</t>
  </si>
  <si>
    <t>7/24/2022</t>
  </si>
  <si>
    <t>8/2/2023</t>
  </si>
  <si>
    <t>6/19/2020</t>
  </si>
  <si>
    <t>7/23/2020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</si>
  <si>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</si>
  <si>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</si>
  <si>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</si>
  <si>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</si>
  <si>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</si>
  <si>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</si>
  <si>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9/6/2024</t>
  </si>
  <si>
    <t>AMAZONDS,AMERSIGNDS,CSNSTORES,KOHLDSN,NRTPORT,OLLIIX,OVERSTOCK01,TGTDVS</t>
  </si>
  <si>
    <t>1/23/2023</t>
  </si>
  <si>
    <t>6/13/2022</t>
  </si>
  <si>
    <t>5/22/2022</t>
  </si>
  <si>
    <t>5/27/2022</t>
  </si>
  <si>
    <t>11/29/2022</t>
  </si>
  <si>
    <t>1/16/2023</t>
  </si>
  <si>
    <t>12/30/2022</t>
  </si>
  <si>
    <t>7/4/2024</t>
  </si>
  <si>
    <t>4/25/2023</t>
  </si>
  <si>
    <t>1/30/2023</t>
  </si>
  <si>
    <t>1/15/2023</t>
  </si>
  <si>
    <t>10/30/2023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</si>
  <si>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</si>
  <si>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</si>
  <si>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</si>
  <si>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</si>
  <si>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</si>
  <si>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AMAZONDS,CSNSTORES,KIRKLANDDS,KOHLDSN,NRTPORT,OLLIIX,TGTDVS</t>
  </si>
  <si>
    <t>5/21/2021</t>
  </si>
  <si>
    <t>6/1/2021</t>
  </si>
  <si>
    <t>7/30/2021</t>
  </si>
  <si>
    <t>5/5/2021</t>
  </si>
  <si>
    <t>7/5/2021</t>
  </si>
  <si>
    <t>1/25/2022</t>
  </si>
  <si>
    <t>6/5/2023</t>
  </si>
  <si>
    <t>5/31/2022</t>
  </si>
  <si>
    <t>5/21/2022</t>
  </si>
  <si>
    <t>6/29/2023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</si>
  <si>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</si>
  <si>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</si>
  <si>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</si>
  <si>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</si>
  <si>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</si>
  <si>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</si>
  <si>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</si>
  <si>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</si>
  <si>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AMAZONDS,AMERSIGNDS,CSNSTORES,JCPENNEY01,OLLIIX,OVERSTOCK01,TGTDVS</t>
  </si>
  <si>
    <t>6/17/2022</t>
  </si>
  <si>
    <t>7/6/2022</t>
  </si>
  <si>
    <t>12/5/2022</t>
  </si>
  <si>
    <t>10/2/2023</t>
  </si>
  <si>
    <t>11/3/2023</t>
  </si>
  <si>
    <t>8/16/2023</t>
  </si>
  <si>
    <t>3/30/2023</t>
  </si>
  <si>
    <t>10/10/2022</t>
  </si>
  <si>
    <t>9/13/2023</t>
  </si>
  <si>
    <t>9/4/2022</t>
  </si>
  <si>
    <t>8/24/2022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</si>
  <si>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</si>
  <si>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</si>
  <si>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</si>
  <si>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</si>
  <si>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</si>
  <si>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</si>
  <si>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10/5/2024</t>
  </si>
  <si>
    <t>AMAZON,AMAZONDS,AMERSIGNDS,CSNSTORES,JCPENNEY01,KIRKLANDDS,KOHLDSN,OLLIIX,OVERSTOCK01,TGTDVS,ZOLA</t>
  </si>
  <si>
    <t>5/19/2021</t>
  </si>
  <si>
    <t>5/25/2021</t>
  </si>
  <si>
    <t>2/19/2021</t>
  </si>
  <si>
    <t>8/20/2021</t>
  </si>
  <si>
    <t>8/18/2022</t>
  </si>
  <si>
    <t>3/22/2021</t>
  </si>
  <si>
    <t>4/15/2021</t>
  </si>
  <si>
    <t>2/6/2022</t>
  </si>
  <si>
    <t>7/16/2023</t>
  </si>
  <si>
    <t>8/5/2022</t>
  </si>
  <si>
    <t>2/10/2021</t>
  </si>
  <si>
    <t>12/13/2023</t>
  </si>
  <si>
    <t>4/6/2021</t>
  </si>
  <si>
    <t>4/30/2021</t>
  </si>
  <si>
    <t>10/7/2021</t>
  </si>
  <si>
    <t>3/2/2022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</si>
  <si>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</si>
  <si>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</si>
  <si>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</si>
  <si>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</si>
  <si>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</si>
  <si>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</si>
  <si>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</si>
  <si>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</si>
  <si>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</si>
  <si>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AMAZON,AMAZONDS,JCPENNEY01,KIRKLANDDS,KOHLDSN,OLLIIX,OVERSTOCK01,TGTDVS</t>
  </si>
  <si>
    <t>4/8/2022</t>
  </si>
  <si>
    <t>11/29/2021</t>
  </si>
  <si>
    <t>7/29/2022</t>
  </si>
  <si>
    <t>5/1/2023</t>
  </si>
  <si>
    <t>5/2/2022</t>
  </si>
  <si>
    <t>11/19/2023</t>
  </si>
  <si>
    <t>1/3/2022</t>
  </si>
  <si>
    <t>MP95B-0002</t>
  </si>
  <si>
    <t>Patterned Tiles</t>
  </si>
  <si>
    <t>Distressed Yellow Medallion 3-piece Wall Decor Set</t>
  </si>
  <si>
    <t>Yellow</t>
  </si>
  <si>
    <t>Close-out</t>
  </si>
  <si>
    <t>PF001903</t>
  </si>
  <si>
    <t>4/2/2017</t>
  </si>
  <si>
    <t>AMAZON,AMAZONDS,ASHFURNDS,CSNSTORES,DESINC,KIRKLANDDS,KOHLDSN,NRTPORT,ZOLA</t>
  </si>
  <si>
    <t>12/6/2017</t>
  </si>
  <si>
    <t>8/17/2016</t>
  </si>
  <si>
    <t>9/6/2016</t>
  </si>
  <si>
    <t>10/26/2016</t>
  </si>
  <si>
    <t>4/10/2017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</si>
  <si>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</si>
  <si>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</si>
  <si>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</si>
  <si>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</si>
  <si>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</si>
  <si>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</si>
  <si>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</si>
  <si>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10/7/2016</t>
  </si>
  <si>
    <t>11/28/2016</t>
  </si>
  <si>
    <t>7/19/2023</t>
  </si>
  <si>
    <t>11/16/2018</t>
  </si>
  <si>
    <t>2/13/2019</t>
  </si>
  <si>
    <t>3/24/2016</t>
  </si>
  <si>
    <t>2/5/2024</t>
  </si>
  <si>
    <t>7/8/2024</t>
  </si>
  <si>
    <t>6/1/2017</t>
  </si>
  <si>
    <t>7/17/2017</t>
  </si>
  <si>
    <t>10/12/2022</t>
  </si>
  <si>
    <t>6/30/2020</t>
  </si>
  <si>
    <t>2/18/2022</t>
  </si>
  <si>
    <t>11/13/2019</t>
  </si>
  <si>
    <t>12/7/2019</t>
  </si>
  <si>
    <t>3/21/2021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</si>
  <si>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</si>
  <si>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</si>
  <si>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</si>
  <si>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</si>
  <si>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</si>
  <si>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</si>
  <si>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</si>
  <si>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MP95B-0270</t>
  </si>
  <si>
    <t>Distressed Navy Blue Medallion 3-piece Wall Decor Set</t>
  </si>
  <si>
    <t>Navy</t>
  </si>
  <si>
    <t>PF005466</t>
  </si>
  <si>
    <t>4/27/2021</t>
  </si>
  <si>
    <t>AMAZON,AMERSIGNDS,DESINC,KOHLDSN,OLLIIX</t>
  </si>
  <si>
    <t>7/20/2021</t>
  </si>
  <si>
    <t>6/22/2021</t>
  </si>
  <si>
    <t>5/29/2022</t>
  </si>
  <si>
    <t>5/7/2021</t>
  </si>
  <si>
    <t>12/18/2023</t>
  </si>
  <si>
    <t>6/7/2021</t>
  </si>
  <si>
    <t>4/26/2024</t>
  </si>
  <si>
    <t>9/27/2022</t>
  </si>
  <si>
    <t>5/11/2023</t>
  </si>
  <si>
    <t>5/22/2023</t>
  </si>
  <si>
    <t>7/9/2021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</si>
  <si>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</si>
  <si>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</si>
  <si>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</si>
  <si>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</si>
  <si>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</si>
  <si>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</si>
  <si>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AMAZON,BIGLOTSDS,CSNSTORES,DESINC,KIRKLANDDS,KOHLDSN,NRTPORT,OLLIIX,OVERSTOCK01,ROOMECOM</t>
  </si>
  <si>
    <t>7/23/2019</t>
  </si>
  <si>
    <t>5/30/2019</t>
  </si>
  <si>
    <t>7/17/2019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</si>
  <si>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</si>
  <si>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</si>
  <si>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</si>
  <si>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</si>
  <si>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</si>
  <si>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</si>
  <si>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</si>
  <si>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4/9/2019</t>
  </si>
  <si>
    <t>7/8/2019</t>
  </si>
  <si>
    <t>1/24/2024</t>
  </si>
  <si>
    <t>2/21/2019</t>
  </si>
  <si>
    <t>3/26/2024</t>
  </si>
  <si>
    <t>2/28/2019</t>
  </si>
  <si>
    <t>5/26/2021</t>
  </si>
  <si>
    <t>7/7/2021</t>
  </si>
  <si>
    <t>2/27/2019</t>
  </si>
  <si>
    <t>4/24/2019</t>
  </si>
  <si>
    <t>MP95B-0319</t>
  </si>
  <si>
    <t>Awd</t>
  </si>
  <si>
    <t>Radiant</t>
  </si>
  <si>
    <t>Half-moon 2-piece Metal Wall Decor Set</t>
  </si>
  <si>
    <t>Gold</t>
  </si>
  <si>
    <t>Other</t>
  </si>
  <si>
    <t>Glam/Luxury</t>
  </si>
  <si>
    <t>10/31/2023</t>
  </si>
  <si>
    <t>AMAZONDS,CSNSTORES,MACY02,OLLIIX,OVERSTOCK01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</si>
  <si>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</si>
  <si>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</si>
  <si>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</si>
  <si>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</si>
  <si>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</si>
  <si>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</si>
  <si>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</si>
  <si>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</si>
  <si>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</si>
  <si>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</si>
  <si>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</si>
  <si>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</si>
  <si>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</si>
  <si>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CSNSTORES,KIRKLANDDS,NRTPORT,OLLIIX,TGTDVS</t>
  </si>
  <si>
    <t>7/30/2024</t>
  </si>
  <si>
    <t>5/20/2024</t>
  </si>
  <si>
    <t>4/10/2024</t>
  </si>
  <si>
    <t>5/14/2024</t>
  </si>
  <si>
    <t>4/21/2024</t>
  </si>
  <si>
    <t>5/7/2024</t>
  </si>
  <si>
    <t>5/30/2024</t>
  </si>
  <si>
    <t>7/15/2024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</si>
  <si>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</si>
  <si>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</si>
  <si>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</si>
  <si>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</si>
  <si>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</si>
  <si>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</si>
  <si>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</si>
  <si>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AMAZON,BIGLOTSDS,CSNSTORES,HOUZZ,KIRKLANDDS,KOHLDSN,OLLIIX,OVERSTOCK01,TGTDVS</t>
  </si>
  <si>
    <t>4/12/2021</t>
  </si>
  <si>
    <t>7/11/2019</t>
  </si>
  <si>
    <t>8/20/2019</t>
  </si>
  <si>
    <t>3/26/2020</t>
  </si>
  <si>
    <t>4/2/2020</t>
  </si>
  <si>
    <t>8/15/2019</t>
  </si>
  <si>
    <t>8/4/2020</t>
  </si>
  <si>
    <t>9/23/2019</t>
  </si>
  <si>
    <t>8/10/2019</t>
  </si>
  <si>
    <t>10/14/2019</t>
  </si>
  <si>
    <t>8/10/2021</t>
  </si>
  <si>
    <t>8/14/2019</t>
  </si>
  <si>
    <t>2/6/2020</t>
  </si>
  <si>
    <t>11/9/2022</t>
  </si>
  <si>
    <t>1/13/2022</t>
  </si>
  <si>
    <t>7/24/2024</t>
  </si>
  <si>
    <t>5/3/2022</t>
  </si>
  <si>
    <t>4/8/2020</t>
  </si>
  <si>
    <t>1/18/2023</t>
  </si>
  <si>
    <t>7/22/2020</t>
  </si>
  <si>
    <t>MP95B-0305</t>
  </si>
  <si>
    <t>Olana</t>
  </si>
  <si>
    <t>Medallion MDF Wood Carved Wall Décor</t>
  </si>
  <si>
    <t>Donation</t>
  </si>
  <si>
    <t>PP001832</t>
  </si>
  <si>
    <t>12/29/2022</t>
  </si>
  <si>
    <t>1/9/2023</t>
  </si>
  <si>
    <t>7/21/2023</t>
  </si>
  <si>
    <t>8/21/2023</t>
  </si>
  <si>
    <t>5/31/2023</t>
  </si>
  <si>
    <t>8/1/2023</t>
  </si>
  <si>
    <t>4/26/2023</t>
  </si>
  <si>
    <t>1/6/2023</t>
  </si>
  <si>
    <t>4/23/2024</t>
  </si>
  <si>
    <t>10/8/2023</t>
  </si>
  <si>
    <t>6/3/2024</t>
  </si>
  <si>
    <t>1/8/2023</t>
  </si>
  <si>
    <t>KL95B-0014</t>
  </si>
  <si>
    <t>Beach Path</t>
  </si>
  <si>
    <t>Hand Painted Wood Plank</t>
  </si>
  <si>
    <t>EXC</t>
  </si>
  <si>
    <t>1/12/2023</t>
  </si>
  <si>
    <t>KL95B-0013</t>
  </si>
  <si>
    <t>Sail Away</t>
  </si>
  <si>
    <t>30X12 Embellished Wood Plank - Sail Away</t>
  </si>
  <si>
    <t>N/A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</si>
  <si>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</si>
  <si>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</si>
  <si>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</si>
  <si>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</si>
  <si>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</si>
  <si>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</si>
  <si>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</si>
  <si>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</si>
  <si>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AMAZON,AMAZONDS,AMERSIGNDS,CSNSTORES,KIRKLANDDS,KOHLDSN,LAMPDS,NRTPORT,OVERSTOCK01</t>
  </si>
  <si>
    <t>6/21/2019</t>
  </si>
  <si>
    <t>6/21/2018</t>
  </si>
  <si>
    <t>8/30/2018</t>
  </si>
  <si>
    <t>6/15/2019</t>
  </si>
  <si>
    <t>8/5/2019</t>
  </si>
  <si>
    <t>2/26/2018</t>
  </si>
  <si>
    <t>6/13/2018</t>
  </si>
  <si>
    <t>10/9/2018</t>
  </si>
  <si>
    <t>9/12/2018</t>
  </si>
  <si>
    <t>12/10/2018</t>
  </si>
  <si>
    <t>6/6/2018</t>
  </si>
  <si>
    <t>6/19/2018</t>
  </si>
  <si>
    <t>3/14/2019</t>
  </si>
  <si>
    <t>7/30/2020</t>
  </si>
  <si>
    <t>11/19/2020</t>
  </si>
  <si>
    <t>1/22/2018</t>
  </si>
  <si>
    <t>6/14/2018</t>
  </si>
  <si>
    <t>12/16/2023</t>
  </si>
  <si>
    <t>3/19/2024</t>
  </si>
  <si>
    <t>9/4/2018</t>
  </si>
  <si>
    <t>9/18/2018</t>
  </si>
  <si>
    <t>5/16/2019</t>
  </si>
  <si>
    <t>7/22/2019</t>
  </si>
  <si>
    <t>8/22/2019</t>
  </si>
  <si>
    <t>7/25/2018</t>
  </si>
  <si>
    <t>7/16/2019</t>
  </si>
  <si>
    <t>6/19/2019</t>
  </si>
  <si>
    <t>1/21/2019</t>
  </si>
  <si>
    <t>2/11/2019</t>
  </si>
  <si>
    <t>MP95C-0155</t>
  </si>
  <si>
    <t>PF004270</t>
  </si>
  <si>
    <t>3/18/2018</t>
  </si>
  <si>
    <t>10/25/2024</t>
  </si>
  <si>
    <t>AMAZON,AMAZONDS,CSNSTORES,DESINC,KIRKLANDDS,KOHLDSN,OLLIIX,TGTDVS</t>
  </si>
  <si>
    <t>5/8/2019</t>
  </si>
  <si>
    <t>7/24/2018</t>
  </si>
  <si>
    <t>8/8/2019</t>
  </si>
  <si>
    <t>8/12/2019</t>
  </si>
  <si>
    <t>5/2/2018</t>
  </si>
  <si>
    <t>10/22/2018</t>
  </si>
  <si>
    <t>11/27/2018</t>
  </si>
  <si>
    <t>5/30/2018</t>
  </si>
  <si>
    <t>4/26/2018</t>
  </si>
  <si>
    <t>4/16/2019</t>
  </si>
  <si>
    <t>11/29/2018</t>
  </si>
  <si>
    <t>7/7/2023</t>
  </si>
  <si>
    <t>1/26/2021</t>
  </si>
  <si>
    <t>1/15/2018</t>
  </si>
  <si>
    <t>1/3/2024</t>
  </si>
  <si>
    <t>5/18/2018</t>
  </si>
  <si>
    <t>7/13/2018</t>
  </si>
  <si>
    <t>10/19/2022</t>
  </si>
  <si>
    <t>9/10/2019</t>
  </si>
  <si>
    <t>5/1/2020</t>
  </si>
  <si>
    <t>3/12/2018</t>
  </si>
  <si>
    <t>5/22/2020</t>
  </si>
  <si>
    <t>11/9/2021</t>
  </si>
  <si>
    <t>8/30/2019</t>
  </si>
  <si>
    <t>8/29/2018</t>
  </si>
  <si>
    <t>12/12/2018</t>
  </si>
  <si>
    <t>MP95C-0269</t>
  </si>
  <si>
    <t>4/23/2021</t>
  </si>
  <si>
    <t>AMAZON,AMAZONDS,AMERSIGNDS,CSNSTORES,DESINC,KIRKLANDDS,KOHLDSN,OLLIIX,ROOMECOM,TGTDVS</t>
  </si>
  <si>
    <t>6/15/2021</t>
  </si>
  <si>
    <t>4/26/2021</t>
  </si>
  <si>
    <t>3/25/2022</t>
  </si>
  <si>
    <t>5/14/2023</t>
  </si>
  <si>
    <t>11/23/2021</t>
  </si>
  <si>
    <t>5/10/2023</t>
  </si>
  <si>
    <t>3/27/2024</t>
  </si>
  <si>
    <t>1/7/2022</t>
  </si>
  <si>
    <t>10/31/2021</t>
  </si>
  <si>
    <t>MP95C-0041</t>
  </si>
  <si>
    <t>Forest Reflections</t>
  </si>
  <si>
    <t>Triptych 3-piece Canvas Wall Art Set</t>
  </si>
  <si>
    <t>PF001911</t>
  </si>
  <si>
    <t>Landscape</t>
  </si>
  <si>
    <t>9/1/2024</t>
  </si>
  <si>
    <t>AMAZON,AMAZONDS,ASHFURNDS,CSNSTORES,KIRKLANDDS,KOHLDSN,TGTDVS</t>
  </si>
  <si>
    <t>9/23/2016</t>
  </si>
  <si>
    <t>5/1/2017</t>
  </si>
  <si>
    <t>3/10/2016</t>
  </si>
  <si>
    <t>11/26/2018</t>
  </si>
  <si>
    <t>12/22/2016</t>
  </si>
  <si>
    <t>5/17/2016</t>
  </si>
  <si>
    <t>12/30/2020</t>
  </si>
  <si>
    <t>2/24/2016</t>
  </si>
  <si>
    <t>7/24/2017</t>
  </si>
  <si>
    <t>10/25/2022</t>
  </si>
  <si>
    <t>10/8/2018</t>
  </si>
  <si>
    <t>9/26/2016</t>
  </si>
  <si>
    <t>4/7/2016</t>
  </si>
  <si>
    <t>9/7/2016</t>
  </si>
  <si>
    <t>7/25/2021</t>
  </si>
  <si>
    <t>8/6/2018</t>
  </si>
  <si>
    <t>11/4/2017</t>
  </si>
  <si>
    <t>KL95C-0002</t>
  </si>
  <si>
    <t>3 Piece Wall Art Set</t>
  </si>
  <si>
    <t>EXB</t>
  </si>
  <si>
    <t>10/16/2018</t>
  </si>
  <si>
    <t>11/12/2018</t>
  </si>
  <si>
    <t>9/26/2020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</si>
  <si>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</si>
  <si>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</si>
  <si>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</si>
  <si>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</si>
  <si>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</si>
  <si>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</si>
  <si>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AMAZON,AMERSIGNDS,CSNSTORES,JCPENNEY01,KIRKLANDDS,KOHLDSN,LOWESDS,OLLIIX,TGTDVS</t>
  </si>
  <si>
    <t>9/24/2021</t>
  </si>
  <si>
    <t>8/9/2021</t>
  </si>
  <si>
    <t>7/6/2021</t>
  </si>
  <si>
    <t>7/5/2023</t>
  </si>
  <si>
    <t>1/23/2024</t>
  </si>
  <si>
    <t>3/29/2022</t>
  </si>
  <si>
    <t>7/19/2022</t>
  </si>
  <si>
    <t>11/20/2023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</si>
  <si>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</si>
  <si>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</si>
  <si>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</si>
  <si>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</si>
  <si>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</si>
  <si>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</si>
  <si>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</si>
  <si>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AMAZON,AMERSIGNDS,CSNSTORES,KIRKLANDDS,KOHLDSN,OLLIIX,OVERSTOCK01,ROOMECOM</t>
  </si>
  <si>
    <t>7/12/2019</t>
  </si>
  <si>
    <t>12/7/2018</t>
  </si>
  <si>
    <t>6/4/2019</t>
  </si>
  <si>
    <t>1/15/2019</t>
  </si>
  <si>
    <t>6/9/2019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</si>
  <si>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</si>
  <si>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</si>
  <si>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</si>
  <si>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</si>
  <si>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</si>
  <si>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</si>
  <si>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</si>
  <si>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5/31/2019</t>
  </si>
  <si>
    <t>9/30/2020</t>
  </si>
  <si>
    <t>6/28/2024</t>
  </si>
  <si>
    <t>11/30/2018</t>
  </si>
  <si>
    <t>12/19/2018</t>
  </si>
  <si>
    <t>11/7/2022</t>
  </si>
  <si>
    <t>6/2/2021</t>
  </si>
  <si>
    <t>11/6/2018</t>
  </si>
  <si>
    <t>1/8/2019</t>
  </si>
  <si>
    <t>7/2/2020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</si>
  <si>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</si>
  <si>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</si>
  <si>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</si>
  <si>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</si>
  <si>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</si>
  <si>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</si>
  <si>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AMAZON,AMERSIGNDS,ASHFURNDS,CSNSTORES,KIRKLANDDS,OLLIIX,OVERSTOCK01,TGTDVS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</si>
  <si>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</si>
  <si>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</si>
  <si>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</si>
  <si>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</si>
  <si>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</si>
  <si>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</si>
  <si>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</si>
  <si>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</si>
  <si>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</si>
  <si>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11/24/2021</t>
  </si>
  <si>
    <t>10/5/2018</t>
  </si>
  <si>
    <t>10/11/2018</t>
  </si>
  <si>
    <t>9/21/2016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</si>
  <si>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</si>
  <si>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</si>
  <si>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</si>
  <si>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</si>
  <si>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</si>
  <si>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</si>
  <si>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</si>
  <si>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</si>
  <si>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AMAZON,AMAZONDS,AMERSIGNDS,CSNSTORES,KIRKLANDDS,KOHLDSN,TGTDVS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</si>
  <si>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</si>
  <si>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</si>
  <si>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</si>
  <si>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</si>
  <si>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</si>
  <si>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</si>
  <si>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</si>
  <si>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7/28/2024</t>
  </si>
  <si>
    <t>2/14/2023</t>
  </si>
  <si>
    <t>1/16/2024</t>
  </si>
  <si>
    <t>5/7/2020</t>
  </si>
  <si>
    <t>MP95C-0009</t>
  </si>
  <si>
    <t>Teal</t>
  </si>
  <si>
    <t>PF001837</t>
  </si>
  <si>
    <t>CSNSTORES,KIRKLANDDS,KOHLDSN,LAMPDS,OLLIIX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</si>
  <si>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</si>
  <si>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</si>
  <si>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</si>
  <si>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</si>
  <si>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</si>
  <si>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</si>
  <si>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</si>
  <si>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8/15/2023</t>
  </si>
  <si>
    <t>9/21/2020</t>
  </si>
  <si>
    <t>11/21/2015</t>
  </si>
  <si>
    <t>7/31/2017</t>
  </si>
  <si>
    <t>1/25/2023</t>
  </si>
  <si>
    <t>7/30/2019</t>
  </si>
  <si>
    <t>12/26/2018</t>
  </si>
  <si>
    <t>5/23/2016</t>
  </si>
  <si>
    <t>9/13/2016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</si>
  <si>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</si>
  <si>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</si>
  <si>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</si>
  <si>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</si>
  <si>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</si>
  <si>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</si>
  <si>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</si>
  <si>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AMAZON,JCPENNEY01,KIRKLANDDS,KOHLDSN,OLLIIX</t>
  </si>
  <si>
    <t>2/5/2020</t>
  </si>
  <si>
    <t>3/31/2020</t>
  </si>
  <si>
    <t>9/19/2019</t>
  </si>
  <si>
    <t>11/3/2020</t>
  </si>
  <si>
    <t>12/31/2019</t>
  </si>
  <si>
    <t>1/13/2020</t>
  </si>
  <si>
    <t>5/1/2022</t>
  </si>
  <si>
    <t>11/13/2023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</si>
  <si>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</si>
  <si>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</si>
  <si>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</si>
  <si>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</si>
  <si>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</si>
  <si>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</si>
  <si>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</si>
  <si>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</si>
  <si>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</si>
  <si>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</si>
  <si>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AMERSIGNDS,JCPENNEY01,KIRKLANDDS,MACY02,NRTPORT,OLLIIX,OVERSTOCK01,ROOMECOM,TGTDVS</t>
  </si>
  <si>
    <t>7/29/2021</t>
  </si>
  <si>
    <t>9/6/2021</t>
  </si>
  <si>
    <t>12/6/2021</t>
  </si>
  <si>
    <t>2/16/2022</t>
  </si>
  <si>
    <t>6/23/2021</t>
  </si>
  <si>
    <t>9/10/2021</t>
  </si>
  <si>
    <t>2/6/2024</t>
  </si>
  <si>
    <t>8/22/2021</t>
  </si>
  <si>
    <t>6/26/2023</t>
  </si>
  <si>
    <t>6/4/2021</t>
  </si>
  <si>
    <t>2/13/2023</t>
  </si>
  <si>
    <t>10/5/2022</t>
  </si>
  <si>
    <t>8/31/2022</t>
  </si>
  <si>
    <t>3/15/2024</t>
  </si>
  <si>
    <t>6/25/2021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</si>
  <si>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</si>
  <si>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</si>
  <si>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</si>
  <si>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</si>
  <si>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</si>
  <si>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</si>
  <si>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AMAZON,AMAZONDS,AMERSIGNDS,CSNSTORES,KOHLDSN,LAMPDS,LOWESDS,OLLIIX,OVERSTOCK01,ROOMECOM,TGTDVS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</si>
  <si>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</si>
  <si>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</si>
  <si>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</si>
  <si>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</si>
  <si>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</si>
  <si>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</si>
  <si>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</si>
  <si>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</si>
  <si>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</si>
  <si>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7/26/2024</t>
  </si>
  <si>
    <t>11/7/2018</t>
  </si>
  <si>
    <t>1/24/2019</t>
  </si>
  <si>
    <t>ID95C-0054</t>
  </si>
  <si>
    <t>Beach Dogs</t>
  </si>
  <si>
    <t>Corgi Canvas Wall Art</t>
  </si>
  <si>
    <t>Corgi/Blue Multi</t>
  </si>
  <si>
    <t>10/6/2023</t>
  </si>
  <si>
    <t>AMAZON,AMAZONDS,DESINC,KOHLDSN,MACY02,OLLIIX</t>
  </si>
  <si>
    <t>11/15/2023</t>
  </si>
  <si>
    <t>10/16/2023</t>
  </si>
  <si>
    <t>5/13/2024</t>
  </si>
  <si>
    <t>10/5/2023</t>
  </si>
  <si>
    <t>10/10/2023</t>
  </si>
  <si>
    <t>5/16/2024</t>
  </si>
  <si>
    <t>1/22/2024</t>
  </si>
  <si>
    <t>10/12/2023</t>
  </si>
  <si>
    <t>ID95C-0058</t>
  </si>
  <si>
    <t>Golden Retriever Canvas Wall Art</t>
  </si>
  <si>
    <t>Golden Retriever/Blue Multi</t>
  </si>
  <si>
    <t>10/7/2023</t>
  </si>
  <si>
    <t>AMAZON,KOHLDSN,MACY02,OLLIIX,TGTDVS</t>
  </si>
  <si>
    <t>7/9/2024</t>
  </si>
  <si>
    <t>10/26/2023</t>
  </si>
  <si>
    <t>2/14/2024</t>
  </si>
  <si>
    <t>ID95C-0057</t>
  </si>
  <si>
    <t>Pomeranian Canvas Wall Art</t>
  </si>
  <si>
    <t>Pomeranian/Blue Multi</t>
  </si>
  <si>
    <t>AMAZON,KOHLDSN,MACY02,OLLIIX</t>
  </si>
  <si>
    <t>2/21/2024</t>
  </si>
  <si>
    <t>6/24/2024</t>
  </si>
  <si>
    <t>1/12/2024</t>
  </si>
  <si>
    <t>10/19/2023</t>
  </si>
  <si>
    <t>ID95C-0056</t>
  </si>
  <si>
    <t>Frenchie Canvas Wall Art</t>
  </si>
  <si>
    <t>Frenchie/Blue Multi</t>
  </si>
  <si>
    <t>AMAZON,CSNSTORES,KOHLDSN,MACY02,OLLIIX,TGTDVS</t>
  </si>
  <si>
    <t>5/23/2024</t>
  </si>
  <si>
    <t>6/21/2024</t>
  </si>
  <si>
    <t>1/4/2024</t>
  </si>
  <si>
    <t>ID95C-0055</t>
  </si>
  <si>
    <t>Yorkie Canvas Wall Art</t>
  </si>
  <si>
    <t>Yorkie/Blue Multi</t>
  </si>
  <si>
    <t>AMAZON,AMAZONDS,CSNSTORES,KOHLDSN,MACY02,OLLIIX,TGTDVS</t>
  </si>
  <si>
    <t>7/11/2024</t>
  </si>
  <si>
    <t>7/17/2024</t>
  </si>
  <si>
    <t>3/21/2024</t>
  </si>
  <si>
    <t>ID95C-0059</t>
  </si>
  <si>
    <t>Chihuahua Canvas Wall Art</t>
  </si>
  <si>
    <t>Chihuahua/Blue Multi</t>
  </si>
  <si>
    <t>MACY02,OLLIIX</t>
  </si>
  <si>
    <t>2/8/2024</t>
  </si>
  <si>
    <t>MP95C-0125</t>
  </si>
  <si>
    <t>Midnight Tide Blue</t>
  </si>
  <si>
    <t>Abstract 5-piece Canvas Wall Art Set</t>
  </si>
  <si>
    <t>PP000603</t>
  </si>
  <si>
    <t>5</t>
  </si>
  <si>
    <t>AMERSIGNDS,KOHLDSN,OLLIIX,ROOMECOM,TGTDVS</t>
  </si>
  <si>
    <t>7/29/2019</t>
  </si>
  <si>
    <t>9/8/2017</t>
  </si>
  <si>
    <t>9/21/2017</t>
  </si>
  <si>
    <t>5/6/2018</t>
  </si>
  <si>
    <t>6/5/2018</t>
  </si>
  <si>
    <t>7/20/2017</t>
  </si>
  <si>
    <t>10/24/2017</t>
  </si>
  <si>
    <t>12/27/2017</t>
  </si>
  <si>
    <t>8/25/2017</t>
  </si>
  <si>
    <t>11/7/2017</t>
  </si>
  <si>
    <t>1/29/2018</t>
  </si>
  <si>
    <t>10/19/2017</t>
  </si>
  <si>
    <t>4/3/2018</t>
  </si>
  <si>
    <t>6/12/2018</t>
  </si>
  <si>
    <t>9/13/2022</t>
  </si>
  <si>
    <t>2/4/2020</t>
  </si>
  <si>
    <t>9/7/2017</t>
  </si>
  <si>
    <t>1/9/2018</t>
  </si>
  <si>
    <t>11/2/2018</t>
  </si>
  <si>
    <t>6/29/2018</t>
  </si>
  <si>
    <t>2/21/2018</t>
  </si>
  <si>
    <t>MP95C-0197</t>
  </si>
  <si>
    <t>Winter Glaze</t>
  </si>
  <si>
    <t>Blue/White</t>
  </si>
  <si>
    <t>PP001172;PF004665</t>
  </si>
  <si>
    <t>AMAZON,AMERSIGNDS,KIRKLANDDS,KOHLDSN,ROOMECOM</t>
  </si>
  <si>
    <t>1/29/2021</t>
  </si>
  <si>
    <t>4/2/2019</t>
  </si>
  <si>
    <t>4/15/2019</t>
  </si>
  <si>
    <t>6/7/2019</t>
  </si>
  <si>
    <t>6/14/2019</t>
  </si>
  <si>
    <t>4/5/2019</t>
  </si>
  <si>
    <t>3/9/2020</t>
  </si>
  <si>
    <t>3/4/2019</t>
  </si>
  <si>
    <t>4/29/2019</t>
  </si>
  <si>
    <t>3/21/2023</t>
  </si>
  <si>
    <t>3/18/2019</t>
  </si>
  <si>
    <t>1/14/2020</t>
  </si>
  <si>
    <t>6/28/2021</t>
  </si>
  <si>
    <t>11/5/2020</t>
  </si>
  <si>
    <t>4/20/2019</t>
  </si>
  <si>
    <t>4/8/2021</t>
  </si>
  <si>
    <t>MP95C-0205</t>
  </si>
  <si>
    <t>Radiant Flatland</t>
  </si>
  <si>
    <t>Hand Embellished Glitter 2-piece Canvas Wall Art Set</t>
  </si>
  <si>
    <t>5/14/2019</t>
  </si>
  <si>
    <t>CSNSTORES,KIRKLANDDS,KOHLDSN,OLLIIX</t>
  </si>
  <si>
    <t>2/5/2021</t>
  </si>
  <si>
    <t>6/8/2019</t>
  </si>
  <si>
    <t>8/13/2020</t>
  </si>
  <si>
    <t>4/13/2020</t>
  </si>
  <si>
    <t>5/17/2019</t>
  </si>
  <si>
    <t>12/22/2020</t>
  </si>
  <si>
    <t>10/9/2021</t>
  </si>
  <si>
    <t>2/26/2021</t>
  </si>
  <si>
    <t>6/17/2019</t>
  </si>
  <si>
    <t>10/4/2019</t>
  </si>
  <si>
    <t>7/28/2022</t>
  </si>
  <si>
    <t>4/17/2020</t>
  </si>
  <si>
    <t>11/18/2022</t>
  </si>
  <si>
    <t>MP95C-0207</t>
  </si>
  <si>
    <t>Autumn Forest</t>
  </si>
  <si>
    <t>Triptych 3-piece Textured Canvas Wall Art Set</t>
  </si>
  <si>
    <t>Red</t>
  </si>
  <si>
    <t>4/17/2019</t>
  </si>
  <si>
    <t>AMAZON,AMAZONDS,CSNSTORES,KIRKLANDDS,KOHLDSN,TGTDVS</t>
  </si>
  <si>
    <t>2/4/2021</t>
  </si>
  <si>
    <t>5/29/2019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</si>
  <si>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</si>
  <si>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</si>
  <si>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</si>
  <si>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</si>
  <si>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</si>
  <si>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</si>
  <si>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</si>
  <si>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</si>
  <si>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</si>
  <si>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</si>
  <si>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</si>
  <si>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</si>
  <si>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</si>
  <si>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ASHFURNDS,CSNSTORES,KIRKLANDDS,KOHLDSN,OLLIIX,OVERSTOCK01</t>
  </si>
  <si>
    <t>2/1/2019</t>
  </si>
  <si>
    <t>2/22/2019</t>
  </si>
  <si>
    <t>3/10/2020</t>
  </si>
  <si>
    <t>2/11/2020</t>
  </si>
  <si>
    <t>4/10/2019</t>
  </si>
  <si>
    <t>3/5/2024</t>
  </si>
  <si>
    <t>2/12/2019</t>
  </si>
  <si>
    <t>9/1/2022</t>
  </si>
  <si>
    <t>4/8/2019</t>
  </si>
  <si>
    <t>7/10/2020</t>
  </si>
  <si>
    <t>ID95C-0049</t>
  </si>
  <si>
    <t>Sunshine Animals</t>
  </si>
  <si>
    <t>Lamb Canvas Wall Art</t>
  </si>
  <si>
    <t>Lamb/Green Multi</t>
  </si>
  <si>
    <t>AMAZON,AMAZONDS,KOHLDSN,MACY02,OLLIIX</t>
  </si>
  <si>
    <t>10/17/2023</t>
  </si>
  <si>
    <t>1/9/2024</t>
  </si>
  <si>
    <t>ID95C-0052</t>
  </si>
  <si>
    <t>Goat Canvas Wall Art</t>
  </si>
  <si>
    <t>Goat/Green Multi</t>
  </si>
  <si>
    <t>AMAZON,CSNSTORES,MACY02,TGTDVS</t>
  </si>
  <si>
    <t>12/5/2023</t>
  </si>
  <si>
    <t>ID95C-0048</t>
  </si>
  <si>
    <t>Pig Canvas Wall Art</t>
  </si>
  <si>
    <t>Pig/Green Multi</t>
  </si>
  <si>
    <t>AMAZON,OLLIIX</t>
  </si>
  <si>
    <t>8/5/2024</t>
  </si>
  <si>
    <t>10/24/2023</t>
  </si>
  <si>
    <t>12/12/2023</t>
  </si>
  <si>
    <t>2/26/2024</t>
  </si>
  <si>
    <t>ID95C-0053</t>
  </si>
  <si>
    <t>Cow Canvas Wall Art</t>
  </si>
  <si>
    <t>Cow/Green Multi</t>
  </si>
  <si>
    <t>5/22/2024</t>
  </si>
  <si>
    <t>1/8/2024</t>
  </si>
  <si>
    <t>4/9/2024</t>
  </si>
  <si>
    <t>ID95C-0050</t>
  </si>
  <si>
    <t>Llama Canvas Wall Art</t>
  </si>
  <si>
    <t>Llama/Green Multi</t>
  </si>
  <si>
    <t>MACY02,TGTDVS</t>
  </si>
  <si>
    <t>11/24/2023</t>
  </si>
  <si>
    <t>ID95C-0051</t>
  </si>
  <si>
    <t>Chicks Canvas Wall Art</t>
  </si>
  <si>
    <t>Chicks/Green Multi</t>
  </si>
  <si>
    <t>2/16/2024</t>
  </si>
  <si>
    <t>MP95C-0310</t>
  </si>
  <si>
    <t>Bliss</t>
  </si>
  <si>
    <t>Framed Embellished Canvas</t>
  </si>
  <si>
    <t>ORC</t>
  </si>
  <si>
    <t>11/2/2023</t>
  </si>
  <si>
    <t>MP95C-0037</t>
  </si>
  <si>
    <t>Linen Botanicals</t>
  </si>
  <si>
    <t>Illustration 3-piece Canvas Wall Art Set</t>
  </si>
  <si>
    <t>PF001908</t>
  </si>
  <si>
    <t>8/28/2024</t>
  </si>
  <si>
    <t>ASHFURNDS,BIGLOTSDS,BLK01,DESINC,KIRKLANDDS,KOHLDSN,LOWESDS,MACY02,NRTPORT,OLLIIX,ROOMECOM,TGTDVS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</si>
  <si>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</si>
  <si>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</si>
  <si>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</si>
  <si>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</si>
  <si>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</si>
  <si>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</si>
  <si>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</si>
  <si>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</si>
  <si>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</si>
  <si>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</si>
  <si>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8/23/2016</t>
  </si>
  <si>
    <t>4/17/2022</t>
  </si>
  <si>
    <t>7/10/2018</t>
  </si>
  <si>
    <t>MP95C-0323</t>
  </si>
  <si>
    <t>Peaceful River</t>
  </si>
  <si>
    <t>Hand Embellished Framed Canvas Abstract Landscape Wall Art</t>
  </si>
  <si>
    <t>Green Multi</t>
  </si>
  <si>
    <t>9/20/2023</t>
  </si>
  <si>
    <t>9/25/2024</t>
  </si>
  <si>
    <t>AMAZON,AMAZONDS,MACY02,OLLIIX,TGTDVS</t>
  </si>
  <si>
    <t>2/20/2024</t>
  </si>
  <si>
    <t>9/19/2023</t>
  </si>
  <si>
    <t>11/7/2023</t>
  </si>
  <si>
    <t>11/5/2023</t>
  </si>
  <si>
    <t>9/21/2023</t>
  </si>
  <si>
    <t>10/20/2023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</si>
  <si>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</si>
  <si>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</si>
  <si>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</si>
  <si>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</si>
  <si>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</si>
  <si>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</si>
  <si>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MP95C-0285</t>
  </si>
  <si>
    <t>Auric Beam</t>
  </si>
  <si>
    <t>Gold Foil Abstract Framed Canvas Wall Art</t>
  </si>
  <si>
    <t>PP001664</t>
  </si>
  <si>
    <t>CSNSTORES,KIRKLANDDS,OLLIIX,TGTDVS</t>
  </si>
  <si>
    <t>12/22/2021</t>
  </si>
  <si>
    <t>12/26/2022</t>
  </si>
  <si>
    <t>4/13/2022</t>
  </si>
  <si>
    <t>3/7/2022</t>
  </si>
  <si>
    <t>4/24/2022</t>
  </si>
  <si>
    <t>1/21/2022</t>
  </si>
  <si>
    <t>8/4/2021</t>
  </si>
  <si>
    <t>MP95C-0208</t>
  </si>
  <si>
    <t>Luminous Bloom</t>
  </si>
  <si>
    <t>Gold Foil and Hand Embellished Floral Canvas Wall Art</t>
  </si>
  <si>
    <t>AMERSIGNDS,KIRKLANDDS,KOHLDSN,MACY02,NRTPORT</t>
  </si>
  <si>
    <t>10/7/2020</t>
  </si>
  <si>
    <t>7/20/2019</t>
  </si>
  <si>
    <t>5/6/2019</t>
  </si>
  <si>
    <t>2/3/2020</t>
  </si>
  <si>
    <t>8/3/2023</t>
  </si>
  <si>
    <t>11/12/2019</t>
  </si>
  <si>
    <t>9/24/2019</t>
  </si>
  <si>
    <t>4/15/2022</t>
  </si>
  <si>
    <t>9/28/2020</t>
  </si>
  <si>
    <t>MP95C-0311</t>
  </si>
  <si>
    <t>Jana</t>
  </si>
  <si>
    <t>Double Embelished Canvas - Golden</t>
  </si>
  <si>
    <t>KL95C-0003</t>
  </si>
  <si>
    <t>Pearlescent Succulent</t>
  </si>
  <si>
    <t>MP95C-0171</t>
  </si>
  <si>
    <t>Sterling Mist</t>
  </si>
  <si>
    <t>100% Hand Brush Embellished Canvas 3 Piece Set</t>
  </si>
  <si>
    <t>PP001033;PF004515</t>
  </si>
  <si>
    <t>AMAZON,KOHLDSN</t>
  </si>
  <si>
    <t>3/28/2019</t>
  </si>
  <si>
    <t>3/6/2019</t>
  </si>
  <si>
    <t>11/22/2018</t>
  </si>
  <si>
    <t>5/22/2019</t>
  </si>
  <si>
    <t>11/8/2018</t>
  </si>
  <si>
    <t>4/3/2019</t>
  </si>
  <si>
    <t>7/24/2019</t>
  </si>
  <si>
    <t>4/27/2019</t>
  </si>
  <si>
    <t>1/7/2019</t>
  </si>
  <si>
    <t>1/27/2023</t>
  </si>
  <si>
    <t>12/3/2018</t>
  </si>
  <si>
    <t>4/26/2019</t>
  </si>
  <si>
    <t>5/12/2019</t>
  </si>
  <si>
    <t>MP95C-0322</t>
  </si>
  <si>
    <t>Old Glory</t>
  </si>
  <si>
    <t>Hand Embellished Framed Canvas Horse Wall Art</t>
  </si>
  <si>
    <t>Brown/Neutral</t>
  </si>
  <si>
    <t>CSNSTORES,KIRKLANDDS,OLLIIX</t>
  </si>
  <si>
    <t>10/4/2023</t>
  </si>
  <si>
    <t>4/6/2024</t>
  </si>
  <si>
    <t>5/8/2024</t>
  </si>
  <si>
    <t>12/11/2023</t>
  </si>
  <si>
    <t>MP95C-0120</t>
  </si>
  <si>
    <t>Teal Tides</t>
  </si>
  <si>
    <t>PF002038</t>
  </si>
  <si>
    <t>3/14/2018</t>
  </si>
  <si>
    <t>9/5/2017</t>
  </si>
  <si>
    <t>6/11/2018</t>
  </si>
  <si>
    <t>6/7/2017</t>
  </si>
  <si>
    <t>9/19/2017</t>
  </si>
  <si>
    <t>1/8/2018</t>
  </si>
  <si>
    <t>8/15/2017</t>
  </si>
  <si>
    <t>8/9/2017</t>
  </si>
  <si>
    <t>6/1/2018</t>
  </si>
  <si>
    <t>3/26/2023</t>
  </si>
  <si>
    <t>6/13/2019</t>
  </si>
  <si>
    <t>1/29/2019</t>
  </si>
  <si>
    <t>MP95C-0112</t>
  </si>
  <si>
    <t>Midday Bloom Florals</t>
  </si>
  <si>
    <t>Embellished Canvas Wall Art</t>
  </si>
  <si>
    <t>PF002014</t>
  </si>
  <si>
    <t>6/21/2017</t>
  </si>
  <si>
    <t>BLK01,KOHLDSN,OLLIIX,ROOMECOM,TGTDVS</t>
  </si>
  <si>
    <t>10/3/2017</t>
  </si>
  <si>
    <t>10/16/2017</t>
  </si>
  <si>
    <t>7/19/2017</t>
  </si>
  <si>
    <t>10/3/2018</t>
  </si>
  <si>
    <t>7/3/2017</t>
  </si>
  <si>
    <t>8/7/2017</t>
  </si>
  <si>
    <t>5/16/2023</t>
  </si>
  <si>
    <t>4/5/2017</t>
  </si>
  <si>
    <t>7/7/2017</t>
  </si>
  <si>
    <t>4/23/2018</t>
  </si>
  <si>
    <t>7/24/2023</t>
  </si>
  <si>
    <t>4/5/2022</t>
  </si>
  <si>
    <t>9/22/2020</t>
  </si>
  <si>
    <t>2/1/2018</t>
  </si>
  <si>
    <t>7/23/2018</t>
  </si>
  <si>
    <t>2/7/2018</t>
  </si>
  <si>
    <t>MP95C-0006</t>
  </si>
  <si>
    <t>Blue Skies</t>
  </si>
  <si>
    <t>Gel Coat Canvas</t>
  </si>
  <si>
    <t>Aqua</t>
  </si>
  <si>
    <t>PF001820</t>
  </si>
  <si>
    <t>KOHLDSN,OLLIIX</t>
  </si>
  <si>
    <t>8/18/2016</t>
  </si>
  <si>
    <t>12/3/2015</t>
  </si>
  <si>
    <t>12/11/2015</t>
  </si>
  <si>
    <t>1/4/2019</t>
  </si>
  <si>
    <t>1/3/2017</t>
  </si>
  <si>
    <t>2/8/2016</t>
  </si>
  <si>
    <t>2/21/2017</t>
  </si>
  <si>
    <t>5/1/2021</t>
  </si>
  <si>
    <t>1/11/2016</t>
  </si>
  <si>
    <t>7/25/2017</t>
  </si>
  <si>
    <t>7/21/2016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</si>
  <si>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</si>
  <si>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</si>
  <si>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</si>
  <si>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</si>
  <si>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</si>
  <si>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</si>
  <si>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</si>
  <si>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</si>
  <si>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</si>
  <si>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KOHLDSN,OVERSTOCK01</t>
  </si>
  <si>
    <t>12/6/2016</t>
  </si>
  <si>
    <t>7/1/2016</t>
  </si>
  <si>
    <t>8/27/2016</t>
  </si>
  <si>
    <t>8/29/2016</t>
  </si>
  <si>
    <t>5/15/2017</t>
  </si>
  <si>
    <t>8/27/2021</t>
  </si>
  <si>
    <t>7/14/2016</t>
  </si>
  <si>
    <t>2/15/2022</t>
  </si>
  <si>
    <t>8/24/2016</t>
  </si>
  <si>
    <t>10/23/2018</t>
  </si>
  <si>
    <t>3/30/2018</t>
  </si>
  <si>
    <t>1/3/2018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</si>
  <si>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</si>
  <si>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</si>
  <si>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</si>
  <si>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</si>
  <si>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</si>
  <si>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</si>
  <si>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</si>
  <si>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MP95C-0335</t>
  </si>
  <si>
    <t>I'm Not Listening Canvas Wall Art</t>
  </si>
  <si>
    <t>I'm Not Listening/Multi</t>
  </si>
  <si>
    <t>KOHLDSN,TGTDVS</t>
  </si>
  <si>
    <t>6/17/2024</t>
  </si>
  <si>
    <t>MP95C-0333</t>
  </si>
  <si>
    <t>You Wish Canvas Wall Art</t>
  </si>
  <si>
    <t>You Wish/Multi</t>
  </si>
  <si>
    <t>3/11/2024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</si>
  <si>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</si>
  <si>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</si>
  <si>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</si>
  <si>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</si>
  <si>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</si>
  <si>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</si>
  <si>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MP95C-0330</t>
  </si>
  <si>
    <t>I Don't Care Canvas Wall Art</t>
  </si>
  <si>
    <t>I Don't Care/Multi</t>
  </si>
  <si>
    <t>MP95C-0334</t>
  </si>
  <si>
    <t>Whatever Canvas Wall Art</t>
  </si>
  <si>
    <t>Whatever/Multi</t>
  </si>
  <si>
    <t>MP95C-0337</t>
  </si>
  <si>
    <t>Jungle Feline</t>
  </si>
  <si>
    <t>Jungle Cheetah Canvas Wall Art</t>
  </si>
  <si>
    <t>Cheetah Green Multi</t>
  </si>
  <si>
    <t>KOHLDSN,MACY02</t>
  </si>
  <si>
    <t>1/15/2024</t>
  </si>
  <si>
    <t>6/11/2024</t>
  </si>
  <si>
    <t>MP95C-0336</t>
  </si>
  <si>
    <t>Jungle Lion Canvas Wall Art</t>
  </si>
  <si>
    <t>Lion Green Multi</t>
  </si>
  <si>
    <t>CSNSTORES,KOHLDSN</t>
  </si>
  <si>
    <t>5/29/2024</t>
  </si>
  <si>
    <t>MP95C-0338</t>
  </si>
  <si>
    <t>Jungle Tiger Canvas Wall Art</t>
  </si>
  <si>
    <t>Tiger Green Multi</t>
  </si>
  <si>
    <t>KL95C-0006</t>
  </si>
  <si>
    <t>Neutral Map</t>
  </si>
  <si>
    <t>MP95C-0321</t>
  </si>
  <si>
    <t>Shimmering Symphony</t>
  </si>
  <si>
    <t>Glitter and Gold Foil Abstract Triptych 3-piece Canvas Wall Art Set</t>
  </si>
  <si>
    <t>3/7/2024</t>
  </si>
  <si>
    <t>5/28/2024</t>
  </si>
  <si>
    <t>MP95C-0137</t>
  </si>
  <si>
    <t>Branches in Bloom</t>
  </si>
  <si>
    <t>Gel Coat Canvas 3 Piece Set</t>
  </si>
  <si>
    <t>PP000649</t>
  </si>
  <si>
    <t>10/18/2017</t>
  </si>
  <si>
    <t>11/24/2017</t>
  </si>
  <si>
    <t>12/27/2018</t>
  </si>
  <si>
    <t>9/27/2017</t>
  </si>
  <si>
    <t>1/23/2018</t>
  </si>
  <si>
    <t>5/9/2018</t>
  </si>
  <si>
    <t>12/7/2017</t>
  </si>
  <si>
    <t>3/28/2018</t>
  </si>
  <si>
    <t>2/9/2018</t>
  </si>
  <si>
    <t>2/27/2018</t>
  </si>
  <si>
    <t>3/19/2018</t>
  </si>
  <si>
    <t>11/28/2017</t>
  </si>
  <si>
    <t>4/4/2018</t>
  </si>
  <si>
    <t>12/11/2018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</si>
  <si>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</si>
  <si>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</si>
  <si>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</si>
  <si>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</si>
  <si>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</si>
  <si>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</si>
  <si>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</si>
  <si>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</si>
  <si>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</si>
  <si>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</si>
  <si>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</si>
  <si>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</si>
  <si>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11/11/2022</t>
  </si>
  <si>
    <t>MP95C-0068</t>
  </si>
  <si>
    <t>Sea to Sky 1</t>
  </si>
  <si>
    <t>Hand Embellished Canvas with Frame</t>
  </si>
  <si>
    <t>PF001873</t>
  </si>
  <si>
    <t>1/10/2018</t>
  </si>
  <si>
    <t>10/3/2016</t>
  </si>
  <si>
    <t>3/8/2017</t>
  </si>
  <si>
    <t>2/17/2017</t>
  </si>
  <si>
    <t>10/18/2016</t>
  </si>
  <si>
    <t>6/23/2017</t>
  </si>
  <si>
    <t>7/12/2017</t>
  </si>
  <si>
    <t>9/17/2016</t>
  </si>
  <si>
    <t>2/23/2017</t>
  </si>
  <si>
    <t>8/7/2016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</si>
  <si>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</si>
  <si>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</si>
  <si>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</si>
  <si>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</si>
  <si>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</si>
  <si>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</si>
  <si>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</si>
  <si>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</si>
  <si>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</si>
  <si>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</si>
  <si>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</si>
  <si>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</si>
  <si>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</si>
  <si>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</si>
  <si>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AMAZON,ASHFURNDS,CSNSTORES,DESINC,KIRKLANDDS,KOHLDSN</t>
  </si>
  <si>
    <t>6/27/2017</t>
  </si>
  <si>
    <t>2/7/2019</t>
  </si>
  <si>
    <t>5/25/2017</t>
  </si>
  <si>
    <t>10/4/2018</t>
  </si>
  <si>
    <t>1/12/2018</t>
  </si>
  <si>
    <t>6/9/2017</t>
  </si>
  <si>
    <t>9/28/2017</t>
  </si>
  <si>
    <t>9/16/2022</t>
  </si>
  <si>
    <t>1/2/2019</t>
  </si>
  <si>
    <t>8/5/2020</t>
  </si>
  <si>
    <t>1/16/2018</t>
  </si>
  <si>
    <t>9/5/2021</t>
  </si>
  <si>
    <t>8/28/2018</t>
  </si>
  <si>
    <t>ID95C-0043</t>
  </si>
  <si>
    <t>Pet Portrait</t>
  </si>
  <si>
    <t>Rosie the Feline Framed Canvas Wall Art</t>
  </si>
  <si>
    <t>Rosie Feline</t>
  </si>
  <si>
    <t>AMAZON,CSNSTORES,DESINC,MACY02,OLLIIX,TGTDVS</t>
  </si>
  <si>
    <t>6/5/2024</t>
  </si>
  <si>
    <t>ID95C-0041</t>
  </si>
  <si>
    <t>Bohemian Cat In Forest Framed Canvas Wall Art</t>
  </si>
  <si>
    <t>Bohemian Cat</t>
  </si>
  <si>
    <t>DESINC,MACY02,OLLIIX,TGTDVS</t>
  </si>
  <si>
    <t>4/24/2024</t>
  </si>
  <si>
    <t>ID95C-0042</t>
  </si>
  <si>
    <t>Kitty Queen Belle Framed Canvas Wall Art</t>
  </si>
  <si>
    <t>Queen Belle</t>
  </si>
  <si>
    <t>MACY02,OLLIIX,TGTDVS</t>
  </si>
  <si>
    <t>4/17/2024</t>
  </si>
  <si>
    <t>ID95C-0045</t>
  </si>
  <si>
    <t>Captain's Guard Pug Framed Canvas Wall Art</t>
  </si>
  <si>
    <t>Captain Pug</t>
  </si>
  <si>
    <t>AMAZON,MACY02,OLLIIX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</si>
  <si>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</si>
  <si>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</si>
  <si>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</si>
  <si>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</si>
  <si>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</si>
  <si>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</si>
  <si>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3/4/2024</t>
  </si>
  <si>
    <t>ID95C-0044</t>
  </si>
  <si>
    <t>Bridger Kitty Framed Canvas Wall Art</t>
  </si>
  <si>
    <t>Queen Bridger</t>
  </si>
  <si>
    <t>1/30/2024</t>
  </si>
  <si>
    <t>3/20/2024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</si>
  <si>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</si>
  <si>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</si>
  <si>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</si>
  <si>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</si>
  <si>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</si>
  <si>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</si>
  <si>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AMAZON,AMAZONDS,AMERSIGNDS,ASHFURNDS,KIRKLANDDS,KOHLDSN,ROOMECOM</t>
  </si>
  <si>
    <t>10/18/2019</t>
  </si>
  <si>
    <t>6/18/2019</t>
  </si>
  <si>
    <t>2/19/2019</t>
  </si>
  <si>
    <t>3/2/2020</t>
  </si>
  <si>
    <t>2/20/2019</t>
  </si>
  <si>
    <t>9/27/2019</t>
  </si>
  <si>
    <t>12/31/2018</t>
  </si>
  <si>
    <t>3/19/2019</t>
  </si>
  <si>
    <t>11/17/2022</t>
  </si>
  <si>
    <t>1/22/2019</t>
  </si>
  <si>
    <t>10/3/2021</t>
  </si>
  <si>
    <t>MP95C-0062</t>
  </si>
  <si>
    <t>Ocean Seashells</t>
  </si>
  <si>
    <t>4-piece Framed Canvas Wall Art Set</t>
  </si>
  <si>
    <t>PF001950</t>
  </si>
  <si>
    <t>4</t>
  </si>
  <si>
    <t>4/22/2017</t>
  </si>
  <si>
    <t>AMAZON,AMAZONDS,DESINC,KIRKLANDDS,MACY02,OLLIIX,TGTDVS</t>
  </si>
  <si>
    <t>9/14/2016</t>
  </si>
  <si>
    <t>10/10/2016</t>
  </si>
  <si>
    <t>12/18/2017</t>
  </si>
  <si>
    <t>8/10/2016</t>
  </si>
  <si>
    <t>9/9/2016</t>
  </si>
  <si>
    <t>10/5/2016</t>
  </si>
  <si>
    <t>6/16/2017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</si>
  <si>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</si>
  <si>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</si>
  <si>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</si>
  <si>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</si>
  <si>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</si>
  <si>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</si>
  <si>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AMAZONDS,AMERSIGNDS,CSNSTORES,KIRKLANDDS,KOHLDSN,MACY02,OLLIIX,TGTDVS</t>
  </si>
  <si>
    <t>8/28/2017</t>
  </si>
  <si>
    <t>10/2/2017</t>
  </si>
  <si>
    <t>9/11/2017</t>
  </si>
  <si>
    <t>9/18/2017</t>
  </si>
  <si>
    <t>4/10/2018</t>
  </si>
  <si>
    <t>4/30/2020</t>
  </si>
  <si>
    <t>2/26/2019</t>
  </si>
  <si>
    <t>MP95C-0101</t>
  </si>
  <si>
    <t>Grey Surrounding</t>
  </si>
  <si>
    <t>Silver Foil Abstract 3-piece Framed Canvas Wall Art Set</t>
  </si>
  <si>
    <t>PF001999</t>
  </si>
  <si>
    <t>4/21/2017</t>
  </si>
  <si>
    <t>CSNSTORES,KIRKLANDDS,KOHLDSN,LAMPDS,OLLIIX,OVERSTOCK01,ROOMECOM,TGTDVS</t>
  </si>
  <si>
    <t>2/22/2018</t>
  </si>
  <si>
    <t>7/18/2017</t>
  </si>
  <si>
    <t>5/18/2017</t>
  </si>
  <si>
    <t>9/16/2020</t>
  </si>
  <si>
    <t>5/30/2017</t>
  </si>
  <si>
    <t>4/17/2018</t>
  </si>
  <si>
    <t>12/13/2018</t>
  </si>
  <si>
    <t>1/19/2018</t>
  </si>
  <si>
    <t>MP95C-0133</t>
  </si>
  <si>
    <t>Blue Lagoon 2</t>
  </si>
  <si>
    <t>Abstract 2-piece Framed Canvas Wall Art Set</t>
  </si>
  <si>
    <t>PP000609</t>
  </si>
  <si>
    <t>10/12/2017</t>
  </si>
  <si>
    <t>KIRKLANDDS,KOHLDSN,OLLIIX,TGTDVS</t>
  </si>
  <si>
    <t>12/21/2017</t>
  </si>
  <si>
    <t>12/21/2018</t>
  </si>
  <si>
    <t>8/23/2019</t>
  </si>
  <si>
    <t>7/28/2017</t>
  </si>
  <si>
    <t>10/17/2017</t>
  </si>
  <si>
    <t>1/5/2018</t>
  </si>
  <si>
    <t>2/12/2018</t>
  </si>
  <si>
    <t>2/16/2021</t>
  </si>
  <si>
    <t>6/4/2024</t>
  </si>
  <si>
    <t>8/27/2023</t>
  </si>
  <si>
    <t>2/18/2020</t>
  </si>
  <si>
    <t>10/26/2017</t>
  </si>
  <si>
    <t>3/27/2019</t>
  </si>
  <si>
    <t>7/20/2018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</si>
  <si>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</si>
  <si>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</si>
  <si>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</si>
  <si>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</si>
  <si>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</si>
  <si>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</si>
  <si>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AMAZON,AMERSIGNDS,CSNSTORES,JCPENNEY01,KIRKLANDDS,KOHLDSN,OLLIIX</t>
  </si>
  <si>
    <t>1/7/2020</t>
  </si>
  <si>
    <t>6/22/2020</t>
  </si>
  <si>
    <t>11/27/2019</t>
  </si>
  <si>
    <t>1/8/2020</t>
  </si>
  <si>
    <t>11/27/2020</t>
  </si>
  <si>
    <t>6/2/2020</t>
  </si>
  <si>
    <t>12/10/2019</t>
  </si>
  <si>
    <t>7/7/2020</t>
  </si>
  <si>
    <t>11/21/2022</t>
  </si>
  <si>
    <t>4/21/2020</t>
  </si>
  <si>
    <t>12/4/2023</t>
  </si>
  <si>
    <t>MP95C-0146A</t>
  </si>
  <si>
    <t>Seascape</t>
  </si>
  <si>
    <t>PP000790</t>
  </si>
  <si>
    <t>AMAZONDS,AMERSIGNDS,OLLIIX,TGTDVS</t>
  </si>
  <si>
    <t>10/15/2019</t>
  </si>
  <si>
    <t>9/29/2017</t>
  </si>
  <si>
    <t>1/11/2018</t>
  </si>
  <si>
    <t>5/21/2018</t>
  </si>
  <si>
    <t>5/18/2019</t>
  </si>
  <si>
    <t>MP95C-0143</t>
  </si>
  <si>
    <t>Strato</t>
  </si>
  <si>
    <t>Gold Foil and Hand Embellished Abstract Framed Canvas Wall Art</t>
  </si>
  <si>
    <t>PP000787</t>
  </si>
  <si>
    <t>DESINC,KOHLDSN,OLLIIX,ROOMECOM</t>
  </si>
  <si>
    <t>4/25/2018</t>
  </si>
  <si>
    <t>9/13/2018</t>
  </si>
  <si>
    <t>4/7/2023</t>
  </si>
  <si>
    <t>3/28/2024</t>
  </si>
  <si>
    <t>5/29/2018</t>
  </si>
  <si>
    <t>2/7/2022</t>
  </si>
  <si>
    <t>6/10/2020</t>
  </si>
  <si>
    <t>3/13/2018</t>
  </si>
  <si>
    <t>MP95C-0325</t>
  </si>
  <si>
    <t>Moody Coast</t>
  </si>
  <si>
    <t>Hand Embellished Landscape Framed Canvas Wall Art</t>
  </si>
  <si>
    <t>Blue/Pink</t>
  </si>
  <si>
    <t>10/21/2023</t>
  </si>
  <si>
    <t>KOHLDSN,MACY02,OLLIIX,TGTDVS</t>
  </si>
  <si>
    <t>10/29/2023</t>
  </si>
  <si>
    <t>11/29/2023</t>
  </si>
  <si>
    <t>2/27/2024</t>
  </si>
  <si>
    <t>10/23/2023</t>
  </si>
  <si>
    <t>4/8/2024</t>
  </si>
  <si>
    <t>MP95C-0058</t>
  </si>
  <si>
    <t>Blue Print Botanicals</t>
  </si>
  <si>
    <t>3-piece Framed Canvas Wall Art Set</t>
  </si>
  <si>
    <t>PF001948</t>
  </si>
  <si>
    <t>KIRKLANDDS,KOHLDSN,MACY02,OLLIIX,OVERSTOCK01,TGTDVS</t>
  </si>
  <si>
    <t>11/29/2017</t>
  </si>
  <si>
    <t>12/5/2016</t>
  </si>
  <si>
    <t>12/1/2016</t>
  </si>
  <si>
    <t>12/13/2016</t>
  </si>
  <si>
    <t>8/31/2016</t>
  </si>
  <si>
    <t>6/2/2017</t>
  </si>
  <si>
    <t>7/20/2016</t>
  </si>
  <si>
    <t>9/1/2017</t>
  </si>
  <si>
    <t>3/1/2022</t>
  </si>
  <si>
    <t>1/30/2019</t>
  </si>
  <si>
    <t>7/27/2018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</si>
  <si>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</si>
  <si>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</si>
  <si>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</si>
  <si>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</si>
  <si>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</si>
  <si>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AMAZONDS,BLK01,CSNSTORES,JCPENNEY01,KIRKLANDDS,KOHLDSN,OLLIIX,TGTDVS,ZOLA</t>
  </si>
  <si>
    <t>11/28/2022</t>
  </si>
  <si>
    <t>8/8/2022</t>
  </si>
  <si>
    <t>9/28/2022</t>
  </si>
  <si>
    <t>1/17/2023</t>
  </si>
  <si>
    <t>6/13/2024</t>
  </si>
  <si>
    <t>8/23/2022</t>
  </si>
  <si>
    <t>MP95C-0301</t>
  </si>
  <si>
    <t>Kalamata Branches</t>
  </si>
  <si>
    <t>Botanical Illustration 2-piece Framed Canvas Wall Art Set</t>
  </si>
  <si>
    <t>4/29/2022</t>
  </si>
  <si>
    <t>KIRKLANDDS,OLLIIX,ZOLA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</si>
  <si>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</si>
  <si>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</si>
  <si>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</si>
  <si>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</si>
  <si>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</si>
  <si>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</si>
  <si>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</si>
  <si>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</si>
  <si>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</si>
  <si>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AMAZONDS,KOHLDSN,OLLIIX</t>
  </si>
  <si>
    <t>10/3/2022</t>
  </si>
  <si>
    <t>11/27/2022</t>
  </si>
  <si>
    <t>3/3/2023</t>
  </si>
  <si>
    <t>1/31/2023</t>
  </si>
  <si>
    <t>4/17/2023</t>
  </si>
  <si>
    <t>MP95F-0318</t>
  </si>
  <si>
    <t>DEC. MIRROR</t>
  </si>
  <si>
    <t>Decor Mirror</t>
  </si>
  <si>
    <t>Adelaide</t>
  </si>
  <si>
    <t>Gold Scalloped Wood Wall Mirror</t>
  </si>
  <si>
    <t>AMAZON,AMAZONDS,CSNSTORES,DESINC,KOHLDSN,LAMPDS,MACY02,OLLIIX,TGTDVS</t>
  </si>
  <si>
    <t>4/25/2024</t>
  </si>
  <si>
    <t>7/23/2024</t>
  </si>
  <si>
    <t>MP95F-0327</t>
  </si>
  <si>
    <t>Mia</t>
  </si>
  <si>
    <t>Gold Metal Arch Wall Mirror</t>
  </si>
  <si>
    <t>4/4/2024</t>
  </si>
  <si>
    <t>AMAZON,AMAZONDS,CSNSTORES,LAMPDS,NRTPORT,OLLIIX,OVERSTOCK01,TGTDVS</t>
  </si>
  <si>
    <t>7/3/2024</t>
  </si>
  <si>
    <t>5/9/2024</t>
  </si>
  <si>
    <t>5/31/2024</t>
  </si>
  <si>
    <t>MP95F-0315</t>
  </si>
  <si>
    <t>Adaline</t>
  </si>
  <si>
    <t>Arched Metal Floral Wall Mirror</t>
  </si>
  <si>
    <t>25.75"H</t>
  </si>
  <si>
    <t>10/27/2024</t>
  </si>
  <si>
    <t>AMAZON,CSNSTORES,DESINC,KOHLDSN,LAMPDS,MACY02,OLLIIX,OVERSTOCK01,TGTDVS</t>
  </si>
  <si>
    <t>7/22/2023</t>
  </si>
  <si>
    <t>11/25/2023</t>
  </si>
  <si>
    <t>7/2/2024</t>
  </si>
  <si>
    <t>8/31/2023</t>
  </si>
  <si>
    <t>9/18/2023</t>
  </si>
  <si>
    <t>8/14/2023</t>
  </si>
  <si>
    <t>9/14/2023</t>
  </si>
  <si>
    <t>11/14/2023</t>
  </si>
  <si>
    <t>7/13/2023</t>
  </si>
  <si>
    <t>MP95F-0360</t>
  </si>
  <si>
    <t>29.75"H</t>
  </si>
  <si>
    <t>7/20/2024</t>
  </si>
  <si>
    <t>7/19/2024</t>
  </si>
  <si>
    <t>MP95F-0320</t>
  </si>
  <si>
    <t>Lilbeth</t>
  </si>
  <si>
    <t>Beaded Arch Wall Decor Mirror</t>
  </si>
  <si>
    <t>AMAZON,CSNSTORES,KOHLDSN,LAMPDS,MACY02,OLLIIX,OVERSTOCK01,ZOLA</t>
  </si>
  <si>
    <t>5/24/2024</t>
  </si>
  <si>
    <t>11/21/2023</t>
  </si>
  <si>
    <t>MP95F-0359</t>
  </si>
  <si>
    <t>Aurelia</t>
  </si>
  <si>
    <t>Rounded Rectangle Fluted Wall Mirror</t>
  </si>
  <si>
    <t>5/27/2024</t>
  </si>
  <si>
    <t>MP160-0181</t>
  </si>
  <si>
    <t>Mirrors</t>
  </si>
  <si>
    <t>Fiore</t>
  </si>
  <si>
    <t>Sunburst Wall Decor Mirror 29.5"D</t>
  </si>
  <si>
    <t>29.5" Dia</t>
  </si>
  <si>
    <t>10/2/2024</t>
  </si>
  <si>
    <t>ASHFURNDS,CSNSTORES,DESINC,HOUZZ,KOHLDSN,LAMPDS,OLLIIX,OVERSTOCK01,ROOMECOM,TGTDVS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</si>
  <si>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</si>
  <si>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</si>
  <si>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</si>
  <si>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</si>
  <si>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</si>
  <si>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</si>
  <si>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</si>
  <si>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11/9/2018</t>
  </si>
  <si>
    <t>11/19/2018</t>
  </si>
  <si>
    <t>2/25/2019</t>
  </si>
  <si>
    <t>MP160-0230</t>
  </si>
  <si>
    <t>Sunburst Wall Decor Mirror 14.5"D</t>
  </si>
  <si>
    <t>14.5" Dia</t>
  </si>
  <si>
    <t>AMAZONDS,AMERSIGNDS,BLK01,CSNSTORES,DESINC,HOUZZ,KIRKLANDDS,KOHLDSN,LAMPDS,MACY02,NRTPORT,OLLIIX,OVERSTOCK01,ROOMECOM</t>
  </si>
  <si>
    <t>6/20/2019</t>
  </si>
  <si>
    <t>1/21/2018</t>
  </si>
  <si>
    <t>11/25/2019</t>
  </si>
  <si>
    <t>8/31/2019</t>
  </si>
  <si>
    <t>12/26/2023</t>
  </si>
  <si>
    <t>7/15/2022</t>
  </si>
  <si>
    <t>12/22/2023</t>
  </si>
  <si>
    <t>4/1/2024</t>
  </si>
  <si>
    <t>9/14/2018</t>
  </si>
  <si>
    <t>MP95F-0265</t>
  </si>
  <si>
    <t>PF005437</t>
  </si>
  <si>
    <t>AMAZON,AMAZONDS,CSNSTORES,KOHLDSN,OLLIIX,TGTDVS</t>
  </si>
  <si>
    <t>7/21/2021</t>
  </si>
  <si>
    <t>6/17/2021</t>
  </si>
  <si>
    <t>12/15/2022</t>
  </si>
  <si>
    <t>6/25/2023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</si>
  <si>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</si>
  <si>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</si>
  <si>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</si>
  <si>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</si>
  <si>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</si>
  <si>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</si>
  <si>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AMAZONDS,AMERSIGNDS,CSNSTORES,DESINC,KIRKLANDDS,KOHLDSN,LAMPDS,MACY02,OLLIIX,OVERSTOCK01,TGTDVS</t>
  </si>
  <si>
    <t>6/14/2024</t>
  </si>
  <si>
    <t>7/11/2022</t>
  </si>
  <si>
    <t>12/17/2021</t>
  </si>
  <si>
    <t>MP95G-0253</t>
  </si>
  <si>
    <t>FRAMED GRAPHICS</t>
  </si>
  <si>
    <t>Feminine Figures</t>
  </si>
  <si>
    <t>Sketch 2-piece Framed Glass and Matted Wall Art Set</t>
  </si>
  <si>
    <t>PP001456;PF005028</t>
  </si>
  <si>
    <t>Figurative</t>
  </si>
  <si>
    <t>ASHFURNDS,CSNSTORES,DESINC,KIRKLANDDS,KOHLDSN,MACY02,OLLIIX,OVERSTOCK01,TGTDVS</t>
  </si>
  <si>
    <t>12/28/2020</t>
  </si>
  <si>
    <t>6/18/2020</t>
  </si>
  <si>
    <t>11/21/2019</t>
  </si>
  <si>
    <t>12/29/2021</t>
  </si>
  <si>
    <t>7/22/2021</t>
  </si>
  <si>
    <t>4/30/2024</t>
  </si>
  <si>
    <t>8/26/2020</t>
  </si>
  <si>
    <t>MP95G-0006</t>
  </si>
  <si>
    <t>Natural Agate Trio</t>
  </si>
  <si>
    <t>Real Stone Framed Glass and Double Matted Wall Art</t>
  </si>
  <si>
    <t>PF001834</t>
  </si>
  <si>
    <t>ASHFURNDS,CSNSTORES,HDDS,KOHLDSN,MACY02,NRTPORT,OLLIIX,TGTDVS</t>
  </si>
  <si>
    <t>3/7/2016</t>
  </si>
  <si>
    <t>9/16/2015</t>
  </si>
  <si>
    <t>10/11/2015</t>
  </si>
  <si>
    <t>10/7/2015</t>
  </si>
  <si>
    <t>12/17/2018</t>
  </si>
  <si>
    <t>10/13/2023</t>
  </si>
  <si>
    <t>10/2/2015</t>
  </si>
  <si>
    <t>11/23/2022</t>
  </si>
  <si>
    <t>11/10/2023</t>
  </si>
  <si>
    <t>12/15/2016</t>
  </si>
  <si>
    <t>8/1/2021</t>
  </si>
  <si>
    <t>MP95G-0005</t>
  </si>
  <si>
    <t>PF001833</t>
  </si>
  <si>
    <t>2/26/2016</t>
  </si>
  <si>
    <t>10/26/2015</t>
  </si>
  <si>
    <t>12/18/2015</t>
  </si>
  <si>
    <t>3/8/2021</t>
  </si>
  <si>
    <t>1/20/2017</t>
  </si>
  <si>
    <t>9/29/2015</t>
  </si>
  <si>
    <t>10/23/2015</t>
  </si>
  <si>
    <t>5/8/2018</t>
  </si>
  <si>
    <t>5/25/2023</t>
  </si>
  <si>
    <t>4/15/2020</t>
  </si>
  <si>
    <t>1/18/2024</t>
  </si>
  <si>
    <t>2/7/2023</t>
  </si>
  <si>
    <t>MP95G-0307</t>
  </si>
  <si>
    <t>Ashlar</t>
  </si>
  <si>
    <t>Hand Painted Abstract Framed Glass and Matted Wall Art</t>
  </si>
  <si>
    <t>AMAZON,AMAZONDS,AMERSIGNDS,ASHFURNDS,BLK01,CSNSTORES,KIRKLANDDS,KOHLDSN,LAMPDS,OLLIIX,TGTDVS</t>
  </si>
  <si>
    <t>11/24/2022</t>
  </si>
  <si>
    <t>3/22/2023</t>
  </si>
  <si>
    <t>11/6/2022</t>
  </si>
  <si>
    <t>2/16/2023</t>
  </si>
  <si>
    <t>3/9/2023</t>
  </si>
  <si>
    <t>9/17/2023</t>
  </si>
  <si>
    <t>12/1/2023</t>
  </si>
  <si>
    <t>6/12/2023</t>
  </si>
  <si>
    <t>12/27/2023</t>
  </si>
  <si>
    <t>MP95G-0286</t>
  </si>
  <si>
    <t>Abstract Reveal</t>
  </si>
  <si>
    <t>Framed Glass and Gallery Matted Wall Art</t>
  </si>
  <si>
    <t>PP001665</t>
  </si>
  <si>
    <t>AMAZON,AMAZONDS,AMERSIGNDS,CSNSTORES,HOUZZ,JCPENNEY01,KIRKLANDDS,KOHLDSN,OLLIIX,TGTDVS</t>
  </si>
  <si>
    <t>6/24/2021</t>
  </si>
  <si>
    <t>7/19/2021</t>
  </si>
  <si>
    <t>11/26/2021</t>
  </si>
  <si>
    <t>2/28/2023</t>
  </si>
  <si>
    <t>7/13/2021</t>
  </si>
  <si>
    <t>12/7/2022</t>
  </si>
  <si>
    <t>11/22/2022</t>
  </si>
  <si>
    <t>3/23/2023</t>
  </si>
  <si>
    <t>3/18/2024</t>
  </si>
  <si>
    <t>1/17/2022</t>
  </si>
  <si>
    <t>MP95G-0324</t>
  </si>
  <si>
    <t>Sparkling Sea</t>
  </si>
  <si>
    <t>Framed Glass and Single Matted Abstract Landscape Coastal Wall Art</t>
  </si>
  <si>
    <t>KIRKLANDDS,OLLIIX,OVERSTOCK01,TGTDVS</t>
  </si>
  <si>
    <t>11/28/2023</t>
  </si>
  <si>
    <t>10/18/2023</t>
  </si>
  <si>
    <t>7/29/2024</t>
  </si>
  <si>
    <t>MP95G-0313</t>
  </si>
  <si>
    <t>Abstract Talon</t>
  </si>
  <si>
    <t>Framed Glass and Single Matted Foiled Deckle Edge Wall Art</t>
  </si>
  <si>
    <t>AMAZON,AMAZONDS,DESINC,NRTPORT,OLLIIX,TGTDVS</t>
  </si>
  <si>
    <t>6/1/2023</t>
  </si>
  <si>
    <t>8/13/2023</t>
  </si>
  <si>
    <t>2/19/2024</t>
  </si>
  <si>
    <t>4/27/2023</t>
  </si>
  <si>
    <t>6/19/2023</t>
  </si>
  <si>
    <t>6/7/2023</t>
  </si>
  <si>
    <t>6/2/2023</t>
  </si>
  <si>
    <t>MP95G-0004</t>
  </si>
  <si>
    <t>Natural Agate</t>
  </si>
  <si>
    <t>PF001832</t>
  </si>
  <si>
    <t>AMAZON,AMAZONDS,CSNSTORES,KOHLDSN,NRTPORT,OLLIIX,TGTDVS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</si>
  <si>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</si>
  <si>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</si>
  <si>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</si>
  <si>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</si>
  <si>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</si>
  <si>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</si>
  <si>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</si>
  <si>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</si>
  <si>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</si>
  <si>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MP95G-0256</t>
  </si>
  <si>
    <t>Linden</t>
  </si>
  <si>
    <t>Fern 2-piece Framed Glass Wall Art Set</t>
  </si>
  <si>
    <t>CSNSTORES,JCPENNEY01,KIRKLANDDS,KOHLDSN,OLLIIX,ROOMECOM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</si>
  <si>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</si>
  <si>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</si>
  <si>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</si>
  <si>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</si>
  <si>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</si>
  <si>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</si>
  <si>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</si>
  <si>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</si>
  <si>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MP95G-0282</t>
  </si>
  <si>
    <t>Skipping Stones</t>
  </si>
  <si>
    <t>Geo UV Printed Shadowbox 2 Piece Wall Art Set</t>
  </si>
  <si>
    <t>PP001661</t>
  </si>
  <si>
    <t>CSNSTORES,OLLIIX,TGTDVS</t>
  </si>
  <si>
    <t>11/16/2022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</si>
  <si>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</si>
  <si>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</si>
  <si>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</si>
  <si>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</si>
  <si>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</si>
  <si>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</si>
  <si>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</si>
  <si>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</si>
  <si>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</si>
  <si>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</si>
  <si>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</si>
  <si>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</si>
  <si>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</si>
  <si>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</si>
  <si>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AMAZONDS,AMERSIGNDS,DESINC,JCPENNEY01,KIRKLANDDS,KOHLDSN,LAMPDS,MACY02,OLLIIX,TGTDVS,ZOLA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</si>
  <si>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</si>
  <si>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</si>
  <si>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</si>
  <si>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</si>
  <si>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</si>
  <si>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</si>
  <si>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</si>
  <si>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</si>
  <si>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</si>
  <si>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</si>
  <si>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</si>
  <si>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</si>
  <si>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</si>
  <si>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</si>
  <si>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</si>
  <si>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</si>
  <si>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</si>
  <si>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</si>
  <si>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AMAZON,AMERSIGNDS,ASHFURNDS,HDDS,HOUZZ,JCPENNEY01,KIRKLANDDS,KOHLDSN,MACY02,OLLIIX,ZOLA</t>
  </si>
  <si>
    <t>9/1/2020</t>
  </si>
  <si>
    <t>9/15/2020</t>
  </si>
  <si>
    <t>10/6/2020</t>
  </si>
  <si>
    <t>9/9/2020</t>
  </si>
  <si>
    <t>3/5/2020</t>
  </si>
  <si>
    <t>4/22/2024</t>
  </si>
  <si>
    <t>8/7/2023</t>
  </si>
  <si>
    <t>10/14/2022</t>
  </si>
  <si>
    <t>8/12/2021</t>
  </si>
  <si>
    <t>10/6/2021</t>
  </si>
  <si>
    <t>9/2/2020</t>
  </si>
  <si>
    <t>MP95D-0303</t>
  </si>
  <si>
    <t>Natural/Black</t>
  </si>
  <si>
    <t>PP001422</t>
  </si>
  <si>
    <t>AMERSIGNDS,CSNSTORES,JCPENNEY01,KOHLDSN,OLLIIX,OVERSTOCK01,ZOLA</t>
  </si>
  <si>
    <t>5/12/2023</t>
  </si>
  <si>
    <t>9/23/2022</t>
  </si>
  <si>
    <t>9/2/2022</t>
  </si>
  <si>
    <t>5/18/2023</t>
  </si>
  <si>
    <t>6/20/2024</t>
  </si>
  <si>
    <t>MP95D-0304</t>
  </si>
  <si>
    <t>Brown/Gold</t>
  </si>
  <si>
    <t>CSNSTORES,JCPENNEY01,KIRKLANDDS,KOHLDSN,OLLIIX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</si>
  <si>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</si>
  <si>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</si>
  <si>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</si>
  <si>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</si>
  <si>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</si>
  <si>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</si>
  <si>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</si>
  <si>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</si>
  <si>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AMAZON,AMAZONDS,CSNSTORES,HDDS,KIRKLANDDS,KOHLDSN,OLLIIX,OVERSTOCK01,TGTDVS</t>
  </si>
  <si>
    <t>12/1/2017</t>
  </si>
  <si>
    <t>6/4/2018</t>
  </si>
  <si>
    <t>8/17/2017</t>
  </si>
  <si>
    <t>10/12/2020</t>
  </si>
  <si>
    <t>6/12/2019</t>
  </si>
  <si>
    <t>6/5/2019</t>
  </si>
  <si>
    <t>10/25/2019</t>
  </si>
  <si>
    <t>12/26/2017</t>
  </si>
  <si>
    <t>MP95A-0001</t>
  </si>
  <si>
    <t>Moroccan Tile</t>
  </si>
  <si>
    <t>4-piece Framed Art Set</t>
  </si>
  <si>
    <t>PF001830</t>
  </si>
  <si>
    <t>AMERSIGNDS,CSNSTORES,HDDS,KOHLDSN,OLLIIX</t>
  </si>
  <si>
    <t>12/10/2015</t>
  </si>
  <si>
    <t>12/9/2015</t>
  </si>
  <si>
    <t>1/4/2017</t>
  </si>
  <si>
    <t>1/25/2016</t>
  </si>
  <si>
    <t>2/3/2023</t>
  </si>
  <si>
    <t>3/16/2021</t>
  </si>
  <si>
    <t>7/26/2019</t>
  </si>
  <si>
    <t>7/27/2016</t>
  </si>
  <si>
    <t>4/18/2016</t>
  </si>
  <si>
    <t>3/10/2022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</si>
  <si>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</si>
  <si>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</si>
  <si>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</si>
  <si>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</si>
  <si>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</si>
  <si>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</si>
  <si>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</si>
  <si>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</si>
  <si>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</si>
  <si>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</si>
  <si>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</si>
  <si>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</si>
  <si>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</si>
  <si>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AMAZON,CSNSTORES,HOUZZ,KIRKLANDDS,OLLIIX,OVERSTOCK01,ROOMECOM</t>
  </si>
  <si>
    <t>10/10/2017</t>
  </si>
  <si>
    <t>11/8/2019</t>
  </si>
  <si>
    <t>12/6/2018</t>
  </si>
  <si>
    <t>4/15/2018</t>
  </si>
  <si>
    <t>5/7/2018</t>
  </si>
  <si>
    <t>9/12/2017</t>
  </si>
  <si>
    <t>11/1/2017</t>
  </si>
  <si>
    <t>6/9/2024</t>
  </si>
  <si>
    <t>8/22/2017</t>
  </si>
  <si>
    <t>6/16/2019</t>
  </si>
  <si>
    <t>8/4/2017</t>
  </si>
  <si>
    <t>10/27/2017</t>
  </si>
  <si>
    <t>3/27/2018</t>
  </si>
  <si>
    <t>MP163-0183</t>
  </si>
  <si>
    <t>BOXES &amp; BASKETS</t>
  </si>
  <si>
    <t>Baskets</t>
  </si>
  <si>
    <t>Moraga</t>
  </si>
  <si>
    <t>Basket Set of 2</t>
  </si>
  <si>
    <t>4/9/2018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</si>
  <si>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</si>
  <si>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</si>
  <si>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</si>
  <si>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</si>
  <si>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</si>
  <si>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</si>
  <si>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</si>
  <si>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</si>
  <si>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</si>
  <si>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AMAZON,AMAZONDS,BLK01,CSNSTORES,HDDS,KIRKLANDDS,KOHLDSN,LAMPDS,OLLIIX,TGTDVS</t>
  </si>
  <si>
    <t>10/16/2020</t>
  </si>
  <si>
    <t>11/4/2020</t>
  </si>
  <si>
    <t>10/10/2020</t>
  </si>
  <si>
    <t>10/21/2020</t>
  </si>
  <si>
    <t>8/2/2022</t>
  </si>
  <si>
    <t>9/6/2020</t>
  </si>
  <si>
    <t>10/15/2021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</si>
  <si>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</si>
  <si>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</si>
  <si>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</si>
  <si>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</si>
  <si>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</si>
  <si>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</si>
  <si>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</si>
  <si>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AMAZON,AMAZONDS,AMERSIGNDS,ASHFURNDS,CSNSTORES,HDDS,KOHLDSN,LAMPDS,OLLIIX,OVERSTOCK01,ROOMECOM,TGTDVS</t>
  </si>
  <si>
    <t>7/17/2020</t>
  </si>
  <si>
    <t>6/24/2019</t>
  </si>
  <si>
    <t>3/27/2017</t>
  </si>
  <si>
    <t>8/3/2020</t>
  </si>
  <si>
    <t>9/30/2017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</si>
  <si>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</si>
  <si>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</si>
  <si>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</si>
  <si>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</si>
  <si>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</si>
  <si>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</si>
  <si>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</si>
  <si>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</si>
  <si>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</si>
  <si>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AMAZON,CSNSTORES,DESINC,JCPENNEY01,KOHLDSN,OLLIIX,TGTDVS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</si>
  <si>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</si>
  <si>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</si>
  <si>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</si>
  <si>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</si>
  <si>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</si>
  <si>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</si>
  <si>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</si>
  <si>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</si>
  <si>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</si>
  <si>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AMAZON,AMAZONDS,CSNSTORES,DESINC,KIRKLANDDS,KOHLDSN,LAMPDS,OLLIIX,TGTDVS</t>
  </si>
  <si>
    <t>7/16/2021</t>
  </si>
  <si>
    <t>2/27/2023</t>
  </si>
  <si>
    <t>6/14/2023</t>
  </si>
  <si>
    <t>MPS95F-0035</t>
  </si>
  <si>
    <t>AMAZON,AMAZONDS,CSNSTORES,JCPENNEY01,KIRKLANDDS,KOHLDSN,LAMPDS,OLLIIX</t>
  </si>
  <si>
    <t>11/9/2020</t>
  </si>
  <si>
    <t>8/1/2022</t>
  </si>
  <si>
    <t>MPS160-339</t>
  </si>
  <si>
    <t>10/9/2024</t>
  </si>
  <si>
    <t>AMAZON,AMAZONDS,AMERSIGNDS,CSNSTORES,KOHLDSN,ROOMECOM,TGTDVS</t>
  </si>
  <si>
    <t>6/25/2020</t>
  </si>
  <si>
    <t>11/20/2018</t>
  </si>
  <si>
    <t>11/11/2018</t>
  </si>
  <si>
    <t>7/4/2022</t>
  </si>
  <si>
    <t>11/14/2018</t>
  </si>
  <si>
    <t>6/4/2023</t>
  </si>
  <si>
    <t>8/12/2022</t>
  </si>
  <si>
    <t>8/28/2022</t>
  </si>
  <si>
    <t>7/31/2019</t>
  </si>
  <si>
    <t>9/7/2019</t>
  </si>
  <si>
    <t>MPS95F-0042</t>
  </si>
  <si>
    <t>11/26/2022</t>
  </si>
  <si>
    <t>AMAZON,AMERSIGNDS,CSNSTORES,DESINC,KOHLDSN,OLLIIX,OVERSTOCK01,TGTDVS</t>
  </si>
  <si>
    <t>12/12/2022</t>
  </si>
  <si>
    <t>12/16/2022</t>
  </si>
  <si>
    <t>MPS95F-0043</t>
  </si>
  <si>
    <t>AMAZON,AMAZONDS,CSNSTORES,DESINC,HDDS,KOHLDSN,LAMPDS,OLLIIX,OVERSTOCK01</t>
  </si>
  <si>
    <t>12/6/2023</t>
  </si>
  <si>
    <t>7/9/2023</t>
  </si>
  <si>
    <t>MPS95F-0039</t>
  </si>
  <si>
    <t>Eclipse</t>
  </si>
  <si>
    <t>Gold Trio Wall Mirror</t>
  </si>
  <si>
    <t>PP001769</t>
  </si>
  <si>
    <t>AMERSIGNDS,CSNSTORES,JCPENNEY01,OLLIIX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</si>
  <si>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</si>
  <si>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</si>
  <si>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</si>
  <si>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</si>
  <si>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</si>
  <si>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</si>
  <si>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</si>
  <si>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</si>
  <si>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AMAZONDS,HOUZZ,OLLIIX,TGTDVS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</si>
  <si>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</si>
  <si>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</si>
  <si>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</si>
  <si>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</si>
  <si>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</si>
  <si>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</si>
  <si>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</si>
  <si>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AMAZON,AMAZONDS,AMERSIGNDS,CSNSTORES,HDDS,KOHLDSN,LAMPDS,NRTPORT,OLLIIX,OVERSTOCK01,ROOMECOM</t>
  </si>
  <si>
    <t>3/15/2017</t>
  </si>
  <si>
    <t>12/3/2020</t>
  </si>
  <si>
    <t>3/1/2017</t>
  </si>
  <si>
    <t>5/8/2017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</si>
  <si>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</si>
  <si>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</si>
  <si>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</si>
  <si>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</si>
  <si>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</si>
  <si>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</si>
  <si>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</si>
  <si>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</si>
  <si>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AMAZON,AMERSIGNDS,CSNSTORES,KOHLDSN,LAMPDS,NRTPORT,OLLIIX,OVERSTOCK01</t>
  </si>
  <si>
    <t>9/30/2019</t>
  </si>
  <si>
    <t>2/17/2021</t>
  </si>
  <si>
    <t>2/25/2021</t>
  </si>
  <si>
    <t>9/21/2019</t>
  </si>
  <si>
    <t>9/18/2019</t>
  </si>
  <si>
    <t>10/9/2019</t>
  </si>
  <si>
    <t>1/1/2021</t>
  </si>
  <si>
    <t>4/1/2021</t>
  </si>
  <si>
    <t>3/3/2020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</si>
  <si>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</si>
  <si>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</si>
  <si>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</si>
  <si>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</si>
  <si>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</si>
  <si>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</si>
  <si>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</si>
  <si>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</si>
  <si>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AMAZON,AMERSIGNDS,CSNSTORES,DESINC,LAMPDS,OLLIIX,OVERSTOCK01,ROOMECOM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</si>
  <si>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</si>
  <si>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</si>
  <si>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</si>
  <si>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</si>
  <si>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</si>
  <si>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</si>
  <si>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</si>
  <si>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</si>
  <si>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</si>
  <si>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AMAZON,AMAZONDS,AMERSIGNDS,CSNSTORES,KIRKLANDDS,KOHLDSN,OLLIIX,TGTDVS</t>
  </si>
  <si>
    <t>3/13/2023</t>
  </si>
  <si>
    <t>12/7/2023</t>
  </si>
  <si>
    <t>3/16/2022</t>
  </si>
  <si>
    <t>11/4/2022</t>
  </si>
  <si>
    <t>6/22/2022</t>
  </si>
  <si>
    <t>MPS95A-0023</t>
  </si>
  <si>
    <t>PF002029</t>
  </si>
  <si>
    <t>10/13/2017</t>
  </si>
  <si>
    <t>AMAZONDS,CSNSTORES,HDDS,KOHLDSN,OLLIIX,ROOMECOM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</si>
  <si>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</si>
  <si>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</si>
  <si>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</si>
  <si>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</si>
  <si>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</si>
  <si>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</si>
  <si>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</si>
  <si>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</si>
  <si>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MPS95A-0022</t>
  </si>
  <si>
    <t>PF002028</t>
  </si>
  <si>
    <t>AMAZON,AMAZONDS,AMERSIGNDS,ASHFURNDS,CSNSTORES,DESINC,KIRKLANDDS,KOHLDSN,LAMPDS,OLLIIX,TGTDVS</t>
  </si>
  <si>
    <t>8/6/2019</t>
  </si>
  <si>
    <t>1/17/2018</t>
  </si>
  <si>
    <t>6/6/2019</t>
  </si>
  <si>
    <t>9/24/2023</t>
  </si>
  <si>
    <t>4/30/2018</t>
  </si>
  <si>
    <t>8/3/2021</t>
  </si>
  <si>
    <t>5/3/2018</t>
  </si>
  <si>
    <t>MPS95B-0040</t>
  </si>
  <si>
    <t>Hand Painted Triptych 3-piece Dimensional Resin Wall Art Set</t>
  </si>
  <si>
    <t>AMAZONDS,AMERSIGNDS,CSNSTORES,KIRKLANDDS,KOHLDSN,OLLIIX,OVERSTOCK01,TGTDVS,ZOLA</t>
  </si>
  <si>
    <t>2/23/2023</t>
  </si>
  <si>
    <t>5/21/2024</t>
  </si>
  <si>
    <t>MPS95B-0044</t>
  </si>
  <si>
    <t>MPS95B-0045</t>
  </si>
  <si>
    <t>CSNSTORES,TGTDVS</t>
  </si>
  <si>
    <t>2/12/2024</t>
  </si>
  <si>
    <t>MPS95C-0020</t>
  </si>
  <si>
    <t>Blue Seascape</t>
  </si>
  <si>
    <t>Framed Canvas Wall Art</t>
  </si>
  <si>
    <t>PF001995</t>
  </si>
  <si>
    <t>KOHLDSN,OLLIIX,ROOMECOM</t>
  </si>
  <si>
    <t>12/8/2017</t>
  </si>
  <si>
    <t>5/17/2017</t>
  </si>
  <si>
    <t>3/2/2021</t>
  </si>
  <si>
    <t>12/2/2020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</si>
  <si>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</si>
  <si>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</si>
  <si>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</si>
  <si>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</si>
  <si>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</si>
  <si>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</si>
  <si>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</si>
  <si>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1/23/2017</t>
  </si>
  <si>
    <t>10/17/2016</t>
  </si>
  <si>
    <t>1/6/2017</t>
  </si>
  <si>
    <t>1/31/2017</t>
  </si>
  <si>
    <t>11/17/2016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</si>
  <si>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</si>
  <si>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</si>
  <si>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</si>
  <si>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</si>
  <si>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</si>
  <si>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</si>
  <si>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</si>
  <si>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</si>
  <si>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AMAZON,AMAZONDS,AMERSIGNDS,BLK01,CSNSTORES,HOUZZ,JCPENNEY01,KIRKLANDDS,KOHLDSN,MACY02,OLLIIX,OVERSTOCK01,ROOMECOM,TGTDVS</t>
  </si>
  <si>
    <t>4/23/2020</t>
  </si>
  <si>
    <t>7/10/2019</t>
  </si>
  <si>
    <t>8/7/2019</t>
  </si>
  <si>
    <t>4/23/2023</t>
  </si>
  <si>
    <t>12/8/2020</t>
  </si>
  <si>
    <t>8/27/2019</t>
  </si>
  <si>
    <t>3/16/2020</t>
  </si>
  <si>
    <t>3/11/2020</t>
  </si>
  <si>
    <t>7/10/2023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</si>
  <si>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</si>
  <si>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</si>
  <si>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</si>
  <si>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</si>
  <si>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</si>
  <si>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</si>
  <si>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</si>
  <si>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</si>
  <si>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</si>
  <si>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</si>
  <si>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AMAZON,AMAZONDS,ASHFURNDS,CSNSTORES,DESINC,HDDS,JCPENNEY01,KIRKLANDDS,KOHLDSN,OLLIIX,OVERSTOCK01,ROOMECOM,TGTDVS,ZOLA</t>
  </si>
  <si>
    <t>1/21/2021</t>
  </si>
  <si>
    <t>1/19/2021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</si>
  <si>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</si>
  <si>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</si>
  <si>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</si>
  <si>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</si>
  <si>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</si>
  <si>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</si>
  <si>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</si>
  <si>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11/20/2020</t>
  </si>
  <si>
    <t>AMAZON,AMAZONDS,CSNSTORES,HDDS,JCPENNEY01,KIRKLANDDS,KOHLDSN,OLLIIX,TGTDVS,ZOLA</t>
  </si>
  <si>
    <t>2/8/2021</t>
  </si>
  <si>
    <t>2/15/2023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</si>
  <si>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</si>
  <si>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</si>
  <si>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</si>
  <si>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</si>
  <si>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</si>
  <si>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</si>
  <si>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</si>
  <si>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</si>
  <si>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AMAZON,AMAZONDS,BLK01,CSNSTORES,HDDS,JCPENNEY01,KIRKLANDDS,KOHLDSN,OLLIIX,ZOLA</t>
  </si>
  <si>
    <t>3/18/2020</t>
  </si>
  <si>
    <t>4/6/2023</t>
  </si>
  <si>
    <t>4/9/2020</t>
  </si>
  <si>
    <t>11/14/2019</t>
  </si>
  <si>
    <t>12/20/2023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</si>
  <si>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</si>
  <si>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</si>
  <si>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</si>
  <si>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</si>
  <si>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</si>
  <si>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</si>
  <si>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AMAZON,ASHFURNDS,CSNSTORES,JCPENNEY01,KIRKLANDDS,OLLIIX,TGTDVS,ZOLA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</si>
  <si>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</si>
  <si>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</si>
  <si>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</si>
  <si>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</si>
  <si>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</si>
  <si>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</si>
  <si>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</si>
  <si>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AMAZONDS,BLK01,OLLIIX,TGTDVS,ZOLA</t>
  </si>
  <si>
    <t>5/20/2020</t>
  </si>
  <si>
    <t>4/2/2023</t>
  </si>
  <si>
    <t>MT95C-0025</t>
  </si>
  <si>
    <t>Foggy Morning</t>
  </si>
  <si>
    <t>PP001444;PF005011</t>
  </si>
  <si>
    <t>AMAZONDS,JCPENNEY01,OLLIIX,TGTDVS</t>
  </si>
  <si>
    <t>4/10/2020</t>
  </si>
  <si>
    <t>5/8/2023</t>
  </si>
  <si>
    <t>11/2/2021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</si>
  <si>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</si>
  <si>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</si>
  <si>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</si>
  <si>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</si>
  <si>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</si>
  <si>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</si>
  <si>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</si>
  <si>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</si>
  <si>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</si>
  <si>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AMAZON,AMAZONDS,CSNSTORES,JCPENNEY01,KIRKLANDDS,KOHLDSN,OLLIIX,OVERSTOCK01,ROOMECOM,TGTDVS,ZOLA</t>
  </si>
  <si>
    <t>12/18/2020</t>
  </si>
  <si>
    <t>4/3/2020</t>
  </si>
  <si>
    <t>7/20/2020</t>
  </si>
  <si>
    <t>4/12/2023</t>
  </si>
  <si>
    <t>5/1/2024</t>
  </si>
  <si>
    <t>9/3/2020</t>
  </si>
  <si>
    <t>7/14/2020</t>
  </si>
  <si>
    <t>11/17/2023</t>
  </si>
  <si>
    <t>4/18/2024</t>
  </si>
  <si>
    <t>7/31/2020</t>
  </si>
  <si>
    <t>12/16/2020</t>
  </si>
  <si>
    <t>MT160-0011</t>
  </si>
  <si>
    <t>Katonah</t>
  </si>
  <si>
    <t>Black Round Wall Mirror 36"</t>
  </si>
  <si>
    <t>6/3/2019</t>
  </si>
  <si>
    <t>AMAZON,AMAZONDS,CSNSTORES,KOHLDSN,OLLIIX,OVERSTOCK01</t>
  </si>
  <si>
    <t>7/9/2019</t>
  </si>
  <si>
    <t>7/27/2020</t>
  </si>
  <si>
    <t>10/9/2020</t>
  </si>
  <si>
    <t>12/19/2021</t>
  </si>
  <si>
    <t>2/25/2020</t>
  </si>
  <si>
    <t>5/25/2020</t>
  </si>
  <si>
    <t>MT95F-0078</t>
  </si>
  <si>
    <t>Luna</t>
  </si>
  <si>
    <t>Natural Rattan Round Wall Mirror</t>
  </si>
  <si>
    <t>MT Lily Pond</t>
  </si>
  <si>
    <t>AMAZON,CSNSTORES,KOHLDSN,MACY02,OLLIIX,OVERSTOCK01,TGTDVS</t>
  </si>
  <si>
    <t>8/30/2023</t>
  </si>
  <si>
    <t>10/9/2023</t>
  </si>
  <si>
    <t>3/29/2024</t>
  </si>
  <si>
    <t>MT95F-0089</t>
  </si>
  <si>
    <t>Naomi</t>
  </si>
  <si>
    <t>Rectangular Wood and Rattan Mirror</t>
  </si>
  <si>
    <t>5/3/2024</t>
  </si>
  <si>
    <t>6/25/2024</t>
  </si>
  <si>
    <t>MT95F-0088</t>
  </si>
  <si>
    <t>Gray</t>
  </si>
  <si>
    <t>MT95F-0080</t>
  </si>
  <si>
    <t>Regina</t>
  </si>
  <si>
    <t>Gold Arched Wall Mirror</t>
  </si>
  <si>
    <t>Cottage/Country|Farm House|Glam/Luxury</t>
  </si>
  <si>
    <t>CSNSTORES,KOHLDSN,LAMPDS,TGTDVS</t>
  </si>
  <si>
    <t>7/16/2024</t>
  </si>
  <si>
    <t>MT160-0005</t>
  </si>
  <si>
    <t>Jefferson</t>
  </si>
  <si>
    <t>Rectangle Accent Mirror</t>
  </si>
  <si>
    <t>6/2/2019</t>
  </si>
  <si>
    <t>5/17/2023</t>
  </si>
  <si>
    <t>10/30/2019</t>
  </si>
  <si>
    <t>1/12/2021</t>
  </si>
  <si>
    <t>MT95B-0064</t>
  </si>
  <si>
    <t>Cerulean Stones</t>
  </si>
  <si>
    <t>Framed Blue Agate Shadowbox Wall Decor Panel</t>
  </si>
  <si>
    <t>PP001689</t>
  </si>
  <si>
    <t>AMAZON,AMAZONDS,CSNSTORES,HOUZZ,KIRKLANDDS,KOHLDSN,LAMPDS,MACY02,OLLIIX,OVERSTOCK01,TGTDVS</t>
  </si>
  <si>
    <t>8/25/2022</t>
  </si>
  <si>
    <t>11/22/2023</t>
  </si>
  <si>
    <t>8/26/2022</t>
  </si>
  <si>
    <t>MT95B-0065</t>
  </si>
  <si>
    <t>Indigo Shells</t>
  </si>
  <si>
    <t>Framed Sea Urchin Shadow Box Wall Decor</t>
  </si>
  <si>
    <t>PP001690</t>
  </si>
  <si>
    <t>AMAZON,AMAZONDS,CSNSTORES,MACY02,OLLIIX,TGTDVS</t>
  </si>
  <si>
    <t>5/4/2023</t>
  </si>
  <si>
    <t>6/21/2022</t>
  </si>
  <si>
    <t>4/16/2024</t>
  </si>
  <si>
    <t>1/11/2022</t>
  </si>
  <si>
    <t>MT167-0023</t>
  </si>
  <si>
    <t>Faye</t>
  </si>
  <si>
    <t>Gold Foil Metal Ginkgo Leaf Wall Decor</t>
  </si>
  <si>
    <t>3/13/2020</t>
  </si>
  <si>
    <t>AMAZON,AMAZONDS,CSNSTORES,DESINC,HOUZZ,JCPENNEY01,KOHLDSN,LAMPDS,OLLIIX,OVERSTOCK01,ZOLA</t>
  </si>
  <si>
    <t>3/6/2020</t>
  </si>
  <si>
    <t>12/29/2020</t>
  </si>
  <si>
    <t>6/24/2020</t>
  </si>
  <si>
    <t>1/14/2021</t>
  </si>
  <si>
    <t>MT95B-0085</t>
  </si>
  <si>
    <t>Staggered Stones</t>
  </si>
  <si>
    <t>Off-White Natural Agate Double Mat Shadow Box Wall Decor</t>
  </si>
  <si>
    <t>5/6/2024</t>
  </si>
  <si>
    <t>MT95B-0083</t>
  </si>
  <si>
    <t>Blue Natural Agate Double Mat Shadow Box Wall Decor</t>
  </si>
  <si>
    <t>AMAZON,CSNSTORES,TGTDVS</t>
  </si>
  <si>
    <t>5/15/2024</t>
  </si>
  <si>
    <t>MT95B-0077</t>
  </si>
  <si>
    <t>Elements</t>
  </si>
  <si>
    <t>Geometric MDF Wood Carved Wall Decor 3 Piece Set</t>
  </si>
  <si>
    <t>11/12/2022</t>
  </si>
  <si>
    <t>AMAZONDS,ASHFURNDS,CSNSTORES,OLLIIX,OVERSTOCK01</t>
  </si>
  <si>
    <t>MT95B-0079</t>
  </si>
  <si>
    <t>Lillian</t>
  </si>
  <si>
    <t>Framed Rice Paper Shadow Box Gingko Leaf Wall Decor Art</t>
  </si>
  <si>
    <t>AMAZON,CSNSTORES,KIRKLANDDS,MACY02,OLLIIX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</si>
  <si>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</si>
  <si>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</si>
  <si>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</si>
  <si>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</si>
  <si>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</si>
  <si>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AMAZON,BLK01,CSNSTORES,JCPENNEY01,KIRKLANDDS,KOHLDSN,TGTDVS</t>
  </si>
  <si>
    <t>12/23/2019</t>
  </si>
  <si>
    <t>5/15/2023</t>
  </si>
  <si>
    <t>12/12/2020</t>
  </si>
  <si>
    <t>9/27/2023</t>
  </si>
  <si>
    <t>MT95G-0030</t>
  </si>
  <si>
    <t>Estuary</t>
  </si>
  <si>
    <t>Abstract Landscape Framed Glass Wall Art</t>
  </si>
  <si>
    <t>PP001449;PF005016</t>
  </si>
  <si>
    <t>AMAZONDS,BLK01,CSNSTORES,DESINC,JCPENNEY01,KIRKLANDDS,KOHLDSN,MACY02,OLLIIX,ZOLA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</si>
  <si>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</si>
  <si>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</si>
  <si>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</si>
  <si>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</si>
  <si>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</si>
  <si>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</si>
  <si>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AMAZONDS,BLK01,JCPENNEY01,KIRKLANDDS,KOHLDSN,ZOLA</t>
  </si>
  <si>
    <t>5/8/2020</t>
  </si>
  <si>
    <t>3/5/2023</t>
  </si>
  <si>
    <t>1/20/2020</t>
  </si>
  <si>
    <t>2/2/2024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</si>
  <si>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</si>
  <si>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</si>
  <si>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</si>
  <si>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</si>
  <si>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</si>
  <si>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</si>
  <si>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CSNSTORES,KIRKLANDDS,OVERSTOCK01,TGTDVS</t>
  </si>
  <si>
    <t>3/8/2024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</si>
  <si>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</si>
  <si>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</si>
  <si>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</si>
  <si>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</si>
  <si>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</si>
  <si>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</si>
  <si>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AMAZON,AMAZONDS,CSNSTORES,KIRKLANDDS,OLLIIX,TGTDVS</t>
  </si>
  <si>
    <t>MT95G-0087</t>
  </si>
  <si>
    <t>Gilded Trio</t>
  </si>
  <si>
    <t>Gold Metallic Leaf Square Framed Graphic Wall Decor 3-Piece Set</t>
  </si>
  <si>
    <t>KIRKLANDDS,KOHLDSN</t>
  </si>
  <si>
    <t>II167-905</t>
  </si>
  <si>
    <t>INK+IVY</t>
  </si>
  <si>
    <t>Savoy</t>
  </si>
  <si>
    <t>Distressed Black Metal Wall Decor</t>
  </si>
  <si>
    <t>PF003045</t>
  </si>
  <si>
    <t>Industrial</t>
  </si>
  <si>
    <t>AMAZON,AMAZONDS,CSNSTORES,DESINC,KIRKLANDDS,KOHLDSN,OLLIIX,OVERSTOCK01</t>
  </si>
  <si>
    <t>12/22/2017</t>
  </si>
  <si>
    <t>6/22/2017</t>
  </si>
  <si>
    <t>2/11/2018</t>
  </si>
  <si>
    <t>6/22/2018</t>
  </si>
  <si>
    <t>8/3/2022</t>
  </si>
  <si>
    <t>5/9/2023</t>
  </si>
  <si>
    <t>11/19/2021</t>
  </si>
  <si>
    <t>11/30/2021</t>
  </si>
  <si>
    <t>IIF22-0039</t>
  </si>
  <si>
    <t>Topi</t>
  </si>
  <si>
    <t>Natural Wood Slice Mosaic Wall Decor</t>
  </si>
  <si>
    <t>PF000990;PP000059</t>
  </si>
  <si>
    <t>5/11/2017</t>
  </si>
  <si>
    <t>CSNSTORES,KOHLDSN,OLLIIX</t>
  </si>
  <si>
    <t>11/22/2017</t>
  </si>
  <si>
    <t>5/1/2018</t>
  </si>
  <si>
    <t>9/28/2016</t>
  </si>
  <si>
    <t>6/20/2016</t>
  </si>
  <si>
    <t>1/6/2016</t>
  </si>
  <si>
    <t>5/11/2018</t>
  </si>
  <si>
    <t>9/11/2016</t>
  </si>
  <si>
    <t>8/20/2017</t>
  </si>
  <si>
    <t>6/12/2021</t>
  </si>
  <si>
    <t>2/15/2017</t>
  </si>
  <si>
    <t>3/15/2018</t>
  </si>
  <si>
    <t>II95B-0159</t>
  </si>
  <si>
    <t>Paths Collide</t>
  </si>
  <si>
    <t>Textured Framed Carved Resin Dimensional Wall Décor</t>
  </si>
  <si>
    <t>Mid-Century</t>
  </si>
  <si>
    <t>II167-907</t>
  </si>
  <si>
    <t>Ranger</t>
  </si>
  <si>
    <t>Layered Triangles Wood Wall Decor</t>
  </si>
  <si>
    <t>PF003047</t>
  </si>
  <si>
    <t>ASHFURNDS,KOHLDSN,OLLIIX,ROOMECOM,TGTDVS,ZOLA</t>
  </si>
  <si>
    <t>2/14/2018</t>
  </si>
  <si>
    <t>11/25/2020</t>
  </si>
  <si>
    <t>5/24/2017</t>
  </si>
  <si>
    <t>9/26/2017</t>
  </si>
  <si>
    <t>II95B-0152</t>
  </si>
  <si>
    <t>Henna</t>
  </si>
  <si>
    <t>Framed Medallion Rice Paper Shadow Box Wall Decor</t>
  </si>
  <si>
    <t>PP001873</t>
  </si>
  <si>
    <t>BOHO</t>
  </si>
  <si>
    <t>AMAZON,CSNSTORES,KIRKLANDDS,MACY02,NRTPORT,OLLIIX,OVERSTOCK01</t>
  </si>
  <si>
    <t>6/15/2023</t>
  </si>
  <si>
    <t>8/24/2023</t>
  </si>
  <si>
    <t>II95C-0154</t>
  </si>
  <si>
    <t>Botanical Waterfall</t>
  </si>
  <si>
    <t>Eucalyptus 2-piece Framed Canvas Wall Decor Set</t>
  </si>
  <si>
    <t>CSNSTORES,KIRKLANDDS,KOHLDSN,OLLIIX,OVERSTOCK01,TGTDVS</t>
  </si>
  <si>
    <t>8/17/2023</t>
  </si>
  <si>
    <t>II95C-0150</t>
  </si>
  <si>
    <t>Desert Serenity</t>
  </si>
  <si>
    <t>Hand Embellished Abstract 2-piece Framed Canvas Wall Art Set</t>
  </si>
  <si>
    <t>Ivory</t>
  </si>
  <si>
    <t>PP001871</t>
  </si>
  <si>
    <t>4/13/2023</t>
  </si>
  <si>
    <t>AMAZON,ASHFURNDS,JCPENNEY01,KIRKLANDDS,LOWESDS,OLLIIX,OVERSTOCK01,TGTDVS,ZOLA</t>
  </si>
  <si>
    <t>4/14/2023</t>
  </si>
  <si>
    <t>4/16/2023</t>
  </si>
  <si>
    <t>4/19/2023</t>
  </si>
  <si>
    <t>II95C-0142</t>
  </si>
  <si>
    <t>Celestial Orbit Navy</t>
  </si>
  <si>
    <t>Silver Foil Abstract 2-piece Canvas Wall Art Set</t>
  </si>
  <si>
    <t>PP000800</t>
  </si>
  <si>
    <t>AMAZON,AMERSIGNDS,ASHFURNDS,BLK01,KIRKLANDDS,KOHLDSN,ROOMECOM,TGTDVS</t>
  </si>
  <si>
    <t>6/8/2018</t>
  </si>
  <si>
    <t>10/11/2019</t>
  </si>
  <si>
    <t>10/11/2017</t>
  </si>
  <si>
    <t>1/31/2018</t>
  </si>
  <si>
    <t>11/21/2020</t>
  </si>
  <si>
    <t>8/9/2018</t>
  </si>
  <si>
    <t>4/18/2018</t>
  </si>
  <si>
    <t>1/23/2020</t>
  </si>
  <si>
    <t>10/15/2018</t>
  </si>
  <si>
    <t>II95C-0072</t>
  </si>
  <si>
    <t>Two Black Dominos</t>
  </si>
  <si>
    <t>2-piece Canvas Wall Art Set</t>
  </si>
  <si>
    <t>PF001935</t>
  </si>
  <si>
    <t>AMAZON,AMERSIGNDS,MACY02,OLLIIX</t>
  </si>
  <si>
    <t>12/5/2017</t>
  </si>
  <si>
    <t>9/2/2016</t>
  </si>
  <si>
    <t>4/13/2017</t>
  </si>
  <si>
    <t>6/15/2016</t>
  </si>
  <si>
    <t>7/15/2016</t>
  </si>
  <si>
    <t>4/24/2017</t>
  </si>
  <si>
    <t>8/12/2016</t>
  </si>
  <si>
    <t>5/15/2020</t>
  </si>
  <si>
    <t>3/29/2021</t>
  </si>
  <si>
    <t>10/24/2016</t>
  </si>
  <si>
    <t>7/16/2018</t>
  </si>
  <si>
    <t>1/27/2020</t>
  </si>
  <si>
    <t>II95C-0061</t>
  </si>
  <si>
    <t>Rolling Waves</t>
  </si>
  <si>
    <t>PF001917</t>
  </si>
  <si>
    <t>AMERSIGNDS,ASHFURNDS,KIRKLANDDS,TGTDVS</t>
  </si>
  <si>
    <t>4/28/2016</t>
  </si>
  <si>
    <t>6/6/2016</t>
  </si>
  <si>
    <t>5/5/2017</t>
  </si>
  <si>
    <t>9/12/2016</t>
  </si>
  <si>
    <t>II95C-0158</t>
  </si>
  <si>
    <t>Windswept</t>
  </si>
  <si>
    <t>Hand Embellished Highland Bull Canvas Wall Art</t>
  </si>
  <si>
    <t>Brown</t>
  </si>
  <si>
    <t>Lodge/Cabin</t>
  </si>
  <si>
    <t>6/2/2024</t>
  </si>
  <si>
    <t>II95C-0151</t>
  </si>
  <si>
    <t>Silver Sand</t>
  </si>
  <si>
    <t>Hand Embellished Abstract 3-piece Canvas Wall Art Set</t>
  </si>
  <si>
    <t>PP001870</t>
  </si>
  <si>
    <t>4/20/2023</t>
  </si>
  <si>
    <t>II95C-0082</t>
  </si>
  <si>
    <t>Cool Blue Bounce</t>
  </si>
  <si>
    <t>Hand Embellished Canvas</t>
  </si>
  <si>
    <t>PF001941</t>
  </si>
  <si>
    <t>4/4/2017</t>
  </si>
  <si>
    <t>12/30/2016</t>
  </si>
  <si>
    <t>7/28/2016</t>
  </si>
  <si>
    <t>12/29/2016</t>
  </si>
  <si>
    <t>7/17/2016</t>
  </si>
  <si>
    <t>II95C-0148</t>
  </si>
  <si>
    <t>Kent</t>
  </si>
  <si>
    <t>Framed Embelished Canvas - Iron</t>
  </si>
  <si>
    <t>Orange</t>
  </si>
  <si>
    <t>II95C-0066</t>
  </si>
  <si>
    <t>On Lexington Ave</t>
  </si>
  <si>
    <t>Framed Linen Canvas</t>
  </si>
  <si>
    <t>Cityscape</t>
  </si>
  <si>
    <t>9/1/2016</t>
  </si>
  <si>
    <t>7/3/2016</t>
  </si>
  <si>
    <t>6/26/2017</t>
  </si>
  <si>
    <t>II95C-0071</t>
  </si>
  <si>
    <t>Stacked Blue Circles</t>
  </si>
  <si>
    <t>Framed Canvas</t>
  </si>
  <si>
    <t>PF001963</t>
  </si>
  <si>
    <t>10/6/2016</t>
  </si>
  <si>
    <t>7/21/2017</t>
  </si>
  <si>
    <t>9/15/2016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</si>
  <si>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</si>
  <si>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</si>
  <si>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</si>
  <si>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</si>
  <si>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</si>
  <si>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</si>
  <si>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</si>
  <si>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8/12/2017</t>
  </si>
  <si>
    <t>8/20/2018</t>
  </si>
  <si>
    <t>11/13/2017</t>
  </si>
  <si>
    <t>II95C-0080</t>
  </si>
  <si>
    <t>Urban Trees</t>
  </si>
  <si>
    <t>Palette Knife Embellished Canvas</t>
  </si>
  <si>
    <t>PF001940</t>
  </si>
  <si>
    <t>7/19/2016</t>
  </si>
  <si>
    <t>10/14/2016</t>
  </si>
  <si>
    <t>8/15/2016</t>
  </si>
  <si>
    <t>2/14/2017</t>
  </si>
  <si>
    <t>9/6/2017</t>
  </si>
  <si>
    <t>II95C-0002</t>
  </si>
  <si>
    <t>Yellow Sierra</t>
  </si>
  <si>
    <t>Gel Coat Printed Canvas 3 Piece Set</t>
  </si>
  <si>
    <t>PF001847</t>
  </si>
  <si>
    <t>6/14/2015</t>
  </si>
  <si>
    <t>4/27/2015</t>
  </si>
  <si>
    <t>5/12/2015</t>
  </si>
  <si>
    <t>12/12/2016</t>
  </si>
  <si>
    <t>4/13/2015</t>
  </si>
  <si>
    <t>2/7/2017</t>
  </si>
  <si>
    <t>4/14/2015</t>
  </si>
  <si>
    <t>10/28/2016</t>
  </si>
  <si>
    <t>8/21/2018</t>
  </si>
  <si>
    <t>8/1/2016</t>
  </si>
  <si>
    <t>7/5/2016</t>
  </si>
  <si>
    <t>3/26/2019</t>
  </si>
  <si>
    <t>2/23/2020</t>
  </si>
  <si>
    <t>II95C-0161</t>
  </si>
  <si>
    <t>Jeweled Geo</t>
  </si>
  <si>
    <t>Hand-Embellished Abstract 2-Piece Framed Canvas Wall Art Set</t>
  </si>
  <si>
    <t>CSNSTORES,MACY02,OLLIIX</t>
  </si>
  <si>
    <t>6/27/2024</t>
  </si>
  <si>
    <t>II95C-0160</t>
  </si>
  <si>
    <t>Neutral Stones</t>
  </si>
  <si>
    <t>Figural 2-piece Framed Canvas Wall Art Set</t>
  </si>
  <si>
    <t>CSNSTORES,OLLIIX</t>
  </si>
  <si>
    <t>11/9/2023</t>
  </si>
  <si>
    <t>1/29/2024</t>
  </si>
  <si>
    <t>II95C-0157</t>
  </si>
  <si>
    <t>Hand Embellished Horse Framed Canvas Wall Art</t>
  </si>
  <si>
    <t>II95F-0155</t>
  </si>
  <si>
    <t>Nova</t>
  </si>
  <si>
    <t>Natural Rattan Rectangle Wall Mirror</t>
  </si>
  <si>
    <t>AMAZON,AMAZONDS,CSNSTORES,HOUZZ,LAMPDS,OLLIIX,TGTDVS</t>
  </si>
  <si>
    <t>II95F-0153</t>
  </si>
  <si>
    <t>Remi</t>
  </si>
  <si>
    <t>Arched Wood Wall Mirror</t>
  </si>
  <si>
    <t>DESINC,LAMPDS,OLLIIX,OVERSTOCK01,ZOLA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</si>
  <si>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</si>
  <si>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</si>
  <si>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</si>
  <si>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</si>
  <si>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</si>
  <si>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OLLIIX,OVERSTOCK01,TGTDVS,ZOLA</t>
  </si>
  <si>
    <t>3/1/2024</t>
  </si>
  <si>
    <t>6/7/2024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</si>
  <si>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</si>
  <si>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</si>
  <si>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</si>
  <si>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</si>
  <si>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</si>
  <si>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</si>
  <si>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</si>
  <si>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</si>
  <si>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</si>
  <si>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</si>
  <si>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</si>
  <si>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</si>
  <si>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</si>
  <si>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</si>
  <si>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</si>
  <si>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</si>
  <si>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AMAZON,CSNSTORES,KIRKLANDDS,OLLIIX</t>
  </si>
  <si>
    <t>5/9/2017</t>
  </si>
  <si>
    <t>3/22/2018</t>
  </si>
  <si>
    <t>6/25/2018</t>
  </si>
  <si>
    <t>9/25/2017</t>
  </si>
  <si>
    <t>UH95C-0030</t>
  </si>
  <si>
    <t>Cosmic Curl</t>
  </si>
  <si>
    <t>Black/Taupe</t>
  </si>
  <si>
    <t>PP001611</t>
  </si>
  <si>
    <t>AMERSIGNDS,CSNSTORES,KIRKLANDDS,KOHLDSN,ZOLA</t>
  </si>
  <si>
    <t>2/23/2021</t>
  </si>
  <si>
    <t>2/12/2021</t>
  </si>
  <si>
    <t>3/3/2021</t>
  </si>
  <si>
    <t>4/14/2021</t>
  </si>
  <si>
    <t>UH95C-0019</t>
  </si>
  <si>
    <t>This and That Way</t>
  </si>
  <si>
    <t>PP000593</t>
  </si>
  <si>
    <t>DESINC,OLLIIX,ROOMECOM</t>
  </si>
  <si>
    <t>6/25/2019</t>
  </si>
  <si>
    <t>11/6/2017</t>
  </si>
  <si>
    <t>7/12/2018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</si>
  <si>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</si>
  <si>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</si>
  <si>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</si>
  <si>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</si>
  <si>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</si>
  <si>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</si>
  <si>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</si>
  <si>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</si>
  <si>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1/10/2020</t>
  </si>
  <si>
    <t>12/4/2019</t>
  </si>
  <si>
    <t>6/28/2018</t>
  </si>
  <si>
    <t>UH95C-0033</t>
  </si>
  <si>
    <t>Wandering Strokes</t>
  </si>
  <si>
    <t>Abstract Framed Canvas 3 Piece Set</t>
  </si>
  <si>
    <t>PP001666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</si>
  <si>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</si>
  <si>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</si>
  <si>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</si>
  <si>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</si>
  <si>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</si>
  <si>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</si>
  <si>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</si>
  <si>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</si>
  <si>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</si>
  <si>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11/8/2016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</si>
  <si>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</si>
  <si>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</si>
  <si>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</si>
  <si>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</si>
  <si>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</si>
  <si>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</si>
  <si>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</si>
  <si>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AMAZON,AMAZONDS,KIRKLANDDS,MACY02,OLLIIX,TGTDVS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</si>
  <si>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</si>
  <si>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</si>
  <si>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</si>
  <si>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</si>
  <si>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</si>
  <si>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</si>
  <si>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AMERSIGNDS,CSNSTORES,KIRKLANDDS,KOHLDSN,OLLIIX</t>
  </si>
  <si>
    <t>1/17/2017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</si>
  <si>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</si>
  <si>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</si>
  <si>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</si>
  <si>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</si>
  <si>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</si>
  <si>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</si>
  <si>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</si>
  <si>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</si>
  <si>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</si>
  <si>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</si>
  <si>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ID95B-0025</t>
  </si>
  <si>
    <t>Summer Bliss</t>
  </si>
  <si>
    <t>Silver Framed Floral Medallion 3-piece Wall Decor Set</t>
  </si>
  <si>
    <t>PF001929</t>
  </si>
  <si>
    <t>BIGLOTSDS,BLK01,KIRKLANDDS,KOHLDSN,TGTDVS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</si>
  <si>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</si>
  <si>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</si>
  <si>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</si>
  <si>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</si>
  <si>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</si>
  <si>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</si>
  <si>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</si>
  <si>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</si>
  <si>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</si>
  <si>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</si>
  <si>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</si>
  <si>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</si>
  <si>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</si>
  <si>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</si>
  <si>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</si>
  <si>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</si>
  <si>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</si>
  <si>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</si>
  <si>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</si>
  <si>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</si>
  <si>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9/26/2018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</si>
  <si>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</si>
  <si>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</si>
  <si>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</si>
  <si>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</si>
  <si>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</si>
  <si>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</si>
  <si>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</si>
  <si>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4/6/2016</t>
  </si>
  <si>
    <t>3/3/2016</t>
  </si>
  <si>
    <t>5/16/2016</t>
  </si>
  <si>
    <t>5/10/2018</t>
  </si>
  <si>
    <t>ID95A-0035</t>
  </si>
  <si>
    <t>Vintage Models</t>
  </si>
  <si>
    <t>3-piece Framed Wall Art Set</t>
  </si>
  <si>
    <t>PF002025</t>
  </si>
  <si>
    <t>BIGLOTSDS,CSNSTORES,HDDS,KIRKLANDDS,KOHLDSN,NRTPORT,OLLIIX,OVERSTOCK01,TGTDVS</t>
  </si>
  <si>
    <t>12/28/2017</t>
  </si>
  <si>
    <t>ID95A-0040</t>
  </si>
  <si>
    <t>Island Views</t>
  </si>
  <si>
    <t>2-piece Framed Wall Art Set</t>
  </si>
  <si>
    <t>Pink/Blue</t>
  </si>
  <si>
    <t>PP001835</t>
  </si>
  <si>
    <t>10/20/2022</t>
  </si>
  <si>
    <t>4/5/2023</t>
  </si>
  <si>
    <t>2/1/2023</t>
  </si>
  <si>
    <t>MZ95B-0009</t>
  </si>
  <si>
    <t>Mi Zone Kids</t>
  </si>
  <si>
    <t>Spring Bloom</t>
  </si>
  <si>
    <t>Embroidery Set</t>
  </si>
  <si>
    <t>Pink</t>
  </si>
  <si>
    <t>PF001978;PP000512</t>
  </si>
  <si>
    <t>3/21/2016</t>
  </si>
  <si>
    <t>4/4/2016</t>
  </si>
  <si>
    <t>5/26/2016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</si>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</sst>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195</v>
      </c>
      <c r="AA6" s="4">
        <f>=ROUNDDOWN(11.4705882352941,0)</f>
      </c>
      <c r="AB6" s="5">
        <v>17</v>
      </c>
      <c r="AC6" s="2" t="s">
        <v>138</v>
      </c>
      <c r="AD6" s="4">
        <v>150</v>
      </c>
      <c r="AE6" s="4">
        <v>430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120</v>
      </c>
      <c r="AQ6" s="8">
        <v>6127.39</v>
      </c>
      <c r="AR6" s="4"/>
      <c r="AS6" s="8"/>
      <c r="AT6" s="7"/>
      <c r="AU6" s="7"/>
      <c r="AV6" s="4">
        <v>120</v>
      </c>
      <c r="AW6" s="8">
        <v>6127.39</v>
      </c>
      <c r="AX6" s="4"/>
      <c r="AY6" s="8"/>
      <c r="AZ6" s="7"/>
      <c r="BA6" s="7"/>
      <c r="BB6" s="7">
        <v>1</v>
      </c>
      <c r="BC6" s="4">
        <v>290</v>
      </c>
      <c r="BD6" s="8">
        <v>14862.09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0.4123</v>
      </c>
      <c r="BJ6" s="4">
        <v>120</v>
      </c>
      <c r="BK6" s="8">
        <v>6127.39</v>
      </c>
      <c r="BL6" s="2" t="s">
        <v>139</v>
      </c>
      <c r="BM6" s="7">
        <v>1</v>
      </c>
      <c r="BN6" s="7">
        <v>1</v>
      </c>
      <c r="BO6" s="4">
        <v>45</v>
      </c>
      <c r="BP6" s="8">
        <v>2367.45</v>
      </c>
      <c r="BQ6" s="4"/>
      <c r="BR6" s="8"/>
      <c r="BS6" s="7"/>
      <c r="BT6" s="7"/>
      <c r="BU6" s="2" t="s">
        <v>140</v>
      </c>
      <c r="BV6" s="2" t="s">
        <v>129</v>
      </c>
      <c r="BW6" s="2" t="s">
        <v>132</v>
      </c>
      <c r="BX6" s="2" t="s">
        <v>141</v>
      </c>
      <c r="BY6" s="2" t="s">
        <v>142</v>
      </c>
      <c r="BZ6" s="2" t="s">
        <v>132</v>
      </c>
      <c r="CA6" s="4">
        <v>26</v>
      </c>
      <c r="CB6" s="8">
        <v>1097.18</v>
      </c>
      <c r="CC6" s="4"/>
      <c r="CD6" s="8"/>
      <c r="CE6" s="7"/>
      <c r="CF6" s="7"/>
      <c r="CG6" s="2" t="s">
        <v>140</v>
      </c>
      <c r="CH6" s="2" t="s">
        <v>129</v>
      </c>
      <c r="CI6" s="2" t="s">
        <v>143</v>
      </c>
      <c r="CJ6" s="2" t="s">
        <v>144</v>
      </c>
      <c r="CK6" s="2" t="s">
        <v>142</v>
      </c>
      <c r="CL6" s="2" t="s">
        <v>132</v>
      </c>
      <c r="CM6" s="4">
        <v>6</v>
      </c>
      <c r="CN6" s="8">
        <v>310.5</v>
      </c>
      <c r="CO6" s="4"/>
      <c r="CP6" s="8"/>
      <c r="CQ6" s="7"/>
      <c r="CR6" s="7"/>
      <c r="CS6" s="2" t="s">
        <v>140</v>
      </c>
      <c r="CT6" s="2" t="s">
        <v>129</v>
      </c>
      <c r="CU6" s="2" t="s">
        <v>145</v>
      </c>
      <c r="CV6" s="2" t="s">
        <v>146</v>
      </c>
      <c r="CW6" s="2" t="s">
        <v>142</v>
      </c>
      <c r="CX6" s="2" t="s">
        <v>132</v>
      </c>
      <c r="CY6" s="4">
        <v>6</v>
      </c>
      <c r="CZ6" s="8">
        <v>348.66</v>
      </c>
      <c r="DA6" s="4"/>
      <c r="DB6" s="8"/>
      <c r="DC6" s="7"/>
      <c r="DD6" s="7"/>
      <c r="DE6" s="2" t="s">
        <v>140</v>
      </c>
      <c r="DF6" s="2" t="s">
        <v>129</v>
      </c>
      <c r="DG6" s="2" t="s">
        <v>137</v>
      </c>
      <c r="DH6" s="2" t="s">
        <v>147</v>
      </c>
      <c r="DI6" s="2" t="s">
        <v>142</v>
      </c>
      <c r="DJ6" s="2" t="s">
        <v>132</v>
      </c>
      <c r="DK6" s="4">
        <v>18</v>
      </c>
      <c r="DL6" s="8">
        <v>986.76</v>
      </c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>
        <v>2</v>
      </c>
      <c r="DX6" s="8">
        <v>116</v>
      </c>
      <c r="DY6" s="4"/>
      <c r="DZ6" s="8"/>
      <c r="EA6" s="7"/>
      <c r="EB6" s="7"/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5</v>
      </c>
      <c r="EJ6" s="8">
        <v>276</v>
      </c>
      <c r="EK6" s="4"/>
      <c r="EL6" s="8"/>
      <c r="EM6" s="7"/>
      <c r="EN6" s="7"/>
      <c r="EO6" s="2" t="s">
        <v>140</v>
      </c>
      <c r="EP6" s="2" t="s">
        <v>129</v>
      </c>
      <c r="EQ6" s="2" t="s">
        <v>152</v>
      </c>
      <c r="ER6" s="2" t="s">
        <v>153</v>
      </c>
      <c r="ES6" s="2" t="s">
        <v>142</v>
      </c>
      <c r="ET6" s="2" t="s">
        <v>132</v>
      </c>
      <c r="EU6" s="4">
        <v>11</v>
      </c>
      <c r="EV6" s="8">
        <v>572.77</v>
      </c>
      <c r="EW6" s="4"/>
      <c r="EX6" s="8"/>
      <c r="EY6" s="7"/>
      <c r="EZ6" s="7"/>
      <c r="FA6" s="2" t="s">
        <v>140</v>
      </c>
      <c r="FB6" s="2" t="s">
        <v>129</v>
      </c>
      <c r="FC6" s="2" t="s">
        <v>154</v>
      </c>
      <c r="FD6" s="2" t="s">
        <v>155</v>
      </c>
      <c r="FE6" s="2" t="s">
        <v>142</v>
      </c>
      <c r="FF6" s="2" t="s">
        <v>132</v>
      </c>
      <c r="FG6" s="4"/>
      <c r="FH6" s="8"/>
      <c r="FI6" s="4"/>
      <c r="FJ6" s="8"/>
      <c r="FK6" s="7"/>
      <c r="FL6" s="7"/>
      <c r="FM6" s="2" t="s">
        <v>140</v>
      </c>
      <c r="FN6" s="2" t="s">
        <v>129</v>
      </c>
      <c r="FO6" s="2" t="s">
        <v>156</v>
      </c>
      <c r="FP6" s="2" t="s">
        <v>157</v>
      </c>
      <c r="FQ6" s="2" t="s">
        <v>142</v>
      </c>
      <c r="FR6" s="2" t="s">
        <v>132</v>
      </c>
      <c r="FS6" s="4"/>
      <c r="FT6" s="8"/>
      <c r="FU6" s="4"/>
      <c r="FV6" s="8"/>
      <c r="FW6" s="7"/>
      <c r="FX6" s="7"/>
      <c r="FY6" s="2" t="s">
        <v>140</v>
      </c>
      <c r="FZ6" s="2" t="s">
        <v>129</v>
      </c>
      <c r="GA6" s="2" t="s">
        <v>158</v>
      </c>
      <c r="GB6" s="2" t="s">
        <v>159</v>
      </c>
      <c r="GC6" s="2" t="s">
        <v>142</v>
      </c>
      <c r="GD6" s="2" t="s">
        <v>132</v>
      </c>
      <c r="GE6" s="4"/>
      <c r="GF6" s="8"/>
      <c r="GG6" s="4"/>
      <c r="GH6" s="8"/>
      <c r="GI6" s="7"/>
      <c r="GJ6" s="7"/>
      <c r="GK6" s="2" t="s">
        <v>140</v>
      </c>
      <c r="GL6" s="2" t="s">
        <v>129</v>
      </c>
      <c r="GM6" s="2" t="s">
        <v>160</v>
      </c>
      <c r="GN6" s="2" t="s">
        <v>161</v>
      </c>
      <c r="GO6" s="2" t="s">
        <v>142</v>
      </c>
      <c r="GP6" s="2" t="s">
        <v>132</v>
      </c>
      <c r="GQ6" s="4"/>
      <c r="GR6" s="8"/>
      <c r="GS6" s="4"/>
      <c r="GT6" s="8"/>
      <c r="GU6" s="7"/>
      <c r="GV6" s="7"/>
      <c r="GW6" s="2" t="s">
        <v>140</v>
      </c>
      <c r="GX6" s="2" t="s">
        <v>129</v>
      </c>
      <c r="GY6" s="2" t="s">
        <v>162</v>
      </c>
      <c r="GZ6" s="2" t="s">
        <v>163</v>
      </c>
      <c r="HA6" s="2" t="s">
        <v>142</v>
      </c>
      <c r="HB6" s="2" t="s">
        <v>132</v>
      </c>
      <c r="HC6" s="4"/>
      <c r="HD6" s="8"/>
      <c r="HE6" s="4"/>
      <c r="HF6" s="8"/>
      <c r="HG6" s="7"/>
      <c r="HH6" s="7"/>
      <c r="HI6" s="2" t="s">
        <v>164</v>
      </c>
      <c r="HJ6" s="2" t="s">
        <v>129</v>
      </c>
      <c r="HK6" s="2" t="s">
        <v>165</v>
      </c>
      <c r="HL6" s="2" t="s">
        <v>166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140</v>
      </c>
      <c r="HV6" s="2" t="s">
        <v>129</v>
      </c>
      <c r="HW6" s="2" t="s">
        <v>167</v>
      </c>
      <c r="HX6" s="2" t="s">
        <v>132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168</v>
      </c>
      <c r="IH6" s="2" t="s">
        <v>129</v>
      </c>
      <c r="II6" s="2" t="s">
        <v>132</v>
      </c>
      <c r="IJ6" s="2" t="s">
        <v>132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140</v>
      </c>
      <c r="IT6" s="2" t="s">
        <v>129</v>
      </c>
      <c r="IU6" s="2" t="s">
        <v>169</v>
      </c>
      <c r="IV6" s="2" t="s">
        <v>132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164</v>
      </c>
      <c r="JF6" s="2" t="s">
        <v>129</v>
      </c>
      <c r="JG6" s="2" t="s">
        <v>132</v>
      </c>
      <c r="JH6" s="2" t="s">
        <v>132</v>
      </c>
      <c r="JI6" s="2" t="s">
        <v>142</v>
      </c>
      <c r="JJ6" s="2" t="s">
        <v>132</v>
      </c>
      <c r="JK6" s="4">
        <v>1</v>
      </c>
      <c r="JL6" s="8">
        <v>52.07</v>
      </c>
      <c r="JM6" s="4"/>
      <c r="JN6" s="8"/>
      <c r="JO6" s="7"/>
      <c r="JP6" s="7"/>
      <c r="JQ6" s="2" t="s">
        <v>140</v>
      </c>
      <c r="JR6" s="2" t="s">
        <v>129</v>
      </c>
      <c r="JS6" s="2" t="s">
        <v>170</v>
      </c>
      <c r="JT6" s="2" t="s">
        <v>171</v>
      </c>
      <c r="JU6" s="2" t="s">
        <v>142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129</v>
      </c>
      <c r="KE6" s="2" t="s">
        <v>172</v>
      </c>
      <c r="KF6" s="2" t="s">
        <v>132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173</v>
      </c>
      <c r="KP6" s="2" t="s">
        <v>129</v>
      </c>
      <c r="KQ6" s="2" t="s">
        <v>132</v>
      </c>
      <c r="KR6" s="2" t="s">
        <v>132</v>
      </c>
      <c r="KS6" s="2" t="s">
        <v>142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132</v>
      </c>
      <c r="LN6" s="2" t="s">
        <v>132</v>
      </c>
      <c r="LO6" s="2" t="s">
        <v>132</v>
      </c>
      <c r="LP6" s="2" t="s">
        <v>132</v>
      </c>
      <c r="LQ6" s="2" t="s">
        <v>132</v>
      </c>
      <c r="LR6" s="2" t="s">
        <v>132</v>
      </c>
      <c r="LS6" s="4"/>
      <c r="LT6" s="8"/>
      <c r="LU6" s="4"/>
      <c r="LV6" s="8"/>
      <c r="LW6" s="7"/>
      <c r="LX6" s="7"/>
      <c r="LY6" s="2" t="s">
        <v>140</v>
      </c>
      <c r="LZ6" s="2" t="s">
        <v>174</v>
      </c>
      <c r="MA6" s="2" t="s">
        <v>145</v>
      </c>
      <c r="MB6" s="2" t="s">
        <v>146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175</v>
      </c>
      <c r="ML6" s="2" t="s">
        <v>129</v>
      </c>
      <c r="MM6" s="2" t="s">
        <v>132</v>
      </c>
      <c r="MN6" s="2" t="s">
        <v>132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175</v>
      </c>
      <c r="MX6" s="2" t="s">
        <v>129</v>
      </c>
      <c r="MY6" s="2" t="s">
        <v>132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175</v>
      </c>
      <c r="NJ6" s="2" t="s">
        <v>129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176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175</v>
      </c>
      <c r="OH6" s="2" t="s">
        <v>129</v>
      </c>
      <c r="OI6" s="2" t="s">
        <v>132</v>
      </c>
      <c r="OJ6" s="2" t="s">
        <v>132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175</v>
      </c>
      <c r="OT6" s="2" t="s">
        <v>177</v>
      </c>
      <c r="OU6" s="2" t="s">
        <v>132</v>
      </c>
      <c r="OV6" s="2" t="s">
        <v>132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164</v>
      </c>
      <c r="PF6" s="2" t="s">
        <v>129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140</v>
      </c>
      <c r="PR6" s="2" t="s">
        <v>177</v>
      </c>
      <c r="PS6" s="2" t="s">
        <v>178</v>
      </c>
      <c r="PT6" s="2" t="s">
        <v>179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164</v>
      </c>
      <c r="QP6" s="2" t="s">
        <v>177</v>
      </c>
      <c r="QQ6" s="2" t="s">
        <v>132</v>
      </c>
      <c r="QR6" s="2" t="s">
        <v>132</v>
      </c>
      <c r="QS6" s="2" t="s">
        <v>142</v>
      </c>
      <c r="QT6" s="2" t="s">
        <v>132</v>
      </c>
      <c r="QU6" s="4"/>
      <c r="QV6" s="8"/>
      <c r="QW6" s="4"/>
      <c r="QX6" s="8"/>
      <c r="QY6" s="7"/>
      <c r="QZ6" s="7"/>
      <c r="RA6" s="2" t="s">
        <v>175</v>
      </c>
      <c r="RB6" s="2" t="s">
        <v>129</v>
      </c>
      <c r="RC6" s="2" t="s">
        <v>132</v>
      </c>
      <c r="RD6" s="2" t="s">
        <v>132</v>
      </c>
      <c r="RE6" s="2" t="s">
        <v>142</v>
      </c>
      <c r="RF6" s="2" t="s">
        <v>180</v>
      </c>
      <c r="RG6" s="4"/>
      <c r="RH6" s="8"/>
      <c r="RI6" s="4"/>
      <c r="RJ6" s="8"/>
      <c r="RK6" s="7"/>
      <c r="RL6" s="7"/>
      <c r="RM6" s="2" t="s">
        <v>140</v>
      </c>
      <c r="RN6" s="2" t="s">
        <v>177</v>
      </c>
      <c r="RO6" s="2" t="s">
        <v>181</v>
      </c>
      <c r="RP6" s="2" t="s">
        <v>182</v>
      </c>
      <c r="RQ6" s="2" t="s">
        <v>142</v>
      </c>
      <c r="RR6" s="2" t="s">
        <v>132</v>
      </c>
    </row>
    <row r="7">
      <c r="A7" s="2" t="s">
        <v>183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184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185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186</v>
      </c>
      <c r="Y7" s="2" t="s">
        <v>187</v>
      </c>
      <c r="Z7" s="4">
        <v>129</v>
      </c>
      <c r="AA7" s="4">
        <f>=ROUNDDOWN(8.0625,0)</f>
      </c>
      <c r="AB7" s="5">
        <v>16</v>
      </c>
      <c r="AC7" s="2" t="s">
        <v>138</v>
      </c>
      <c r="AD7" s="4">
        <v>150</v>
      </c>
      <c r="AE7" s="4">
        <v>400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107</v>
      </c>
      <c r="AQ7" s="8">
        <v>5327.93</v>
      </c>
      <c r="AR7" s="4"/>
      <c r="AS7" s="8"/>
      <c r="AT7" s="7"/>
      <c r="AU7" s="7"/>
      <c r="AV7" s="4">
        <v>107</v>
      </c>
      <c r="AW7" s="8">
        <v>5327.93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0.3585</v>
      </c>
      <c r="BJ7" s="4">
        <v>107</v>
      </c>
      <c r="BK7" s="8">
        <v>5327.93</v>
      </c>
      <c r="BL7" s="2" t="s">
        <v>188</v>
      </c>
      <c r="BM7" s="7">
        <v>1</v>
      </c>
      <c r="BN7" s="7">
        <v>1</v>
      </c>
      <c r="BO7" s="4">
        <v>9</v>
      </c>
      <c r="BP7" s="8">
        <v>488.79</v>
      </c>
      <c r="BQ7" s="4"/>
      <c r="BR7" s="8"/>
      <c r="BS7" s="7"/>
      <c r="BT7" s="7"/>
      <c r="BU7" s="2" t="s">
        <v>140</v>
      </c>
      <c r="BV7" s="2" t="s">
        <v>129</v>
      </c>
      <c r="BW7" s="2" t="s">
        <v>132</v>
      </c>
      <c r="BX7" s="2" t="s">
        <v>189</v>
      </c>
      <c r="BY7" s="2" t="s">
        <v>142</v>
      </c>
      <c r="BZ7" s="2" t="s">
        <v>132</v>
      </c>
      <c r="CA7" s="4">
        <v>50</v>
      </c>
      <c r="CB7" s="8">
        <v>2117.75</v>
      </c>
      <c r="CC7" s="4"/>
      <c r="CD7" s="8"/>
      <c r="CE7" s="7"/>
      <c r="CF7" s="7"/>
      <c r="CG7" s="2" t="s">
        <v>140</v>
      </c>
      <c r="CH7" s="2" t="s">
        <v>129</v>
      </c>
      <c r="CI7" s="2" t="s">
        <v>190</v>
      </c>
      <c r="CJ7" s="2" t="s">
        <v>191</v>
      </c>
      <c r="CK7" s="2" t="s">
        <v>142</v>
      </c>
      <c r="CL7" s="2" t="s">
        <v>132</v>
      </c>
      <c r="CM7" s="4">
        <v>1</v>
      </c>
      <c r="CN7" s="8">
        <v>51.75</v>
      </c>
      <c r="CO7" s="4"/>
      <c r="CP7" s="8"/>
      <c r="CQ7" s="7"/>
      <c r="CR7" s="7"/>
      <c r="CS7" s="2" t="s">
        <v>140</v>
      </c>
      <c r="CT7" s="2" t="s">
        <v>129</v>
      </c>
      <c r="CU7" s="2" t="s">
        <v>192</v>
      </c>
      <c r="CV7" s="2" t="s">
        <v>193</v>
      </c>
      <c r="CW7" s="2" t="s">
        <v>142</v>
      </c>
      <c r="CX7" s="2" t="s">
        <v>132</v>
      </c>
      <c r="CY7" s="4">
        <v>21</v>
      </c>
      <c r="CZ7" s="8">
        <v>1172.07</v>
      </c>
      <c r="DA7" s="4"/>
      <c r="DB7" s="8"/>
      <c r="DC7" s="7"/>
      <c r="DD7" s="7"/>
      <c r="DE7" s="2" t="s">
        <v>140</v>
      </c>
      <c r="DF7" s="2" t="s">
        <v>129</v>
      </c>
      <c r="DG7" s="2" t="s">
        <v>187</v>
      </c>
      <c r="DH7" s="2" t="s">
        <v>194</v>
      </c>
      <c r="DI7" s="2" t="s">
        <v>142</v>
      </c>
      <c r="DJ7" s="2" t="s">
        <v>132</v>
      </c>
      <c r="DK7" s="4">
        <v>7</v>
      </c>
      <c r="DL7" s="8">
        <v>383.74</v>
      </c>
      <c r="DM7" s="4"/>
      <c r="DN7" s="8"/>
      <c r="DO7" s="7"/>
      <c r="DP7" s="7"/>
      <c r="DQ7" s="2" t="s">
        <v>140</v>
      </c>
      <c r="DR7" s="2" t="s">
        <v>129</v>
      </c>
      <c r="DS7" s="2" t="s">
        <v>195</v>
      </c>
      <c r="DT7" s="2" t="s">
        <v>196</v>
      </c>
      <c r="DU7" s="2" t="s">
        <v>142</v>
      </c>
      <c r="DV7" s="2" t="s">
        <v>132</v>
      </c>
      <c r="DW7" s="4">
        <v>4</v>
      </c>
      <c r="DX7" s="8">
        <v>232</v>
      </c>
      <c r="DY7" s="4"/>
      <c r="DZ7" s="8"/>
      <c r="EA7" s="7"/>
      <c r="EB7" s="7"/>
      <c r="EC7" s="2" t="s">
        <v>140</v>
      </c>
      <c r="ED7" s="2" t="s">
        <v>129</v>
      </c>
      <c r="EE7" s="2" t="s">
        <v>197</v>
      </c>
      <c r="EF7" s="2" t="s">
        <v>198</v>
      </c>
      <c r="EG7" s="2" t="s">
        <v>142</v>
      </c>
      <c r="EH7" s="2" t="s">
        <v>132</v>
      </c>
      <c r="EI7" s="4">
        <v>3</v>
      </c>
      <c r="EJ7" s="8">
        <v>165.6</v>
      </c>
      <c r="EK7" s="4"/>
      <c r="EL7" s="8"/>
      <c r="EM7" s="7"/>
      <c r="EN7" s="7"/>
      <c r="EO7" s="2" t="s">
        <v>140</v>
      </c>
      <c r="EP7" s="2" t="s">
        <v>129</v>
      </c>
      <c r="EQ7" s="2" t="s">
        <v>199</v>
      </c>
      <c r="ER7" s="2" t="s">
        <v>200</v>
      </c>
      <c r="ES7" s="2" t="s">
        <v>142</v>
      </c>
      <c r="ET7" s="2" t="s">
        <v>132</v>
      </c>
      <c r="EU7" s="4">
        <v>5</v>
      </c>
      <c r="EV7" s="8">
        <v>260.35</v>
      </c>
      <c r="EW7" s="4"/>
      <c r="EX7" s="8"/>
      <c r="EY7" s="7"/>
      <c r="EZ7" s="7"/>
      <c r="FA7" s="2" t="s">
        <v>140</v>
      </c>
      <c r="FB7" s="2" t="s">
        <v>129</v>
      </c>
      <c r="FC7" s="2" t="s">
        <v>201</v>
      </c>
      <c r="FD7" s="2" t="s">
        <v>202</v>
      </c>
      <c r="FE7" s="2" t="s">
        <v>142</v>
      </c>
      <c r="FF7" s="2" t="s">
        <v>132</v>
      </c>
      <c r="FG7" s="4">
        <v>1</v>
      </c>
      <c r="FH7" s="8">
        <v>53.57</v>
      </c>
      <c r="FI7" s="4"/>
      <c r="FJ7" s="8"/>
      <c r="FK7" s="7"/>
      <c r="FL7" s="7"/>
      <c r="FM7" s="2" t="s">
        <v>140</v>
      </c>
      <c r="FN7" s="2" t="s">
        <v>129</v>
      </c>
      <c r="FO7" s="2" t="s">
        <v>156</v>
      </c>
      <c r="FP7" s="2" t="s">
        <v>203</v>
      </c>
      <c r="FQ7" s="2" t="s">
        <v>142</v>
      </c>
      <c r="FR7" s="2" t="s">
        <v>132</v>
      </c>
      <c r="FS7" s="4">
        <v>1</v>
      </c>
      <c r="FT7" s="8">
        <v>53.57</v>
      </c>
      <c r="FU7" s="4"/>
      <c r="FV7" s="8"/>
      <c r="FW7" s="7"/>
      <c r="FX7" s="7"/>
      <c r="FY7" s="2" t="s">
        <v>140</v>
      </c>
      <c r="FZ7" s="2" t="s">
        <v>129</v>
      </c>
      <c r="GA7" s="2" t="s">
        <v>201</v>
      </c>
      <c r="GB7" s="2" t="s">
        <v>204</v>
      </c>
      <c r="GC7" s="2" t="s">
        <v>142</v>
      </c>
      <c r="GD7" s="2" t="s">
        <v>132</v>
      </c>
      <c r="GE7" s="4"/>
      <c r="GF7" s="8"/>
      <c r="GG7" s="4"/>
      <c r="GH7" s="8"/>
      <c r="GI7" s="7"/>
      <c r="GJ7" s="7"/>
      <c r="GK7" s="2" t="s">
        <v>140</v>
      </c>
      <c r="GL7" s="2" t="s">
        <v>129</v>
      </c>
      <c r="GM7" s="2" t="s">
        <v>187</v>
      </c>
      <c r="GN7" s="2" t="s">
        <v>205</v>
      </c>
      <c r="GO7" s="2" t="s">
        <v>142</v>
      </c>
      <c r="GP7" s="2" t="s">
        <v>132</v>
      </c>
      <c r="GQ7" s="4">
        <v>2</v>
      </c>
      <c r="GR7" s="8">
        <v>184.28</v>
      </c>
      <c r="GS7" s="4"/>
      <c r="GT7" s="8"/>
      <c r="GU7" s="7"/>
      <c r="GV7" s="7"/>
      <c r="GW7" s="2" t="s">
        <v>140</v>
      </c>
      <c r="GX7" s="2" t="s">
        <v>129</v>
      </c>
      <c r="GY7" s="2" t="s">
        <v>162</v>
      </c>
      <c r="GZ7" s="2" t="s">
        <v>206</v>
      </c>
      <c r="HA7" s="2" t="s">
        <v>142</v>
      </c>
      <c r="HB7" s="2" t="s">
        <v>132</v>
      </c>
      <c r="HC7" s="4">
        <v>3</v>
      </c>
      <c r="HD7" s="8">
        <v>164.46</v>
      </c>
      <c r="HE7" s="4"/>
      <c r="HF7" s="8"/>
      <c r="HG7" s="7"/>
      <c r="HH7" s="7"/>
      <c r="HI7" s="2" t="s">
        <v>140</v>
      </c>
      <c r="HJ7" s="2" t="s">
        <v>129</v>
      </c>
      <c r="HK7" s="2" t="s">
        <v>207</v>
      </c>
      <c r="HL7" s="2" t="s">
        <v>208</v>
      </c>
      <c r="HM7" s="2" t="s">
        <v>142</v>
      </c>
      <c r="HN7" s="2" t="s">
        <v>132</v>
      </c>
      <c r="HO7" s="4"/>
      <c r="HP7" s="8"/>
      <c r="HQ7" s="4"/>
      <c r="HR7" s="8"/>
      <c r="HS7" s="7"/>
      <c r="HT7" s="7"/>
      <c r="HU7" s="2" t="s">
        <v>140</v>
      </c>
      <c r="HV7" s="2" t="s">
        <v>129</v>
      </c>
      <c r="HW7" s="2" t="s">
        <v>167</v>
      </c>
      <c r="HX7" s="2" t="s">
        <v>132</v>
      </c>
      <c r="HY7" s="2" t="s">
        <v>142</v>
      </c>
      <c r="HZ7" s="2" t="s">
        <v>132</v>
      </c>
      <c r="IA7" s="4"/>
      <c r="IB7" s="8"/>
      <c r="IC7" s="4"/>
      <c r="ID7" s="8"/>
      <c r="IE7" s="7"/>
      <c r="IF7" s="7"/>
      <c r="IG7" s="2" t="s">
        <v>168</v>
      </c>
      <c r="IH7" s="2" t="s">
        <v>129</v>
      </c>
      <c r="II7" s="2" t="s">
        <v>132</v>
      </c>
      <c r="IJ7" s="2" t="s">
        <v>132</v>
      </c>
      <c r="IK7" s="2" t="s">
        <v>142</v>
      </c>
      <c r="IL7" s="2" t="s">
        <v>132</v>
      </c>
      <c r="IM7" s="4"/>
      <c r="IN7" s="8"/>
      <c r="IO7" s="4"/>
      <c r="IP7" s="8"/>
      <c r="IQ7" s="7"/>
      <c r="IR7" s="7"/>
      <c r="IS7" s="2" t="s">
        <v>140</v>
      </c>
      <c r="IT7" s="2" t="s">
        <v>129</v>
      </c>
      <c r="IU7" s="2" t="s">
        <v>169</v>
      </c>
      <c r="IV7" s="2" t="s">
        <v>132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164</v>
      </c>
      <c r="JF7" s="2" t="s">
        <v>129</v>
      </c>
      <c r="JG7" s="2" t="s">
        <v>132</v>
      </c>
      <c r="JH7" s="2" t="s">
        <v>132</v>
      </c>
      <c r="JI7" s="2" t="s">
        <v>142</v>
      </c>
      <c r="JJ7" s="2" t="s">
        <v>132</v>
      </c>
      <c r="JK7" s="4"/>
      <c r="JL7" s="8"/>
      <c r="JM7" s="4"/>
      <c r="JN7" s="8"/>
      <c r="JO7" s="7"/>
      <c r="JP7" s="7"/>
      <c r="JQ7" s="2" t="s">
        <v>140</v>
      </c>
      <c r="JR7" s="2" t="s">
        <v>129</v>
      </c>
      <c r="JS7" s="2" t="s">
        <v>209</v>
      </c>
      <c r="JT7" s="2" t="s">
        <v>210</v>
      </c>
      <c r="JU7" s="2" t="s">
        <v>142</v>
      </c>
      <c r="JV7" s="2" t="s">
        <v>132</v>
      </c>
      <c r="JW7" s="4"/>
      <c r="JX7" s="8"/>
      <c r="JY7" s="4"/>
      <c r="JZ7" s="8"/>
      <c r="KA7" s="7"/>
      <c r="KB7" s="7"/>
      <c r="KC7" s="2" t="s">
        <v>140</v>
      </c>
      <c r="KD7" s="2" t="s">
        <v>129</v>
      </c>
      <c r="KE7" s="2" t="s">
        <v>192</v>
      </c>
      <c r="KF7" s="2" t="s">
        <v>211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173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/>
      <c r="KV7" s="8"/>
      <c r="KW7" s="4"/>
      <c r="KX7" s="8"/>
      <c r="KY7" s="7"/>
      <c r="KZ7" s="7"/>
      <c r="LA7" s="2" t="s">
        <v>175</v>
      </c>
      <c r="LB7" s="2" t="s">
        <v>177</v>
      </c>
      <c r="LC7" s="2" t="s">
        <v>132</v>
      </c>
      <c r="LD7" s="2" t="s">
        <v>132</v>
      </c>
      <c r="LE7" s="2" t="s">
        <v>142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140</v>
      </c>
      <c r="LZ7" s="2" t="s">
        <v>174</v>
      </c>
      <c r="MA7" s="2" t="s">
        <v>192</v>
      </c>
      <c r="MB7" s="2" t="s">
        <v>212</v>
      </c>
      <c r="MC7" s="2" t="s">
        <v>142</v>
      </c>
      <c r="MD7" s="2" t="s">
        <v>132</v>
      </c>
      <c r="ME7" s="4"/>
      <c r="MF7" s="8"/>
      <c r="MG7" s="4"/>
      <c r="MH7" s="8"/>
      <c r="MI7" s="7"/>
      <c r="MJ7" s="7"/>
      <c r="MK7" s="2" t="s">
        <v>175</v>
      </c>
      <c r="ML7" s="2" t="s">
        <v>129</v>
      </c>
      <c r="MM7" s="2" t="s">
        <v>132</v>
      </c>
      <c r="MN7" s="2" t="s">
        <v>132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175</v>
      </c>
      <c r="MX7" s="2" t="s">
        <v>129</v>
      </c>
      <c r="MY7" s="2" t="s">
        <v>132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175</v>
      </c>
      <c r="NJ7" s="2" t="s">
        <v>129</v>
      </c>
      <c r="NK7" s="2" t="s">
        <v>132</v>
      </c>
      <c r="NL7" s="2" t="s">
        <v>132</v>
      </c>
      <c r="NM7" s="2" t="s">
        <v>142</v>
      </c>
      <c r="NN7" s="2" t="s">
        <v>132</v>
      </c>
      <c r="NO7" s="4"/>
      <c r="NP7" s="8"/>
      <c r="NQ7" s="4"/>
      <c r="NR7" s="8"/>
      <c r="NS7" s="7"/>
      <c r="NT7" s="7"/>
      <c r="NU7" s="2" t="s">
        <v>176</v>
      </c>
      <c r="NV7" s="2" t="s">
        <v>129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175</v>
      </c>
      <c r="OH7" s="2" t="s">
        <v>129</v>
      </c>
      <c r="OI7" s="2" t="s">
        <v>132</v>
      </c>
      <c r="OJ7" s="2" t="s">
        <v>132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175</v>
      </c>
      <c r="OT7" s="2" t="s">
        <v>177</v>
      </c>
      <c r="OU7" s="2" t="s">
        <v>132</v>
      </c>
      <c r="OV7" s="2" t="s">
        <v>132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164</v>
      </c>
      <c r="PF7" s="2" t="s">
        <v>129</v>
      </c>
      <c r="PG7" s="2" t="s">
        <v>132</v>
      </c>
      <c r="PH7" s="2" t="s">
        <v>132</v>
      </c>
      <c r="PI7" s="2" t="s">
        <v>142</v>
      </c>
      <c r="PJ7" s="2" t="s">
        <v>132</v>
      </c>
      <c r="PK7" s="4"/>
      <c r="PL7" s="8"/>
      <c r="PM7" s="4"/>
      <c r="PN7" s="8"/>
      <c r="PO7" s="7"/>
      <c r="PP7" s="7"/>
      <c r="PQ7" s="2" t="s">
        <v>140</v>
      </c>
      <c r="PR7" s="2" t="s">
        <v>177</v>
      </c>
      <c r="PS7" s="2" t="s">
        <v>213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164</v>
      </c>
      <c r="QP7" s="2" t="s">
        <v>177</v>
      </c>
      <c r="QQ7" s="2" t="s">
        <v>132</v>
      </c>
      <c r="QR7" s="2" t="s">
        <v>132</v>
      </c>
      <c r="QS7" s="2" t="s">
        <v>142</v>
      </c>
      <c r="QT7" s="2" t="s">
        <v>132</v>
      </c>
      <c r="QU7" s="4"/>
      <c r="QV7" s="8"/>
      <c r="QW7" s="4"/>
      <c r="QX7" s="8"/>
      <c r="QY7" s="7"/>
      <c r="QZ7" s="7"/>
      <c r="RA7" s="2" t="s">
        <v>175</v>
      </c>
      <c r="RB7" s="2" t="s">
        <v>129</v>
      </c>
      <c r="RC7" s="2" t="s">
        <v>132</v>
      </c>
      <c r="RD7" s="2" t="s">
        <v>132</v>
      </c>
      <c r="RE7" s="2" t="s">
        <v>142</v>
      </c>
      <c r="RF7" s="2" t="s">
        <v>180</v>
      </c>
      <c r="RG7" s="4"/>
      <c r="RH7" s="8"/>
      <c r="RI7" s="4"/>
      <c r="RJ7" s="8"/>
      <c r="RK7" s="7"/>
      <c r="RL7" s="7"/>
      <c r="RM7" s="2" t="s">
        <v>140</v>
      </c>
      <c r="RN7" s="2" t="s">
        <v>177</v>
      </c>
      <c r="RO7" s="2" t="s">
        <v>214</v>
      </c>
      <c r="RP7" s="2" t="s">
        <v>215</v>
      </c>
      <c r="RQ7" s="2" t="s">
        <v>142</v>
      </c>
      <c r="RR7" s="2" t="s">
        <v>132</v>
      </c>
    </row>
    <row r="8">
      <c r="A8" s="2" t="s">
        <v>216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217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218</v>
      </c>
      <c r="Q8" s="2" t="s">
        <v>131</v>
      </c>
      <c r="R8" s="2" t="s">
        <v>132</v>
      </c>
      <c r="S8" s="2" t="s">
        <v>185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186</v>
      </c>
      <c r="Y8" s="2" t="s">
        <v>187</v>
      </c>
      <c r="Z8" s="4">
        <v>150</v>
      </c>
      <c r="AA8" s="4">
        <f>=ROUNDDOWN(11.5384615384615,0)</f>
      </c>
      <c r="AB8" s="5">
        <v>13</v>
      </c>
      <c r="AC8" s="2" t="s">
        <v>219</v>
      </c>
      <c r="AD8" s="4">
        <v>170</v>
      </c>
      <c r="AE8" s="4">
        <v>170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63</v>
      </c>
      <c r="AQ8" s="8">
        <v>3406.77</v>
      </c>
      <c r="AR8" s="4"/>
      <c r="AS8" s="8"/>
      <c r="AT8" s="7"/>
      <c r="AU8" s="7"/>
      <c r="AV8" s="4">
        <v>63</v>
      </c>
      <c r="AW8" s="8">
        <v>3406.77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0.2292</v>
      </c>
      <c r="BJ8" s="4">
        <v>63</v>
      </c>
      <c r="BK8" s="8">
        <v>3406.77</v>
      </c>
      <c r="BL8" s="2" t="s">
        <v>220</v>
      </c>
      <c r="BM8" s="7">
        <v>1</v>
      </c>
      <c r="BN8" s="7">
        <v>1</v>
      </c>
      <c r="BO8" s="4">
        <v>6</v>
      </c>
      <c r="BP8" s="8">
        <v>325.86</v>
      </c>
      <c r="BQ8" s="4"/>
      <c r="BR8" s="8"/>
      <c r="BS8" s="7"/>
      <c r="BT8" s="7"/>
      <c r="BU8" s="2" t="s">
        <v>140</v>
      </c>
      <c r="BV8" s="2" t="s">
        <v>129</v>
      </c>
      <c r="BW8" s="2" t="s">
        <v>132</v>
      </c>
      <c r="BX8" s="2" t="s">
        <v>154</v>
      </c>
      <c r="BY8" s="2" t="s">
        <v>142</v>
      </c>
      <c r="BZ8" s="2" t="s">
        <v>132</v>
      </c>
      <c r="CA8" s="4">
        <v>17</v>
      </c>
      <c r="CB8" s="8">
        <v>723.64</v>
      </c>
      <c r="CC8" s="4"/>
      <c r="CD8" s="8"/>
      <c r="CE8" s="7"/>
      <c r="CF8" s="7"/>
      <c r="CG8" s="2" t="s">
        <v>140</v>
      </c>
      <c r="CH8" s="2" t="s">
        <v>129</v>
      </c>
      <c r="CI8" s="2" t="s">
        <v>190</v>
      </c>
      <c r="CJ8" s="2" t="s">
        <v>221</v>
      </c>
      <c r="CK8" s="2" t="s">
        <v>142</v>
      </c>
      <c r="CL8" s="2" t="s">
        <v>132</v>
      </c>
      <c r="CM8" s="4">
        <v>5</v>
      </c>
      <c r="CN8" s="8">
        <v>258.75</v>
      </c>
      <c r="CO8" s="4"/>
      <c r="CP8" s="8"/>
      <c r="CQ8" s="7"/>
      <c r="CR8" s="7"/>
      <c r="CS8" s="2" t="s">
        <v>140</v>
      </c>
      <c r="CT8" s="2" t="s">
        <v>129</v>
      </c>
      <c r="CU8" s="2" t="s">
        <v>222</v>
      </c>
      <c r="CV8" s="2" t="s">
        <v>223</v>
      </c>
      <c r="CW8" s="2" t="s">
        <v>142</v>
      </c>
      <c r="CX8" s="2" t="s">
        <v>132</v>
      </c>
      <c r="CY8" s="4">
        <v>16</v>
      </c>
      <c r="CZ8" s="8">
        <v>896.8</v>
      </c>
      <c r="DA8" s="4"/>
      <c r="DB8" s="8"/>
      <c r="DC8" s="7"/>
      <c r="DD8" s="7"/>
      <c r="DE8" s="2" t="s">
        <v>140</v>
      </c>
      <c r="DF8" s="2" t="s">
        <v>129</v>
      </c>
      <c r="DG8" s="2" t="s">
        <v>187</v>
      </c>
      <c r="DH8" s="2" t="s">
        <v>224</v>
      </c>
      <c r="DI8" s="2" t="s">
        <v>142</v>
      </c>
      <c r="DJ8" s="2" t="s">
        <v>132</v>
      </c>
      <c r="DK8" s="4">
        <v>6</v>
      </c>
      <c r="DL8" s="8">
        <v>328.92</v>
      </c>
      <c r="DM8" s="4"/>
      <c r="DN8" s="8"/>
      <c r="DO8" s="7"/>
      <c r="DP8" s="7"/>
      <c r="DQ8" s="2" t="s">
        <v>140</v>
      </c>
      <c r="DR8" s="2" t="s">
        <v>129</v>
      </c>
      <c r="DS8" s="2" t="s">
        <v>195</v>
      </c>
      <c r="DT8" s="2" t="s">
        <v>225</v>
      </c>
      <c r="DU8" s="2" t="s">
        <v>142</v>
      </c>
      <c r="DV8" s="2" t="s">
        <v>132</v>
      </c>
      <c r="DW8" s="4"/>
      <c r="DX8" s="8"/>
      <c r="DY8" s="4"/>
      <c r="DZ8" s="8"/>
      <c r="EA8" s="7"/>
      <c r="EB8" s="7"/>
      <c r="EC8" s="2" t="s">
        <v>168</v>
      </c>
      <c r="ED8" s="2" t="s">
        <v>129</v>
      </c>
      <c r="EE8" s="2" t="s">
        <v>226</v>
      </c>
      <c r="EF8" s="2" t="s">
        <v>132</v>
      </c>
      <c r="EG8" s="2" t="s">
        <v>142</v>
      </c>
      <c r="EH8" s="2" t="s">
        <v>132</v>
      </c>
      <c r="EI8" s="4">
        <v>2</v>
      </c>
      <c r="EJ8" s="8">
        <v>110.4</v>
      </c>
      <c r="EK8" s="4"/>
      <c r="EL8" s="8"/>
      <c r="EM8" s="7"/>
      <c r="EN8" s="7"/>
      <c r="EO8" s="2" t="s">
        <v>140</v>
      </c>
      <c r="EP8" s="2" t="s">
        <v>129</v>
      </c>
      <c r="EQ8" s="2" t="s">
        <v>199</v>
      </c>
      <c r="ER8" s="2" t="s">
        <v>227</v>
      </c>
      <c r="ES8" s="2" t="s">
        <v>142</v>
      </c>
      <c r="ET8" s="2" t="s">
        <v>132</v>
      </c>
      <c r="EU8" s="4">
        <v>6</v>
      </c>
      <c r="EV8" s="8">
        <v>312.42</v>
      </c>
      <c r="EW8" s="4"/>
      <c r="EX8" s="8"/>
      <c r="EY8" s="7"/>
      <c r="EZ8" s="7"/>
      <c r="FA8" s="2" t="s">
        <v>140</v>
      </c>
      <c r="FB8" s="2" t="s">
        <v>129</v>
      </c>
      <c r="FC8" s="2" t="s">
        <v>228</v>
      </c>
      <c r="FD8" s="2" t="s">
        <v>229</v>
      </c>
      <c r="FE8" s="2" t="s">
        <v>142</v>
      </c>
      <c r="FF8" s="2" t="s">
        <v>132</v>
      </c>
      <c r="FG8" s="4">
        <v>1</v>
      </c>
      <c r="FH8" s="8">
        <v>53.57</v>
      </c>
      <c r="FI8" s="4"/>
      <c r="FJ8" s="8"/>
      <c r="FK8" s="7"/>
      <c r="FL8" s="7"/>
      <c r="FM8" s="2" t="s">
        <v>140</v>
      </c>
      <c r="FN8" s="2" t="s">
        <v>129</v>
      </c>
      <c r="FO8" s="2" t="s">
        <v>156</v>
      </c>
      <c r="FP8" s="2" t="s">
        <v>230</v>
      </c>
      <c r="FQ8" s="2" t="s">
        <v>142</v>
      </c>
      <c r="FR8" s="2" t="s">
        <v>132</v>
      </c>
      <c r="FS8" s="4"/>
      <c r="FT8" s="8"/>
      <c r="FU8" s="4"/>
      <c r="FV8" s="8"/>
      <c r="FW8" s="7"/>
      <c r="FX8" s="7"/>
      <c r="FY8" s="2" t="s">
        <v>140</v>
      </c>
      <c r="FZ8" s="2" t="s">
        <v>129</v>
      </c>
      <c r="GA8" s="2" t="s">
        <v>231</v>
      </c>
      <c r="GB8" s="2" t="s">
        <v>232</v>
      </c>
      <c r="GC8" s="2" t="s">
        <v>142</v>
      </c>
      <c r="GD8" s="2" t="s">
        <v>132</v>
      </c>
      <c r="GE8" s="4"/>
      <c r="GF8" s="8"/>
      <c r="GG8" s="4"/>
      <c r="GH8" s="8"/>
      <c r="GI8" s="7"/>
      <c r="GJ8" s="7"/>
      <c r="GK8" s="2" t="s">
        <v>140</v>
      </c>
      <c r="GL8" s="2" t="s">
        <v>129</v>
      </c>
      <c r="GM8" s="2" t="s">
        <v>187</v>
      </c>
      <c r="GN8" s="2" t="s">
        <v>233</v>
      </c>
      <c r="GO8" s="2" t="s">
        <v>142</v>
      </c>
      <c r="GP8" s="2" t="s">
        <v>132</v>
      </c>
      <c r="GQ8" s="4">
        <v>4</v>
      </c>
      <c r="GR8" s="8">
        <v>396.41</v>
      </c>
      <c r="GS8" s="4"/>
      <c r="GT8" s="8"/>
      <c r="GU8" s="7"/>
      <c r="GV8" s="7"/>
      <c r="GW8" s="2" t="s">
        <v>140</v>
      </c>
      <c r="GX8" s="2" t="s">
        <v>129</v>
      </c>
      <c r="GY8" s="2" t="s">
        <v>162</v>
      </c>
      <c r="GZ8" s="2" t="s">
        <v>234</v>
      </c>
      <c r="HA8" s="2" t="s">
        <v>142</v>
      </c>
      <c r="HB8" s="2" t="s">
        <v>132</v>
      </c>
      <c r="HC8" s="4"/>
      <c r="HD8" s="8"/>
      <c r="HE8" s="4"/>
      <c r="HF8" s="8"/>
      <c r="HG8" s="7"/>
      <c r="HH8" s="7"/>
      <c r="HI8" s="2" t="s">
        <v>140</v>
      </c>
      <c r="HJ8" s="2" t="s">
        <v>129</v>
      </c>
      <c r="HK8" s="2" t="s">
        <v>207</v>
      </c>
      <c r="HL8" s="2" t="s">
        <v>235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167</v>
      </c>
      <c r="HX8" s="2" t="s">
        <v>132</v>
      </c>
      <c r="HY8" s="2" t="s">
        <v>142</v>
      </c>
      <c r="HZ8" s="2" t="s">
        <v>132</v>
      </c>
      <c r="IA8" s="4"/>
      <c r="IB8" s="8"/>
      <c r="IC8" s="4"/>
      <c r="ID8" s="8"/>
      <c r="IE8" s="7"/>
      <c r="IF8" s="7"/>
      <c r="IG8" s="2" t="s">
        <v>168</v>
      </c>
      <c r="IH8" s="2" t="s">
        <v>129</v>
      </c>
      <c r="II8" s="2" t="s">
        <v>132</v>
      </c>
      <c r="IJ8" s="2" t="s">
        <v>132</v>
      </c>
      <c r="IK8" s="2" t="s">
        <v>142</v>
      </c>
      <c r="IL8" s="2" t="s">
        <v>132</v>
      </c>
      <c r="IM8" s="4"/>
      <c r="IN8" s="8"/>
      <c r="IO8" s="4"/>
      <c r="IP8" s="8"/>
      <c r="IQ8" s="7"/>
      <c r="IR8" s="7"/>
      <c r="IS8" s="2" t="s">
        <v>140</v>
      </c>
      <c r="IT8" s="2" t="s">
        <v>129</v>
      </c>
      <c r="IU8" s="2" t="s">
        <v>169</v>
      </c>
      <c r="IV8" s="2" t="s">
        <v>132</v>
      </c>
      <c r="IW8" s="2" t="s">
        <v>142</v>
      </c>
      <c r="IX8" s="2" t="s">
        <v>132</v>
      </c>
      <c r="IY8" s="4"/>
      <c r="IZ8" s="8"/>
      <c r="JA8" s="4"/>
      <c r="JB8" s="8"/>
      <c r="JC8" s="7"/>
      <c r="JD8" s="7"/>
      <c r="JE8" s="2" t="s">
        <v>164</v>
      </c>
      <c r="JF8" s="2" t="s">
        <v>129</v>
      </c>
      <c r="JG8" s="2" t="s">
        <v>132</v>
      </c>
      <c r="JH8" s="2" t="s">
        <v>132</v>
      </c>
      <c r="JI8" s="2" t="s">
        <v>142</v>
      </c>
      <c r="JJ8" s="2" t="s">
        <v>132</v>
      </c>
      <c r="JK8" s="4"/>
      <c r="JL8" s="8"/>
      <c r="JM8" s="4"/>
      <c r="JN8" s="8"/>
      <c r="JO8" s="7"/>
      <c r="JP8" s="7"/>
      <c r="JQ8" s="2" t="s">
        <v>140</v>
      </c>
      <c r="JR8" s="2" t="s">
        <v>129</v>
      </c>
      <c r="JS8" s="2" t="s">
        <v>236</v>
      </c>
      <c r="JT8" s="2" t="s">
        <v>237</v>
      </c>
      <c r="JU8" s="2" t="s">
        <v>142</v>
      </c>
      <c r="JV8" s="2" t="s">
        <v>132</v>
      </c>
      <c r="JW8" s="4"/>
      <c r="JX8" s="8"/>
      <c r="JY8" s="4"/>
      <c r="JZ8" s="8"/>
      <c r="KA8" s="7"/>
      <c r="KB8" s="7"/>
      <c r="KC8" s="2" t="s">
        <v>140</v>
      </c>
      <c r="KD8" s="2" t="s">
        <v>129</v>
      </c>
      <c r="KE8" s="2" t="s">
        <v>222</v>
      </c>
      <c r="KF8" s="2" t="s">
        <v>238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173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/>
      <c r="KV8" s="8"/>
      <c r="KW8" s="4"/>
      <c r="KX8" s="8"/>
      <c r="KY8" s="7"/>
      <c r="KZ8" s="7"/>
      <c r="LA8" s="2" t="s">
        <v>175</v>
      </c>
      <c r="LB8" s="2" t="s">
        <v>177</v>
      </c>
      <c r="LC8" s="2" t="s">
        <v>132</v>
      </c>
      <c r="LD8" s="2" t="s">
        <v>132</v>
      </c>
      <c r="LE8" s="2" t="s">
        <v>142</v>
      </c>
      <c r="LF8" s="2" t="s">
        <v>132</v>
      </c>
      <c r="LG8" s="4"/>
      <c r="LH8" s="8"/>
      <c r="LI8" s="4"/>
      <c r="LJ8" s="8"/>
      <c r="LK8" s="7"/>
      <c r="LL8" s="7"/>
      <c r="LM8" s="2" t="s">
        <v>132</v>
      </c>
      <c r="LN8" s="2" t="s">
        <v>132</v>
      </c>
      <c r="LO8" s="2" t="s">
        <v>132</v>
      </c>
      <c r="LP8" s="2" t="s">
        <v>132</v>
      </c>
      <c r="LQ8" s="2" t="s">
        <v>132</v>
      </c>
      <c r="LR8" s="2" t="s">
        <v>132</v>
      </c>
      <c r="LS8" s="4"/>
      <c r="LT8" s="8"/>
      <c r="LU8" s="4"/>
      <c r="LV8" s="8"/>
      <c r="LW8" s="7"/>
      <c r="LX8" s="7"/>
      <c r="LY8" s="2" t="s">
        <v>140</v>
      </c>
      <c r="LZ8" s="2" t="s">
        <v>174</v>
      </c>
      <c r="MA8" s="2" t="s">
        <v>239</v>
      </c>
      <c r="MB8" s="2" t="s">
        <v>236</v>
      </c>
      <c r="MC8" s="2" t="s">
        <v>142</v>
      </c>
      <c r="MD8" s="2" t="s">
        <v>132</v>
      </c>
      <c r="ME8" s="4"/>
      <c r="MF8" s="8"/>
      <c r="MG8" s="4"/>
      <c r="MH8" s="8"/>
      <c r="MI8" s="7"/>
      <c r="MJ8" s="7"/>
      <c r="MK8" s="2" t="s">
        <v>175</v>
      </c>
      <c r="ML8" s="2" t="s">
        <v>129</v>
      </c>
      <c r="MM8" s="2" t="s">
        <v>132</v>
      </c>
      <c r="MN8" s="2" t="s">
        <v>132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175</v>
      </c>
      <c r="MX8" s="2" t="s">
        <v>129</v>
      </c>
      <c r="MY8" s="2" t="s">
        <v>132</v>
      </c>
      <c r="MZ8" s="2" t="s">
        <v>132</v>
      </c>
      <c r="NA8" s="2" t="s">
        <v>142</v>
      </c>
      <c r="NB8" s="2" t="s">
        <v>132</v>
      </c>
      <c r="NC8" s="4"/>
      <c r="ND8" s="8"/>
      <c r="NE8" s="4"/>
      <c r="NF8" s="8"/>
      <c r="NG8" s="7"/>
      <c r="NH8" s="7"/>
      <c r="NI8" s="2" t="s">
        <v>175</v>
      </c>
      <c r="NJ8" s="2" t="s">
        <v>129</v>
      </c>
      <c r="NK8" s="2" t="s">
        <v>132</v>
      </c>
      <c r="NL8" s="2" t="s">
        <v>132</v>
      </c>
      <c r="NM8" s="2" t="s">
        <v>142</v>
      </c>
      <c r="NN8" s="2" t="s">
        <v>132</v>
      </c>
      <c r="NO8" s="4"/>
      <c r="NP8" s="8"/>
      <c r="NQ8" s="4"/>
      <c r="NR8" s="8"/>
      <c r="NS8" s="7"/>
      <c r="NT8" s="7"/>
      <c r="NU8" s="2" t="s">
        <v>176</v>
      </c>
      <c r="NV8" s="2" t="s">
        <v>129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175</v>
      </c>
      <c r="OH8" s="2" t="s">
        <v>129</v>
      </c>
      <c r="OI8" s="2" t="s">
        <v>132</v>
      </c>
      <c r="OJ8" s="2" t="s">
        <v>132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175</v>
      </c>
      <c r="OT8" s="2" t="s">
        <v>177</v>
      </c>
      <c r="OU8" s="2" t="s">
        <v>132</v>
      </c>
      <c r="OV8" s="2" t="s">
        <v>132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164</v>
      </c>
      <c r="PF8" s="2" t="s">
        <v>129</v>
      </c>
      <c r="PG8" s="2" t="s">
        <v>132</v>
      </c>
      <c r="PH8" s="2" t="s">
        <v>132</v>
      </c>
      <c r="PI8" s="2" t="s">
        <v>142</v>
      </c>
      <c r="PJ8" s="2" t="s">
        <v>132</v>
      </c>
      <c r="PK8" s="4"/>
      <c r="PL8" s="8"/>
      <c r="PM8" s="4"/>
      <c r="PN8" s="8"/>
      <c r="PO8" s="7"/>
      <c r="PP8" s="7"/>
      <c r="PQ8" s="2" t="s">
        <v>140</v>
      </c>
      <c r="PR8" s="2" t="s">
        <v>177</v>
      </c>
      <c r="PS8" s="2" t="s">
        <v>213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164</v>
      </c>
      <c r="QP8" s="2" t="s">
        <v>177</v>
      </c>
      <c r="QQ8" s="2" t="s">
        <v>132</v>
      </c>
      <c r="QR8" s="2" t="s">
        <v>132</v>
      </c>
      <c r="QS8" s="2" t="s">
        <v>142</v>
      </c>
      <c r="QT8" s="2" t="s">
        <v>132</v>
      </c>
      <c r="QU8" s="4"/>
      <c r="QV8" s="8"/>
      <c r="QW8" s="4"/>
      <c r="QX8" s="8"/>
      <c r="QY8" s="7"/>
      <c r="QZ8" s="7"/>
      <c r="RA8" s="2" t="s">
        <v>175</v>
      </c>
      <c r="RB8" s="2" t="s">
        <v>129</v>
      </c>
      <c r="RC8" s="2" t="s">
        <v>132</v>
      </c>
      <c r="RD8" s="2" t="s">
        <v>132</v>
      </c>
      <c r="RE8" s="2" t="s">
        <v>142</v>
      </c>
      <c r="RF8" s="2" t="s">
        <v>180</v>
      </c>
      <c r="RG8" s="4"/>
      <c r="RH8" s="8"/>
      <c r="RI8" s="4"/>
      <c r="RJ8" s="8"/>
      <c r="RK8" s="7"/>
      <c r="RL8" s="7"/>
      <c r="RM8" s="2" t="s">
        <v>140</v>
      </c>
      <c r="RN8" s="2" t="s">
        <v>177</v>
      </c>
      <c r="RO8" s="2" t="s">
        <v>214</v>
      </c>
      <c r="RP8" s="2" t="s">
        <v>240</v>
      </c>
      <c r="RQ8" s="2" t="s">
        <v>142</v>
      </c>
      <c r="RR8" s="2" t="s">
        <v>132</v>
      </c>
    </row>
    <row r="9">
      <c r="A9" s="2" t="s">
        <v>241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242</v>
      </c>
      <c r="G9" s="2" t="s">
        <v>242</v>
      </c>
      <c r="H9" s="2" t="s">
        <v>242</v>
      </c>
      <c r="I9" s="2" t="s">
        <v>243</v>
      </c>
      <c r="J9" s="2" t="s">
        <v>127</v>
      </c>
      <c r="K9" s="2" t="s">
        <v>244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245</v>
      </c>
      <c r="T9" s="2" t="s">
        <v>132</v>
      </c>
      <c r="U9" s="2" t="s">
        <v>134</v>
      </c>
      <c r="V9" s="2" t="s">
        <v>135</v>
      </c>
      <c r="W9" s="2" t="s">
        <v>246</v>
      </c>
      <c r="X9" s="2" t="s">
        <v>247</v>
      </c>
      <c r="Y9" s="2" t="s">
        <v>248</v>
      </c>
      <c r="Z9" s="4">
        <v>481</v>
      </c>
      <c r="AA9" s="4">
        <f>=ROUNDDOWN(9.81632653061224,0)</f>
      </c>
      <c r="AB9" s="5">
        <v>49</v>
      </c>
      <c r="AC9" s="2" t="s">
        <v>138</v>
      </c>
      <c r="AD9" s="4">
        <v>200</v>
      </c>
      <c r="AE9" s="4">
        <v>950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220</v>
      </c>
      <c r="AQ9" s="8">
        <v>10122.04</v>
      </c>
      <c r="AR9" s="4"/>
      <c r="AS9" s="8"/>
      <c r="AT9" s="7"/>
      <c r="AU9" s="7"/>
      <c r="AV9" s="4">
        <v>220</v>
      </c>
      <c r="AW9" s="8">
        <v>10122.04</v>
      </c>
      <c r="AX9" s="4"/>
      <c r="AY9" s="8"/>
      <c r="AZ9" s="7"/>
      <c r="BA9" s="7"/>
      <c r="BB9" s="7">
        <v>1</v>
      </c>
      <c r="BC9" s="4">
        <v>220</v>
      </c>
      <c r="BD9" s="8">
        <v>10122.04</v>
      </c>
      <c r="BE9" s="4"/>
      <c r="BF9" s="8"/>
      <c r="BG9" s="7"/>
      <c r="BH9" s="7"/>
      <c r="BI9" s="7">
        <v>1</v>
      </c>
      <c r="BJ9" s="4">
        <v>220</v>
      </c>
      <c r="BK9" s="8">
        <v>10122.04</v>
      </c>
      <c r="BL9" s="2" t="s">
        <v>249</v>
      </c>
      <c r="BM9" s="7">
        <v>1</v>
      </c>
      <c r="BN9" s="7">
        <v>1</v>
      </c>
      <c r="BO9" s="4">
        <v>35</v>
      </c>
      <c r="BP9" s="8">
        <v>1612.8</v>
      </c>
      <c r="BQ9" s="4"/>
      <c r="BR9" s="8"/>
      <c r="BS9" s="7"/>
      <c r="BT9" s="7"/>
      <c r="BU9" s="2" t="s">
        <v>140</v>
      </c>
      <c r="BV9" s="2" t="s">
        <v>129</v>
      </c>
      <c r="BW9" s="2" t="s">
        <v>132</v>
      </c>
      <c r="BX9" s="2" t="s">
        <v>250</v>
      </c>
      <c r="BY9" s="2" t="s">
        <v>142</v>
      </c>
      <c r="BZ9" s="2" t="s">
        <v>132</v>
      </c>
      <c r="CA9" s="4">
        <v>90</v>
      </c>
      <c r="CB9" s="8">
        <v>3639.77</v>
      </c>
      <c r="CC9" s="4"/>
      <c r="CD9" s="8"/>
      <c r="CE9" s="7"/>
      <c r="CF9" s="7"/>
      <c r="CG9" s="2" t="s">
        <v>140</v>
      </c>
      <c r="CH9" s="2" t="s">
        <v>129</v>
      </c>
      <c r="CI9" s="2" t="s">
        <v>251</v>
      </c>
      <c r="CJ9" s="2" t="s">
        <v>252</v>
      </c>
      <c r="CK9" s="2" t="s">
        <v>142</v>
      </c>
      <c r="CL9" s="2" t="s">
        <v>132</v>
      </c>
      <c r="CM9" s="4"/>
      <c r="CN9" s="8"/>
      <c r="CO9" s="4"/>
      <c r="CP9" s="8"/>
      <c r="CQ9" s="7"/>
      <c r="CR9" s="7"/>
      <c r="CS9" s="2" t="s">
        <v>140</v>
      </c>
      <c r="CT9" s="2" t="s">
        <v>129</v>
      </c>
      <c r="CU9" s="2" t="s">
        <v>253</v>
      </c>
      <c r="CV9" s="2" t="s">
        <v>254</v>
      </c>
      <c r="CW9" s="2" t="s">
        <v>142</v>
      </c>
      <c r="CX9" s="2" t="s">
        <v>132</v>
      </c>
      <c r="CY9" s="4">
        <v>27</v>
      </c>
      <c r="CZ9" s="8">
        <v>1225.02</v>
      </c>
      <c r="DA9" s="4"/>
      <c r="DB9" s="8"/>
      <c r="DC9" s="7"/>
      <c r="DD9" s="7"/>
      <c r="DE9" s="2" t="s">
        <v>140</v>
      </c>
      <c r="DF9" s="2" t="s">
        <v>129</v>
      </c>
      <c r="DG9" s="2" t="s">
        <v>248</v>
      </c>
      <c r="DH9" s="2" t="s">
        <v>255</v>
      </c>
      <c r="DI9" s="2" t="s">
        <v>142</v>
      </c>
      <c r="DJ9" s="2" t="s">
        <v>132</v>
      </c>
      <c r="DK9" s="4">
        <v>45</v>
      </c>
      <c r="DL9" s="8">
        <v>2338.65</v>
      </c>
      <c r="DM9" s="4"/>
      <c r="DN9" s="8"/>
      <c r="DO9" s="7"/>
      <c r="DP9" s="7"/>
      <c r="DQ9" s="2" t="s">
        <v>140</v>
      </c>
      <c r="DR9" s="2" t="s">
        <v>129</v>
      </c>
      <c r="DS9" s="2" t="s">
        <v>256</v>
      </c>
      <c r="DT9" s="2" t="s">
        <v>257</v>
      </c>
      <c r="DU9" s="2" t="s">
        <v>142</v>
      </c>
      <c r="DV9" s="2" t="s">
        <v>132</v>
      </c>
      <c r="DW9" s="4">
        <v>3</v>
      </c>
      <c r="DX9" s="8">
        <v>148.47</v>
      </c>
      <c r="DY9" s="4"/>
      <c r="DZ9" s="8"/>
      <c r="EA9" s="7"/>
      <c r="EB9" s="7"/>
      <c r="EC9" s="2" t="s">
        <v>140</v>
      </c>
      <c r="ED9" s="2" t="s">
        <v>129</v>
      </c>
      <c r="EE9" s="2" t="s">
        <v>258</v>
      </c>
      <c r="EF9" s="2" t="s">
        <v>259</v>
      </c>
      <c r="EG9" s="2" t="s">
        <v>142</v>
      </c>
      <c r="EH9" s="2" t="s">
        <v>132</v>
      </c>
      <c r="EI9" s="4">
        <v>6</v>
      </c>
      <c r="EJ9" s="8">
        <v>326.64</v>
      </c>
      <c r="EK9" s="4"/>
      <c r="EL9" s="8"/>
      <c r="EM9" s="7"/>
      <c r="EN9" s="7"/>
      <c r="EO9" s="2" t="s">
        <v>140</v>
      </c>
      <c r="EP9" s="2" t="s">
        <v>129</v>
      </c>
      <c r="EQ9" s="2" t="s">
        <v>260</v>
      </c>
      <c r="ER9" s="2" t="s">
        <v>261</v>
      </c>
      <c r="ES9" s="2" t="s">
        <v>142</v>
      </c>
      <c r="ET9" s="2" t="s">
        <v>132</v>
      </c>
      <c r="EU9" s="4">
        <v>6</v>
      </c>
      <c r="EV9" s="8">
        <v>311.82</v>
      </c>
      <c r="EW9" s="4"/>
      <c r="EX9" s="8"/>
      <c r="EY9" s="7"/>
      <c r="EZ9" s="7"/>
      <c r="FA9" s="2" t="s">
        <v>140</v>
      </c>
      <c r="FB9" s="2" t="s">
        <v>129</v>
      </c>
      <c r="FC9" s="2" t="s">
        <v>253</v>
      </c>
      <c r="FD9" s="2" t="s">
        <v>171</v>
      </c>
      <c r="FE9" s="2" t="s">
        <v>142</v>
      </c>
      <c r="FF9" s="2" t="s">
        <v>132</v>
      </c>
      <c r="FG9" s="4">
        <v>1</v>
      </c>
      <c r="FH9" s="8">
        <v>45.44</v>
      </c>
      <c r="FI9" s="4"/>
      <c r="FJ9" s="8"/>
      <c r="FK9" s="7"/>
      <c r="FL9" s="7"/>
      <c r="FM9" s="2" t="s">
        <v>140</v>
      </c>
      <c r="FN9" s="2" t="s">
        <v>129</v>
      </c>
      <c r="FO9" s="2" t="s">
        <v>262</v>
      </c>
      <c r="FP9" s="2" t="s">
        <v>263</v>
      </c>
      <c r="FQ9" s="2" t="s">
        <v>142</v>
      </c>
      <c r="FR9" s="2" t="s">
        <v>132</v>
      </c>
      <c r="FS9" s="4">
        <v>1</v>
      </c>
      <c r="FT9" s="8">
        <v>45.44</v>
      </c>
      <c r="FU9" s="4"/>
      <c r="FV9" s="8"/>
      <c r="FW9" s="7"/>
      <c r="FX9" s="7"/>
      <c r="FY9" s="2" t="s">
        <v>140</v>
      </c>
      <c r="FZ9" s="2" t="s">
        <v>129</v>
      </c>
      <c r="GA9" s="2" t="s">
        <v>264</v>
      </c>
      <c r="GB9" s="2" t="s">
        <v>265</v>
      </c>
      <c r="GC9" s="2" t="s">
        <v>142</v>
      </c>
      <c r="GD9" s="2" t="s">
        <v>132</v>
      </c>
      <c r="GE9" s="4"/>
      <c r="GF9" s="8"/>
      <c r="GG9" s="4"/>
      <c r="GH9" s="8"/>
      <c r="GI9" s="7"/>
      <c r="GJ9" s="7"/>
      <c r="GK9" s="2" t="s">
        <v>140</v>
      </c>
      <c r="GL9" s="2" t="s">
        <v>129</v>
      </c>
      <c r="GM9" s="2" t="s">
        <v>266</v>
      </c>
      <c r="GN9" s="2" t="s">
        <v>209</v>
      </c>
      <c r="GO9" s="2" t="s">
        <v>142</v>
      </c>
      <c r="GP9" s="2" t="s">
        <v>132</v>
      </c>
      <c r="GQ9" s="4">
        <v>5</v>
      </c>
      <c r="GR9" s="8">
        <v>382.55</v>
      </c>
      <c r="GS9" s="4"/>
      <c r="GT9" s="8"/>
      <c r="GU9" s="7"/>
      <c r="GV9" s="7"/>
      <c r="GW9" s="2" t="s">
        <v>140</v>
      </c>
      <c r="GX9" s="2" t="s">
        <v>129</v>
      </c>
      <c r="GY9" s="2" t="s">
        <v>162</v>
      </c>
      <c r="GZ9" s="2" t="s">
        <v>267</v>
      </c>
      <c r="HA9" s="2" t="s">
        <v>142</v>
      </c>
      <c r="HB9" s="2" t="s">
        <v>132</v>
      </c>
      <c r="HC9" s="4"/>
      <c r="HD9" s="8"/>
      <c r="HE9" s="4"/>
      <c r="HF9" s="8"/>
      <c r="HG9" s="7"/>
      <c r="HH9" s="7"/>
      <c r="HI9" s="2" t="s">
        <v>140</v>
      </c>
      <c r="HJ9" s="2" t="s">
        <v>129</v>
      </c>
      <c r="HK9" s="2" t="s">
        <v>253</v>
      </c>
      <c r="HL9" s="2" t="s">
        <v>171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140</v>
      </c>
      <c r="HV9" s="2" t="s">
        <v>129</v>
      </c>
      <c r="HW9" s="2" t="s">
        <v>167</v>
      </c>
      <c r="HX9" s="2" t="s">
        <v>132</v>
      </c>
      <c r="HY9" s="2" t="s">
        <v>142</v>
      </c>
      <c r="HZ9" s="2" t="s">
        <v>132</v>
      </c>
      <c r="IA9" s="4">
        <v>1</v>
      </c>
      <c r="IB9" s="8">
        <v>45.44</v>
      </c>
      <c r="IC9" s="4"/>
      <c r="ID9" s="8"/>
      <c r="IE9" s="7"/>
      <c r="IF9" s="7"/>
      <c r="IG9" s="2" t="s">
        <v>140</v>
      </c>
      <c r="IH9" s="2" t="s">
        <v>129</v>
      </c>
      <c r="II9" s="2" t="s">
        <v>209</v>
      </c>
      <c r="IJ9" s="2" t="s">
        <v>268</v>
      </c>
      <c r="IK9" s="2" t="s">
        <v>142</v>
      </c>
      <c r="IL9" s="2" t="s">
        <v>132</v>
      </c>
      <c r="IM9" s="4"/>
      <c r="IN9" s="8"/>
      <c r="IO9" s="4"/>
      <c r="IP9" s="8"/>
      <c r="IQ9" s="7"/>
      <c r="IR9" s="7"/>
      <c r="IS9" s="2" t="s">
        <v>140</v>
      </c>
      <c r="IT9" s="2" t="s">
        <v>129</v>
      </c>
      <c r="IU9" s="2" t="s">
        <v>169</v>
      </c>
      <c r="IV9" s="2" t="s">
        <v>132</v>
      </c>
      <c r="IW9" s="2" t="s">
        <v>142</v>
      </c>
      <c r="IX9" s="2" t="s">
        <v>132</v>
      </c>
      <c r="IY9" s="4"/>
      <c r="IZ9" s="8"/>
      <c r="JA9" s="4"/>
      <c r="JB9" s="8"/>
      <c r="JC9" s="7"/>
      <c r="JD9" s="7"/>
      <c r="JE9" s="2" t="s">
        <v>164</v>
      </c>
      <c r="JF9" s="2" t="s">
        <v>129</v>
      </c>
      <c r="JG9" s="2" t="s">
        <v>132</v>
      </c>
      <c r="JH9" s="2" t="s">
        <v>132</v>
      </c>
      <c r="JI9" s="2" t="s">
        <v>142</v>
      </c>
      <c r="JJ9" s="2" t="s">
        <v>132</v>
      </c>
      <c r="JK9" s="4"/>
      <c r="JL9" s="8"/>
      <c r="JM9" s="4"/>
      <c r="JN9" s="8"/>
      <c r="JO9" s="7"/>
      <c r="JP9" s="7"/>
      <c r="JQ9" s="2" t="s">
        <v>140</v>
      </c>
      <c r="JR9" s="2" t="s">
        <v>129</v>
      </c>
      <c r="JS9" s="2" t="s">
        <v>253</v>
      </c>
      <c r="JT9" s="2" t="s">
        <v>269</v>
      </c>
      <c r="JU9" s="2" t="s">
        <v>142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129</v>
      </c>
      <c r="KE9" s="2" t="s">
        <v>253</v>
      </c>
      <c r="KF9" s="2" t="s">
        <v>268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140</v>
      </c>
      <c r="KP9" s="2" t="s">
        <v>129</v>
      </c>
      <c r="KQ9" s="2" t="s">
        <v>270</v>
      </c>
      <c r="KR9" s="2" t="s">
        <v>271</v>
      </c>
      <c r="KS9" s="2" t="s">
        <v>142</v>
      </c>
      <c r="KT9" s="2" t="s">
        <v>132</v>
      </c>
      <c r="KU9" s="4"/>
      <c r="KV9" s="8"/>
      <c r="KW9" s="4"/>
      <c r="KX9" s="8"/>
      <c r="KY9" s="7"/>
      <c r="KZ9" s="7"/>
      <c r="LA9" s="2" t="s">
        <v>175</v>
      </c>
      <c r="LB9" s="2" t="s">
        <v>177</v>
      </c>
      <c r="LC9" s="2" t="s">
        <v>132</v>
      </c>
      <c r="LD9" s="2" t="s">
        <v>132</v>
      </c>
      <c r="LE9" s="2" t="s">
        <v>142</v>
      </c>
      <c r="LF9" s="2" t="s">
        <v>132</v>
      </c>
      <c r="LG9" s="4"/>
      <c r="LH9" s="8"/>
      <c r="LI9" s="4"/>
      <c r="LJ9" s="8"/>
      <c r="LK9" s="7"/>
      <c r="LL9" s="7"/>
      <c r="LM9" s="2" t="s">
        <v>132</v>
      </c>
      <c r="LN9" s="2" t="s">
        <v>132</v>
      </c>
      <c r="LO9" s="2" t="s">
        <v>132</v>
      </c>
      <c r="LP9" s="2" t="s">
        <v>132</v>
      </c>
      <c r="LQ9" s="2" t="s">
        <v>132</v>
      </c>
      <c r="LR9" s="2" t="s">
        <v>132</v>
      </c>
      <c r="LS9" s="4"/>
      <c r="LT9" s="8"/>
      <c r="LU9" s="4"/>
      <c r="LV9" s="8"/>
      <c r="LW9" s="7"/>
      <c r="LX9" s="7"/>
      <c r="LY9" s="2" t="s">
        <v>140</v>
      </c>
      <c r="LZ9" s="2" t="s">
        <v>174</v>
      </c>
      <c r="MA9" s="2" t="s">
        <v>272</v>
      </c>
      <c r="MB9" s="2" t="s">
        <v>273</v>
      </c>
      <c r="MC9" s="2" t="s">
        <v>142</v>
      </c>
      <c r="MD9" s="2" t="s">
        <v>132</v>
      </c>
      <c r="ME9" s="4"/>
      <c r="MF9" s="8"/>
      <c r="MG9" s="4"/>
      <c r="MH9" s="8"/>
      <c r="MI9" s="7"/>
      <c r="MJ9" s="7"/>
      <c r="MK9" s="2" t="s">
        <v>175</v>
      </c>
      <c r="ML9" s="2" t="s">
        <v>129</v>
      </c>
      <c r="MM9" s="2" t="s">
        <v>132</v>
      </c>
      <c r="MN9" s="2" t="s">
        <v>132</v>
      </c>
      <c r="MO9" s="2" t="s">
        <v>142</v>
      </c>
      <c r="MP9" s="2" t="s">
        <v>132</v>
      </c>
      <c r="MQ9" s="4"/>
      <c r="MR9" s="8"/>
      <c r="MS9" s="4"/>
      <c r="MT9" s="8"/>
      <c r="MU9" s="7"/>
      <c r="MV9" s="7"/>
      <c r="MW9" s="2" t="s">
        <v>175</v>
      </c>
      <c r="MX9" s="2" t="s">
        <v>129</v>
      </c>
      <c r="MY9" s="2" t="s">
        <v>132</v>
      </c>
      <c r="MZ9" s="2" t="s">
        <v>132</v>
      </c>
      <c r="NA9" s="2" t="s">
        <v>142</v>
      </c>
      <c r="NB9" s="2" t="s">
        <v>132</v>
      </c>
      <c r="NC9" s="4"/>
      <c r="ND9" s="8"/>
      <c r="NE9" s="4"/>
      <c r="NF9" s="8"/>
      <c r="NG9" s="7"/>
      <c r="NH9" s="7"/>
      <c r="NI9" s="2" t="s">
        <v>175</v>
      </c>
      <c r="NJ9" s="2" t="s">
        <v>129</v>
      </c>
      <c r="NK9" s="2" t="s">
        <v>132</v>
      </c>
      <c r="NL9" s="2" t="s">
        <v>132</v>
      </c>
      <c r="NM9" s="2" t="s">
        <v>142</v>
      </c>
      <c r="NN9" s="2" t="s">
        <v>132</v>
      </c>
      <c r="NO9" s="4"/>
      <c r="NP9" s="8"/>
      <c r="NQ9" s="4"/>
      <c r="NR9" s="8"/>
      <c r="NS9" s="7"/>
      <c r="NT9" s="7"/>
      <c r="NU9" s="2" t="s">
        <v>176</v>
      </c>
      <c r="NV9" s="2" t="s">
        <v>129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175</v>
      </c>
      <c r="OH9" s="2" t="s">
        <v>129</v>
      </c>
      <c r="OI9" s="2" t="s">
        <v>132</v>
      </c>
      <c r="OJ9" s="2" t="s">
        <v>132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175</v>
      </c>
      <c r="OT9" s="2" t="s">
        <v>177</v>
      </c>
      <c r="OU9" s="2" t="s">
        <v>132</v>
      </c>
      <c r="OV9" s="2" t="s">
        <v>132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164</v>
      </c>
      <c r="PF9" s="2" t="s">
        <v>129</v>
      </c>
      <c r="PG9" s="2" t="s">
        <v>132</v>
      </c>
      <c r="PH9" s="2" t="s">
        <v>132</v>
      </c>
      <c r="PI9" s="2" t="s">
        <v>142</v>
      </c>
      <c r="PJ9" s="2" t="s">
        <v>132</v>
      </c>
      <c r="PK9" s="4"/>
      <c r="PL9" s="8"/>
      <c r="PM9" s="4"/>
      <c r="PN9" s="8"/>
      <c r="PO9" s="7"/>
      <c r="PP9" s="7"/>
      <c r="PQ9" s="2" t="s">
        <v>140</v>
      </c>
      <c r="PR9" s="2" t="s">
        <v>177</v>
      </c>
      <c r="PS9" s="2" t="s">
        <v>213</v>
      </c>
      <c r="PT9" s="2" t="s">
        <v>274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175</v>
      </c>
      <c r="QP9" s="2" t="s">
        <v>177</v>
      </c>
      <c r="QQ9" s="2" t="s">
        <v>132</v>
      </c>
      <c r="QR9" s="2" t="s">
        <v>132</v>
      </c>
      <c r="QS9" s="2" t="s">
        <v>142</v>
      </c>
      <c r="QT9" s="2" t="s">
        <v>132</v>
      </c>
      <c r="QU9" s="4"/>
      <c r="QV9" s="8"/>
      <c r="QW9" s="4"/>
      <c r="QX9" s="8"/>
      <c r="QY9" s="7"/>
      <c r="QZ9" s="7"/>
      <c r="RA9" s="2" t="s">
        <v>175</v>
      </c>
      <c r="RB9" s="2" t="s">
        <v>129</v>
      </c>
      <c r="RC9" s="2" t="s">
        <v>132</v>
      </c>
      <c r="RD9" s="2" t="s">
        <v>132</v>
      </c>
      <c r="RE9" s="2" t="s">
        <v>142</v>
      </c>
      <c r="RF9" s="2" t="s">
        <v>180</v>
      </c>
      <c r="RG9" s="4"/>
      <c r="RH9" s="8"/>
      <c r="RI9" s="4"/>
      <c r="RJ9" s="8"/>
      <c r="RK9" s="7"/>
      <c r="RL9" s="7"/>
      <c r="RM9" s="2" t="s">
        <v>140</v>
      </c>
      <c r="RN9" s="2" t="s">
        <v>177</v>
      </c>
      <c r="RO9" s="2" t="s">
        <v>275</v>
      </c>
      <c r="RP9" s="2" t="s">
        <v>276</v>
      </c>
      <c r="RQ9" s="2" t="s">
        <v>142</v>
      </c>
      <c r="RR9" s="2" t="s">
        <v>132</v>
      </c>
    </row>
    <row r="10">
      <c r="A10" s="2" t="s">
        <v>277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278</v>
      </c>
      <c r="G10" s="2" t="s">
        <v>278</v>
      </c>
      <c r="H10" s="2" t="s">
        <v>278</v>
      </c>
      <c r="I10" s="2" t="s">
        <v>279</v>
      </c>
      <c r="J10" s="2" t="s">
        <v>127</v>
      </c>
      <c r="K10" s="2" t="s">
        <v>280</v>
      </c>
      <c r="L10" s="3">
        <v>58.83</v>
      </c>
      <c r="M10" s="3">
        <v>61.77</v>
      </c>
      <c r="N10" s="3">
        <v>118.74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281</v>
      </c>
      <c r="T10" s="2" t="s">
        <v>132</v>
      </c>
      <c r="U10" s="2" t="s">
        <v>282</v>
      </c>
      <c r="V10" s="2" t="s">
        <v>283</v>
      </c>
      <c r="W10" s="2" t="s">
        <v>136</v>
      </c>
      <c r="X10" s="2" t="s">
        <v>284</v>
      </c>
      <c r="Y10" s="2" t="s">
        <v>285</v>
      </c>
      <c r="Z10" s="4">
        <v>200</v>
      </c>
      <c r="AA10" s="4">
        <f>=ROUNDDOWN(10,0)</f>
      </c>
      <c r="AB10" s="5">
        <v>20</v>
      </c>
      <c r="AC10" s="2" t="s">
        <v>286</v>
      </c>
      <c r="AD10" s="4">
        <v>250</v>
      </c>
      <c r="AE10" s="4">
        <v>250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105</v>
      </c>
      <c r="AQ10" s="8">
        <v>5591.92</v>
      </c>
      <c r="AR10" s="4"/>
      <c r="AS10" s="8"/>
      <c r="AT10" s="7"/>
      <c r="AU10" s="7"/>
      <c r="AV10" s="4">
        <v>105</v>
      </c>
      <c r="AW10" s="8">
        <v>5591.92</v>
      </c>
      <c r="AX10" s="4"/>
      <c r="AY10" s="8"/>
      <c r="AZ10" s="7"/>
      <c r="BA10" s="7"/>
      <c r="BB10" s="7">
        <v>1</v>
      </c>
      <c r="BC10" s="4">
        <v>105</v>
      </c>
      <c r="BD10" s="8">
        <v>5591.92</v>
      </c>
      <c r="BE10" s="4"/>
      <c r="BF10" s="8"/>
      <c r="BG10" s="7"/>
      <c r="BH10" s="7"/>
      <c r="BI10" s="7">
        <v>1</v>
      </c>
      <c r="BJ10" s="4">
        <v>105</v>
      </c>
      <c r="BK10" s="8">
        <v>5591.92</v>
      </c>
      <c r="BL10" s="2" t="s">
        <v>287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288</v>
      </c>
      <c r="BV10" s="2" t="s">
        <v>177</v>
      </c>
      <c r="BW10" s="2" t="s">
        <v>132</v>
      </c>
      <c r="BX10" s="2" t="s">
        <v>289</v>
      </c>
      <c r="BY10" s="2" t="s">
        <v>142</v>
      </c>
      <c r="BZ10" s="2" t="s">
        <v>132</v>
      </c>
      <c r="CA10" s="4">
        <v>81</v>
      </c>
      <c r="CB10" s="8">
        <v>3996.81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143</v>
      </c>
      <c r="CJ10" s="2" t="s">
        <v>290</v>
      </c>
      <c r="CK10" s="2" t="s">
        <v>142</v>
      </c>
      <c r="CL10" s="2" t="s">
        <v>132</v>
      </c>
      <c r="CM10" s="4">
        <v>2</v>
      </c>
      <c r="CN10" s="8">
        <v>137.8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145</v>
      </c>
      <c r="CV10" s="2" t="s">
        <v>291</v>
      </c>
      <c r="CW10" s="2" t="s">
        <v>142</v>
      </c>
      <c r="CX10" s="2" t="s">
        <v>132</v>
      </c>
      <c r="CY10" s="4">
        <v>19</v>
      </c>
      <c r="CZ10" s="8">
        <v>1242.98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285</v>
      </c>
      <c r="DH10" s="2" t="s">
        <v>292</v>
      </c>
      <c r="DI10" s="2" t="s">
        <v>142</v>
      </c>
      <c r="DJ10" s="2" t="s">
        <v>132</v>
      </c>
      <c r="DK10" s="4">
        <v>1</v>
      </c>
      <c r="DL10" s="8">
        <v>68.29</v>
      </c>
      <c r="DM10" s="4"/>
      <c r="DN10" s="8"/>
      <c r="DO10" s="7"/>
      <c r="DP10" s="7"/>
      <c r="DQ10" s="2" t="s">
        <v>140</v>
      </c>
      <c r="DR10" s="2" t="s">
        <v>129</v>
      </c>
      <c r="DS10" s="2" t="s">
        <v>293</v>
      </c>
      <c r="DT10" s="2" t="s">
        <v>294</v>
      </c>
      <c r="DU10" s="2" t="s">
        <v>142</v>
      </c>
      <c r="DV10" s="2" t="s">
        <v>132</v>
      </c>
      <c r="DW10" s="4"/>
      <c r="DX10" s="8"/>
      <c r="DY10" s="4"/>
      <c r="DZ10" s="8"/>
      <c r="EA10" s="7"/>
      <c r="EB10" s="7"/>
      <c r="EC10" s="2" t="s">
        <v>140</v>
      </c>
      <c r="ED10" s="2" t="s">
        <v>129</v>
      </c>
      <c r="EE10" s="2" t="s">
        <v>295</v>
      </c>
      <c r="EF10" s="2" t="s">
        <v>146</v>
      </c>
      <c r="EG10" s="2" t="s">
        <v>142</v>
      </c>
      <c r="EH10" s="2" t="s">
        <v>132</v>
      </c>
      <c r="EI10" s="4">
        <v>2</v>
      </c>
      <c r="EJ10" s="8">
        <v>146.04</v>
      </c>
      <c r="EK10" s="4"/>
      <c r="EL10" s="8"/>
      <c r="EM10" s="7"/>
      <c r="EN10" s="7"/>
      <c r="EO10" s="2" t="s">
        <v>140</v>
      </c>
      <c r="EP10" s="2" t="s">
        <v>129</v>
      </c>
      <c r="EQ10" s="2" t="s">
        <v>296</v>
      </c>
      <c r="ER10" s="2" t="s">
        <v>297</v>
      </c>
      <c r="ES10" s="2" t="s">
        <v>142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298</v>
      </c>
      <c r="FD10" s="2" t="s">
        <v>299</v>
      </c>
      <c r="FE10" s="2" t="s">
        <v>142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129</v>
      </c>
      <c r="FO10" s="2" t="s">
        <v>300</v>
      </c>
      <c r="FP10" s="2" t="s">
        <v>301</v>
      </c>
      <c r="FQ10" s="2" t="s">
        <v>142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129</v>
      </c>
      <c r="GA10" s="2" t="s">
        <v>158</v>
      </c>
      <c r="GB10" s="2" t="s">
        <v>157</v>
      </c>
      <c r="GC10" s="2" t="s">
        <v>142</v>
      </c>
      <c r="GD10" s="2" t="s">
        <v>132</v>
      </c>
      <c r="GE10" s="4"/>
      <c r="GF10" s="8"/>
      <c r="GG10" s="4"/>
      <c r="GH10" s="8"/>
      <c r="GI10" s="7"/>
      <c r="GJ10" s="7"/>
      <c r="GK10" s="2" t="s">
        <v>140</v>
      </c>
      <c r="GL10" s="2" t="s">
        <v>129</v>
      </c>
      <c r="GM10" s="2" t="s">
        <v>285</v>
      </c>
      <c r="GN10" s="2" t="s">
        <v>302</v>
      </c>
      <c r="GO10" s="2" t="s">
        <v>142</v>
      </c>
      <c r="GP10" s="2" t="s">
        <v>132</v>
      </c>
      <c r="GQ10" s="4"/>
      <c r="GR10" s="8"/>
      <c r="GS10" s="4"/>
      <c r="GT10" s="8"/>
      <c r="GU10" s="7"/>
      <c r="GV10" s="7"/>
      <c r="GW10" s="2" t="s">
        <v>140</v>
      </c>
      <c r="GX10" s="2" t="s">
        <v>129</v>
      </c>
      <c r="GY10" s="2" t="s">
        <v>162</v>
      </c>
      <c r="GZ10" s="2" t="s">
        <v>132</v>
      </c>
      <c r="HA10" s="2" t="s">
        <v>142</v>
      </c>
      <c r="HB10" s="2" t="s">
        <v>132</v>
      </c>
      <c r="HC10" s="4"/>
      <c r="HD10" s="8"/>
      <c r="HE10" s="4"/>
      <c r="HF10" s="8"/>
      <c r="HG10" s="7"/>
      <c r="HH10" s="7"/>
      <c r="HI10" s="2" t="s">
        <v>140</v>
      </c>
      <c r="HJ10" s="2" t="s">
        <v>129</v>
      </c>
      <c r="HK10" s="2" t="s">
        <v>303</v>
      </c>
      <c r="HL10" s="2" t="s">
        <v>304</v>
      </c>
      <c r="HM10" s="2" t="s">
        <v>142</v>
      </c>
      <c r="HN10" s="2" t="s">
        <v>132</v>
      </c>
      <c r="HO10" s="4"/>
      <c r="HP10" s="8"/>
      <c r="HQ10" s="4"/>
      <c r="HR10" s="8"/>
      <c r="HS10" s="7"/>
      <c r="HT10" s="7"/>
      <c r="HU10" s="2" t="s">
        <v>140</v>
      </c>
      <c r="HV10" s="2" t="s">
        <v>129</v>
      </c>
      <c r="HW10" s="2" t="s">
        <v>167</v>
      </c>
      <c r="HX10" s="2" t="s">
        <v>132</v>
      </c>
      <c r="HY10" s="2" t="s">
        <v>142</v>
      </c>
      <c r="HZ10" s="2" t="s">
        <v>132</v>
      </c>
      <c r="IA10" s="4"/>
      <c r="IB10" s="8"/>
      <c r="IC10" s="4"/>
      <c r="ID10" s="8"/>
      <c r="IE10" s="7"/>
      <c r="IF10" s="7"/>
      <c r="IG10" s="2" t="s">
        <v>168</v>
      </c>
      <c r="IH10" s="2" t="s">
        <v>129</v>
      </c>
      <c r="II10" s="2" t="s">
        <v>132</v>
      </c>
      <c r="IJ10" s="2" t="s">
        <v>132</v>
      </c>
      <c r="IK10" s="2" t="s">
        <v>142</v>
      </c>
      <c r="IL10" s="2" t="s">
        <v>132</v>
      </c>
      <c r="IM10" s="4"/>
      <c r="IN10" s="8"/>
      <c r="IO10" s="4"/>
      <c r="IP10" s="8"/>
      <c r="IQ10" s="7"/>
      <c r="IR10" s="7"/>
      <c r="IS10" s="2" t="s">
        <v>140</v>
      </c>
      <c r="IT10" s="2" t="s">
        <v>129</v>
      </c>
      <c r="IU10" s="2" t="s">
        <v>305</v>
      </c>
      <c r="IV10" s="2" t="s">
        <v>273</v>
      </c>
      <c r="IW10" s="2" t="s">
        <v>142</v>
      </c>
      <c r="IX10" s="2" t="s">
        <v>132</v>
      </c>
      <c r="IY10" s="4"/>
      <c r="IZ10" s="8"/>
      <c r="JA10" s="4"/>
      <c r="JB10" s="8"/>
      <c r="JC10" s="7"/>
      <c r="JD10" s="7"/>
      <c r="JE10" s="2" t="s">
        <v>164</v>
      </c>
      <c r="JF10" s="2" t="s">
        <v>129</v>
      </c>
      <c r="JG10" s="2" t="s">
        <v>132</v>
      </c>
      <c r="JH10" s="2" t="s">
        <v>132</v>
      </c>
      <c r="JI10" s="2" t="s">
        <v>142</v>
      </c>
      <c r="JJ10" s="2" t="s">
        <v>132</v>
      </c>
      <c r="JK10" s="4"/>
      <c r="JL10" s="8"/>
      <c r="JM10" s="4"/>
      <c r="JN10" s="8"/>
      <c r="JO10" s="7"/>
      <c r="JP10" s="7"/>
      <c r="JQ10" s="2" t="s">
        <v>140</v>
      </c>
      <c r="JR10" s="2" t="s">
        <v>129</v>
      </c>
      <c r="JS10" s="2" t="s">
        <v>306</v>
      </c>
      <c r="JT10" s="2" t="s">
        <v>307</v>
      </c>
      <c r="JU10" s="2" t="s">
        <v>142</v>
      </c>
      <c r="JV10" s="2" t="s">
        <v>132</v>
      </c>
      <c r="JW10" s="4"/>
      <c r="JX10" s="8"/>
      <c r="JY10" s="4"/>
      <c r="JZ10" s="8"/>
      <c r="KA10" s="7"/>
      <c r="KB10" s="7"/>
      <c r="KC10" s="2" t="s">
        <v>140</v>
      </c>
      <c r="KD10" s="2" t="s">
        <v>129</v>
      </c>
      <c r="KE10" s="2" t="s">
        <v>308</v>
      </c>
      <c r="KF10" s="2" t="s">
        <v>309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173</v>
      </c>
      <c r="KP10" s="2" t="s">
        <v>129</v>
      </c>
      <c r="KQ10" s="2" t="s">
        <v>270</v>
      </c>
      <c r="KR10" s="2" t="s">
        <v>132</v>
      </c>
      <c r="KS10" s="2" t="s">
        <v>142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/>
      <c r="LH10" s="8"/>
      <c r="LI10" s="4"/>
      <c r="LJ10" s="8"/>
      <c r="LK10" s="7"/>
      <c r="LL10" s="7"/>
      <c r="LM10" s="2" t="s">
        <v>132</v>
      </c>
      <c r="LN10" s="2" t="s">
        <v>132</v>
      </c>
      <c r="LO10" s="2" t="s">
        <v>132</v>
      </c>
      <c r="LP10" s="2" t="s">
        <v>132</v>
      </c>
      <c r="LQ10" s="2" t="s">
        <v>132</v>
      </c>
      <c r="LR10" s="2" t="s">
        <v>132</v>
      </c>
      <c r="LS10" s="4"/>
      <c r="LT10" s="8"/>
      <c r="LU10" s="4"/>
      <c r="LV10" s="8"/>
      <c r="LW10" s="7"/>
      <c r="LX10" s="7"/>
      <c r="LY10" s="2" t="s">
        <v>140</v>
      </c>
      <c r="LZ10" s="2" t="s">
        <v>174</v>
      </c>
      <c r="MA10" s="2" t="s">
        <v>310</v>
      </c>
      <c r="MB10" s="2" t="s">
        <v>311</v>
      </c>
      <c r="MC10" s="2" t="s">
        <v>142</v>
      </c>
      <c r="MD10" s="2" t="s">
        <v>132</v>
      </c>
      <c r="ME10" s="4"/>
      <c r="MF10" s="8"/>
      <c r="MG10" s="4"/>
      <c r="MH10" s="8"/>
      <c r="MI10" s="7"/>
      <c r="MJ10" s="7"/>
      <c r="MK10" s="2" t="s">
        <v>175</v>
      </c>
      <c r="ML10" s="2" t="s">
        <v>129</v>
      </c>
      <c r="MM10" s="2" t="s">
        <v>132</v>
      </c>
      <c r="MN10" s="2" t="s">
        <v>132</v>
      </c>
      <c r="MO10" s="2" t="s">
        <v>142</v>
      </c>
      <c r="MP10" s="2" t="s">
        <v>132</v>
      </c>
      <c r="MQ10" s="4"/>
      <c r="MR10" s="8"/>
      <c r="MS10" s="4"/>
      <c r="MT10" s="8"/>
      <c r="MU10" s="7"/>
      <c r="MV10" s="7"/>
      <c r="MW10" s="2" t="s">
        <v>175</v>
      </c>
      <c r="MX10" s="2" t="s">
        <v>129</v>
      </c>
      <c r="MY10" s="2" t="s">
        <v>132</v>
      </c>
      <c r="MZ10" s="2" t="s">
        <v>132</v>
      </c>
      <c r="NA10" s="2" t="s">
        <v>142</v>
      </c>
      <c r="NB10" s="2" t="s">
        <v>132</v>
      </c>
      <c r="NC10" s="4"/>
      <c r="ND10" s="8"/>
      <c r="NE10" s="4"/>
      <c r="NF10" s="8"/>
      <c r="NG10" s="7"/>
      <c r="NH10" s="7"/>
      <c r="NI10" s="2" t="s">
        <v>175</v>
      </c>
      <c r="NJ10" s="2" t="s">
        <v>129</v>
      </c>
      <c r="NK10" s="2" t="s">
        <v>132</v>
      </c>
      <c r="NL10" s="2" t="s">
        <v>132</v>
      </c>
      <c r="NM10" s="2" t="s">
        <v>142</v>
      </c>
      <c r="NN10" s="2" t="s">
        <v>132</v>
      </c>
      <c r="NO10" s="4"/>
      <c r="NP10" s="8"/>
      <c r="NQ10" s="4"/>
      <c r="NR10" s="8"/>
      <c r="NS10" s="7"/>
      <c r="NT10" s="7"/>
      <c r="NU10" s="2" t="s">
        <v>176</v>
      </c>
      <c r="NV10" s="2" t="s">
        <v>129</v>
      </c>
      <c r="NW10" s="2" t="s">
        <v>132</v>
      </c>
      <c r="NX10" s="2" t="s">
        <v>132</v>
      </c>
      <c r="NY10" s="2" t="s">
        <v>142</v>
      </c>
      <c r="NZ10" s="2" t="s">
        <v>132</v>
      </c>
      <c r="OA10" s="4"/>
      <c r="OB10" s="8"/>
      <c r="OC10" s="4"/>
      <c r="OD10" s="8"/>
      <c r="OE10" s="7"/>
      <c r="OF10" s="7"/>
      <c r="OG10" s="2" t="s">
        <v>175</v>
      </c>
      <c r="OH10" s="2" t="s">
        <v>129</v>
      </c>
      <c r="OI10" s="2" t="s">
        <v>132</v>
      </c>
      <c r="OJ10" s="2" t="s">
        <v>132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175</v>
      </c>
      <c r="OT10" s="2" t="s">
        <v>177</v>
      </c>
      <c r="OU10" s="2" t="s">
        <v>132</v>
      </c>
      <c r="OV10" s="2" t="s">
        <v>132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164</v>
      </c>
      <c r="PF10" s="2" t="s">
        <v>129</v>
      </c>
      <c r="PG10" s="2" t="s">
        <v>132</v>
      </c>
      <c r="PH10" s="2" t="s">
        <v>132</v>
      </c>
      <c r="PI10" s="2" t="s">
        <v>142</v>
      </c>
      <c r="PJ10" s="2" t="s">
        <v>132</v>
      </c>
      <c r="PK10" s="4"/>
      <c r="PL10" s="8"/>
      <c r="PM10" s="4"/>
      <c r="PN10" s="8"/>
      <c r="PO10" s="7"/>
      <c r="PP10" s="7"/>
      <c r="PQ10" s="2" t="s">
        <v>140</v>
      </c>
      <c r="PR10" s="2" t="s">
        <v>177</v>
      </c>
      <c r="PS10" s="2" t="s">
        <v>312</v>
      </c>
      <c r="PT10" s="2" t="s">
        <v>313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164</v>
      </c>
      <c r="QP10" s="2" t="s">
        <v>177</v>
      </c>
      <c r="QQ10" s="2" t="s">
        <v>132</v>
      </c>
      <c r="QR10" s="2" t="s">
        <v>132</v>
      </c>
      <c r="QS10" s="2" t="s">
        <v>142</v>
      </c>
      <c r="QT10" s="2" t="s">
        <v>132</v>
      </c>
      <c r="QU10" s="4"/>
      <c r="QV10" s="8"/>
      <c r="QW10" s="4"/>
      <c r="QX10" s="8"/>
      <c r="QY10" s="7"/>
      <c r="QZ10" s="7"/>
      <c r="RA10" s="2" t="s">
        <v>175</v>
      </c>
      <c r="RB10" s="2" t="s">
        <v>129</v>
      </c>
      <c r="RC10" s="2" t="s">
        <v>132</v>
      </c>
      <c r="RD10" s="2" t="s">
        <v>132</v>
      </c>
      <c r="RE10" s="2" t="s">
        <v>142</v>
      </c>
      <c r="RF10" s="2" t="s">
        <v>180</v>
      </c>
      <c r="RG10" s="4"/>
      <c r="RH10" s="8"/>
      <c r="RI10" s="4"/>
      <c r="RJ10" s="8"/>
      <c r="RK10" s="7"/>
      <c r="RL10" s="7"/>
      <c r="RM10" s="2" t="s">
        <v>140</v>
      </c>
      <c r="RN10" s="2" t="s">
        <v>177</v>
      </c>
      <c r="RO10" s="2" t="s">
        <v>181</v>
      </c>
      <c r="RP10" s="2" t="s">
        <v>314</v>
      </c>
      <c r="RQ10" s="2" t="s">
        <v>142</v>
      </c>
      <c r="RR10" s="2" t="s">
        <v>132</v>
      </c>
    </row>
    <row r="11">
      <c r="A11" s="2" t="s">
        <v>315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316</v>
      </c>
      <c r="G11" s="2" t="s">
        <v>317</v>
      </c>
      <c r="H11" s="2" t="s">
        <v>318</v>
      </c>
      <c r="I11" s="2" t="s">
        <v>319</v>
      </c>
      <c r="J11" s="2" t="s">
        <v>127</v>
      </c>
      <c r="K11" s="2" t="s">
        <v>320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321</v>
      </c>
      <c r="Q11" s="2" t="s">
        <v>131</v>
      </c>
      <c r="R11" s="2" t="s">
        <v>132</v>
      </c>
      <c r="S11" s="2" t="s">
        <v>322</v>
      </c>
      <c r="T11" s="2" t="s">
        <v>132</v>
      </c>
      <c r="U11" s="2" t="s">
        <v>282</v>
      </c>
      <c r="V11" s="2" t="s">
        <v>135</v>
      </c>
      <c r="W11" s="2" t="s">
        <v>136</v>
      </c>
      <c r="X11" s="2" t="s">
        <v>246</v>
      </c>
      <c r="Y11" s="2" t="s">
        <v>323</v>
      </c>
      <c r="Z11" s="4">
        <v>162</v>
      </c>
      <c r="AA11" s="4">
        <f>=ROUNDDOWN(23.1428571428571,0)</f>
      </c>
      <c r="AB11" s="5">
        <v>7</v>
      </c>
      <c r="AC11" s="2" t="s">
        <v>324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38</v>
      </c>
      <c r="AQ11" s="8">
        <v>2002.81</v>
      </c>
      <c r="AR11" s="4"/>
      <c r="AS11" s="8"/>
      <c r="AT11" s="7"/>
      <c r="AU11" s="7"/>
      <c r="AV11" s="4">
        <v>38</v>
      </c>
      <c r="AW11" s="8">
        <v>2002.81</v>
      </c>
      <c r="AX11" s="4"/>
      <c r="AY11" s="8"/>
      <c r="AZ11" s="7"/>
      <c r="BA11" s="7"/>
      <c r="BB11" s="7">
        <v>1</v>
      </c>
      <c r="BC11" s="4">
        <v>111</v>
      </c>
      <c r="BD11" s="8">
        <v>5349.27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0.3744</v>
      </c>
      <c r="BJ11" s="4">
        <v>38</v>
      </c>
      <c r="BK11" s="8">
        <v>2002.81</v>
      </c>
      <c r="BL11" s="2" t="s">
        <v>325</v>
      </c>
      <c r="BM11" s="7">
        <v>1</v>
      </c>
      <c r="BN11" s="7">
        <v>1</v>
      </c>
      <c r="BO11" s="4">
        <v>3</v>
      </c>
      <c r="BP11" s="8">
        <v>148.38</v>
      </c>
      <c r="BQ11" s="4"/>
      <c r="BR11" s="8"/>
      <c r="BS11" s="7"/>
      <c r="BT11" s="7"/>
      <c r="BU11" s="2" t="s">
        <v>140</v>
      </c>
      <c r="BV11" s="2" t="s">
        <v>129</v>
      </c>
      <c r="BW11" s="2" t="s">
        <v>132</v>
      </c>
      <c r="BX11" s="2" t="s">
        <v>132</v>
      </c>
      <c r="BY11" s="2" t="s">
        <v>142</v>
      </c>
      <c r="BZ11" s="2" t="s">
        <v>132</v>
      </c>
      <c r="CA11" s="4">
        <v>4</v>
      </c>
      <c r="CB11" s="8">
        <v>159.71</v>
      </c>
      <c r="CC11" s="4"/>
      <c r="CD11" s="8"/>
      <c r="CE11" s="7"/>
      <c r="CF11" s="7"/>
      <c r="CG11" s="2" t="s">
        <v>140</v>
      </c>
      <c r="CH11" s="2" t="s">
        <v>129</v>
      </c>
      <c r="CI11" s="2" t="s">
        <v>326</v>
      </c>
      <c r="CJ11" s="2" t="s">
        <v>327</v>
      </c>
      <c r="CK11" s="2" t="s">
        <v>142</v>
      </c>
      <c r="CL11" s="2" t="s">
        <v>132</v>
      </c>
      <c r="CM11" s="4">
        <v>5</v>
      </c>
      <c r="CN11" s="8">
        <v>255</v>
      </c>
      <c r="CO11" s="4"/>
      <c r="CP11" s="8"/>
      <c r="CQ11" s="7"/>
      <c r="CR11" s="7"/>
      <c r="CS11" s="2" t="s">
        <v>140</v>
      </c>
      <c r="CT11" s="2" t="s">
        <v>129</v>
      </c>
      <c r="CU11" s="2" t="s">
        <v>328</v>
      </c>
      <c r="CV11" s="2" t="s">
        <v>329</v>
      </c>
      <c r="CW11" s="2" t="s">
        <v>142</v>
      </c>
      <c r="CX11" s="2" t="s">
        <v>132</v>
      </c>
      <c r="CY11" s="4">
        <v>2</v>
      </c>
      <c r="CZ11" s="8">
        <v>96.19</v>
      </c>
      <c r="DA11" s="4"/>
      <c r="DB11" s="8"/>
      <c r="DC11" s="7"/>
      <c r="DD11" s="7"/>
      <c r="DE11" s="2" t="s">
        <v>140</v>
      </c>
      <c r="DF11" s="2" t="s">
        <v>129</v>
      </c>
      <c r="DG11" s="2" t="s">
        <v>254</v>
      </c>
      <c r="DH11" s="2" t="s">
        <v>330</v>
      </c>
      <c r="DI11" s="2" t="s">
        <v>142</v>
      </c>
      <c r="DJ11" s="2" t="s">
        <v>132</v>
      </c>
      <c r="DK11" s="4">
        <v>10</v>
      </c>
      <c r="DL11" s="8">
        <v>530</v>
      </c>
      <c r="DM11" s="4"/>
      <c r="DN11" s="8"/>
      <c r="DO11" s="7"/>
      <c r="DP11" s="7"/>
      <c r="DQ11" s="2" t="s">
        <v>140</v>
      </c>
      <c r="DR11" s="2" t="s">
        <v>129</v>
      </c>
      <c r="DS11" s="2" t="s">
        <v>323</v>
      </c>
      <c r="DT11" s="2" t="s">
        <v>171</v>
      </c>
      <c r="DU11" s="2" t="s">
        <v>142</v>
      </c>
      <c r="DV11" s="2" t="s">
        <v>132</v>
      </c>
      <c r="DW11" s="4">
        <v>12</v>
      </c>
      <c r="DX11" s="8">
        <v>714.12</v>
      </c>
      <c r="DY11" s="4"/>
      <c r="DZ11" s="8"/>
      <c r="EA11" s="7"/>
      <c r="EB11" s="7"/>
      <c r="EC11" s="2" t="s">
        <v>140</v>
      </c>
      <c r="ED11" s="2" t="s">
        <v>129</v>
      </c>
      <c r="EE11" s="2" t="s">
        <v>331</v>
      </c>
      <c r="EF11" s="2" t="s">
        <v>332</v>
      </c>
      <c r="EG11" s="2" t="s">
        <v>142</v>
      </c>
      <c r="EH11" s="2" t="s">
        <v>132</v>
      </c>
      <c r="EI11" s="4">
        <v>1</v>
      </c>
      <c r="EJ11" s="8">
        <v>51.99</v>
      </c>
      <c r="EK11" s="4"/>
      <c r="EL11" s="8"/>
      <c r="EM11" s="7"/>
      <c r="EN11" s="7"/>
      <c r="EO11" s="2" t="s">
        <v>140</v>
      </c>
      <c r="EP11" s="2" t="s">
        <v>129</v>
      </c>
      <c r="EQ11" s="2" t="s">
        <v>323</v>
      </c>
      <c r="ER11" s="2" t="s">
        <v>333</v>
      </c>
      <c r="ES11" s="2" t="s">
        <v>142</v>
      </c>
      <c r="ET11" s="2" t="s">
        <v>132</v>
      </c>
      <c r="EU11" s="4"/>
      <c r="EV11" s="8"/>
      <c r="EW11" s="4"/>
      <c r="EX11" s="8"/>
      <c r="EY11" s="7"/>
      <c r="EZ11" s="7"/>
      <c r="FA11" s="2" t="s">
        <v>140</v>
      </c>
      <c r="FB11" s="2" t="s">
        <v>129</v>
      </c>
      <c r="FC11" s="2" t="s">
        <v>334</v>
      </c>
      <c r="FD11" s="2" t="s">
        <v>335</v>
      </c>
      <c r="FE11" s="2" t="s">
        <v>142</v>
      </c>
      <c r="FF11" s="2" t="s">
        <v>132</v>
      </c>
      <c r="FG11" s="4"/>
      <c r="FH11" s="8"/>
      <c r="FI11" s="4"/>
      <c r="FJ11" s="8"/>
      <c r="FK11" s="7"/>
      <c r="FL11" s="7"/>
      <c r="FM11" s="2" t="s">
        <v>140</v>
      </c>
      <c r="FN11" s="2" t="s">
        <v>129</v>
      </c>
      <c r="FO11" s="2" t="s">
        <v>156</v>
      </c>
      <c r="FP11" s="2" t="s">
        <v>336</v>
      </c>
      <c r="FQ11" s="2" t="s">
        <v>142</v>
      </c>
      <c r="FR11" s="2" t="s">
        <v>132</v>
      </c>
      <c r="FS11" s="4"/>
      <c r="FT11" s="8"/>
      <c r="FU11" s="4"/>
      <c r="FV11" s="8"/>
      <c r="FW11" s="7"/>
      <c r="FX11" s="7"/>
      <c r="FY11" s="2" t="s">
        <v>140</v>
      </c>
      <c r="FZ11" s="2" t="s">
        <v>129</v>
      </c>
      <c r="GA11" s="2" t="s">
        <v>210</v>
      </c>
      <c r="GB11" s="2" t="s">
        <v>132</v>
      </c>
      <c r="GC11" s="2" t="s">
        <v>142</v>
      </c>
      <c r="GD11" s="2" t="s">
        <v>132</v>
      </c>
      <c r="GE11" s="4"/>
      <c r="GF11" s="8"/>
      <c r="GG11" s="4"/>
      <c r="GH11" s="8"/>
      <c r="GI11" s="7"/>
      <c r="GJ11" s="7"/>
      <c r="GK11" s="2" t="s">
        <v>140</v>
      </c>
      <c r="GL11" s="2" t="s">
        <v>129</v>
      </c>
      <c r="GM11" s="2" t="s">
        <v>323</v>
      </c>
      <c r="GN11" s="2" t="s">
        <v>132</v>
      </c>
      <c r="GO11" s="2" t="s">
        <v>142</v>
      </c>
      <c r="GP11" s="2" t="s">
        <v>132</v>
      </c>
      <c r="GQ11" s="4"/>
      <c r="GR11" s="8"/>
      <c r="GS11" s="4"/>
      <c r="GT11" s="8"/>
      <c r="GU11" s="7"/>
      <c r="GV11" s="7"/>
      <c r="GW11" s="2" t="s">
        <v>140</v>
      </c>
      <c r="GX11" s="2" t="s">
        <v>129</v>
      </c>
      <c r="GY11" s="2" t="s">
        <v>337</v>
      </c>
      <c r="GZ11" s="2" t="s">
        <v>132</v>
      </c>
      <c r="HA11" s="2" t="s">
        <v>142</v>
      </c>
      <c r="HB11" s="2" t="s">
        <v>132</v>
      </c>
      <c r="HC11" s="4">
        <v>1</v>
      </c>
      <c r="HD11" s="8">
        <v>47.42</v>
      </c>
      <c r="HE11" s="4"/>
      <c r="HF11" s="8"/>
      <c r="HG11" s="7"/>
      <c r="HH11" s="7"/>
      <c r="HI11" s="2" t="s">
        <v>140</v>
      </c>
      <c r="HJ11" s="2" t="s">
        <v>129</v>
      </c>
      <c r="HK11" s="2" t="s">
        <v>338</v>
      </c>
      <c r="HL11" s="2" t="s">
        <v>339</v>
      </c>
      <c r="HM11" s="2" t="s">
        <v>142</v>
      </c>
      <c r="HN11" s="2" t="s">
        <v>132</v>
      </c>
      <c r="HO11" s="4"/>
      <c r="HP11" s="8"/>
      <c r="HQ11" s="4"/>
      <c r="HR11" s="8"/>
      <c r="HS11" s="7"/>
      <c r="HT11" s="7"/>
      <c r="HU11" s="2" t="s">
        <v>140</v>
      </c>
      <c r="HV11" s="2" t="s">
        <v>129</v>
      </c>
      <c r="HW11" s="2" t="s">
        <v>167</v>
      </c>
      <c r="HX11" s="2" t="s">
        <v>132</v>
      </c>
      <c r="HY11" s="2" t="s">
        <v>142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340</v>
      </c>
      <c r="IJ11" s="2" t="s">
        <v>341</v>
      </c>
      <c r="IK11" s="2" t="s">
        <v>142</v>
      </c>
      <c r="IL11" s="2" t="s">
        <v>132</v>
      </c>
      <c r="IM11" s="4"/>
      <c r="IN11" s="8"/>
      <c r="IO11" s="4"/>
      <c r="IP11" s="8"/>
      <c r="IQ11" s="7"/>
      <c r="IR11" s="7"/>
      <c r="IS11" s="2" t="s">
        <v>140</v>
      </c>
      <c r="IT11" s="2" t="s">
        <v>129</v>
      </c>
      <c r="IU11" s="2" t="s">
        <v>169</v>
      </c>
      <c r="IV11" s="2" t="s">
        <v>132</v>
      </c>
      <c r="IW11" s="2" t="s">
        <v>142</v>
      </c>
      <c r="IX11" s="2" t="s">
        <v>132</v>
      </c>
      <c r="IY11" s="4"/>
      <c r="IZ11" s="8"/>
      <c r="JA11" s="4"/>
      <c r="JB11" s="8"/>
      <c r="JC11" s="7"/>
      <c r="JD11" s="7"/>
      <c r="JE11" s="2" t="s">
        <v>164</v>
      </c>
      <c r="JF11" s="2" t="s">
        <v>129</v>
      </c>
      <c r="JG11" s="2" t="s">
        <v>132</v>
      </c>
      <c r="JH11" s="2" t="s">
        <v>132</v>
      </c>
      <c r="JI11" s="2" t="s">
        <v>142</v>
      </c>
      <c r="JJ11" s="2" t="s">
        <v>132</v>
      </c>
      <c r="JK11" s="4"/>
      <c r="JL11" s="8"/>
      <c r="JM11" s="4"/>
      <c r="JN11" s="8"/>
      <c r="JO11" s="7"/>
      <c r="JP11" s="7"/>
      <c r="JQ11" s="2" t="s">
        <v>140</v>
      </c>
      <c r="JR11" s="2" t="s">
        <v>129</v>
      </c>
      <c r="JS11" s="2" t="s">
        <v>342</v>
      </c>
      <c r="JT11" s="2" t="s">
        <v>132</v>
      </c>
      <c r="JU11" s="2" t="s">
        <v>142</v>
      </c>
      <c r="JV11" s="2" t="s">
        <v>132</v>
      </c>
      <c r="JW11" s="4"/>
      <c r="JX11" s="8"/>
      <c r="JY11" s="4"/>
      <c r="JZ11" s="8"/>
      <c r="KA11" s="7"/>
      <c r="KB11" s="7"/>
      <c r="KC11" s="2" t="s">
        <v>140</v>
      </c>
      <c r="KD11" s="2" t="s">
        <v>129</v>
      </c>
      <c r="KE11" s="2" t="s">
        <v>343</v>
      </c>
      <c r="KF11" s="2" t="s">
        <v>132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132</v>
      </c>
      <c r="KP11" s="2" t="s">
        <v>132</v>
      </c>
      <c r="KQ11" s="2" t="s">
        <v>132</v>
      </c>
      <c r="KR11" s="2" t="s">
        <v>132</v>
      </c>
      <c r="KS11" s="2" t="s">
        <v>132</v>
      </c>
      <c r="KT11" s="2" t="s">
        <v>132</v>
      </c>
      <c r="KU11" s="4"/>
      <c r="KV11" s="8"/>
      <c r="KW11" s="4"/>
      <c r="KX11" s="8"/>
      <c r="KY11" s="7"/>
      <c r="KZ11" s="7"/>
      <c r="LA11" s="2" t="s">
        <v>175</v>
      </c>
      <c r="LB11" s="2" t="s">
        <v>177</v>
      </c>
      <c r="LC11" s="2" t="s">
        <v>132</v>
      </c>
      <c r="LD11" s="2" t="s">
        <v>132</v>
      </c>
      <c r="LE11" s="2" t="s">
        <v>142</v>
      </c>
      <c r="LF11" s="2" t="s">
        <v>132</v>
      </c>
      <c r="LG11" s="4"/>
      <c r="LH11" s="8"/>
      <c r="LI11" s="4"/>
      <c r="LJ11" s="8"/>
      <c r="LK11" s="7"/>
      <c r="LL11" s="7"/>
      <c r="LM11" s="2" t="s">
        <v>132</v>
      </c>
      <c r="LN11" s="2" t="s">
        <v>132</v>
      </c>
      <c r="LO11" s="2" t="s">
        <v>132</v>
      </c>
      <c r="LP11" s="2" t="s">
        <v>132</v>
      </c>
      <c r="LQ11" s="2" t="s">
        <v>132</v>
      </c>
      <c r="LR11" s="2" t="s">
        <v>132</v>
      </c>
      <c r="LS11" s="4"/>
      <c r="LT11" s="8"/>
      <c r="LU11" s="4"/>
      <c r="LV11" s="8"/>
      <c r="LW11" s="7"/>
      <c r="LX11" s="7"/>
      <c r="LY11" s="2" t="s">
        <v>140</v>
      </c>
      <c r="LZ11" s="2" t="s">
        <v>174</v>
      </c>
      <c r="MA11" s="2" t="s">
        <v>344</v>
      </c>
      <c r="MB11" s="2" t="s">
        <v>345</v>
      </c>
      <c r="MC11" s="2" t="s">
        <v>142</v>
      </c>
      <c r="MD11" s="2" t="s">
        <v>132</v>
      </c>
      <c r="ME11" s="4"/>
      <c r="MF11" s="8"/>
      <c r="MG11" s="4"/>
      <c r="MH11" s="8"/>
      <c r="MI11" s="7"/>
      <c r="MJ11" s="7"/>
      <c r="MK11" s="2" t="s">
        <v>175</v>
      </c>
      <c r="ML11" s="2" t="s">
        <v>129</v>
      </c>
      <c r="MM11" s="2" t="s">
        <v>132</v>
      </c>
      <c r="MN11" s="2" t="s">
        <v>132</v>
      </c>
      <c r="MO11" s="2" t="s">
        <v>142</v>
      </c>
      <c r="MP11" s="2" t="s">
        <v>132</v>
      </c>
      <c r="MQ11" s="4"/>
      <c r="MR11" s="8"/>
      <c r="MS11" s="4"/>
      <c r="MT11" s="8"/>
      <c r="MU11" s="7"/>
      <c r="MV11" s="7"/>
      <c r="MW11" s="2" t="s">
        <v>175</v>
      </c>
      <c r="MX11" s="2" t="s">
        <v>129</v>
      </c>
      <c r="MY11" s="2" t="s">
        <v>132</v>
      </c>
      <c r="MZ11" s="2" t="s">
        <v>132</v>
      </c>
      <c r="NA11" s="2" t="s">
        <v>142</v>
      </c>
      <c r="NB11" s="2" t="s">
        <v>132</v>
      </c>
      <c r="NC11" s="4"/>
      <c r="ND11" s="8"/>
      <c r="NE11" s="4"/>
      <c r="NF11" s="8"/>
      <c r="NG11" s="7"/>
      <c r="NH11" s="7"/>
      <c r="NI11" s="2" t="s">
        <v>175</v>
      </c>
      <c r="NJ11" s="2" t="s">
        <v>129</v>
      </c>
      <c r="NK11" s="2" t="s">
        <v>132</v>
      </c>
      <c r="NL11" s="2" t="s">
        <v>132</v>
      </c>
      <c r="NM11" s="2" t="s">
        <v>142</v>
      </c>
      <c r="NN11" s="2" t="s">
        <v>132</v>
      </c>
      <c r="NO11" s="4"/>
      <c r="NP11" s="8"/>
      <c r="NQ11" s="4"/>
      <c r="NR11" s="8"/>
      <c r="NS11" s="7"/>
      <c r="NT11" s="7"/>
      <c r="NU11" s="2" t="s">
        <v>176</v>
      </c>
      <c r="NV11" s="2" t="s">
        <v>129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175</v>
      </c>
      <c r="OH11" s="2" t="s">
        <v>129</v>
      </c>
      <c r="OI11" s="2" t="s">
        <v>132</v>
      </c>
      <c r="OJ11" s="2" t="s">
        <v>132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132</v>
      </c>
      <c r="OT11" s="2" t="s">
        <v>132</v>
      </c>
      <c r="OU11" s="2" t="s">
        <v>132</v>
      </c>
      <c r="OV11" s="2" t="s">
        <v>132</v>
      </c>
      <c r="OW11" s="2" t="s">
        <v>132</v>
      </c>
      <c r="OX11" s="2" t="s">
        <v>132</v>
      </c>
      <c r="OY11" s="4"/>
      <c r="OZ11" s="8"/>
      <c r="PA11" s="4"/>
      <c r="PB11" s="8"/>
      <c r="PC11" s="7"/>
      <c r="PD11" s="7"/>
      <c r="PE11" s="2" t="s">
        <v>164</v>
      </c>
      <c r="PF11" s="2" t="s">
        <v>129</v>
      </c>
      <c r="PG11" s="2" t="s">
        <v>132</v>
      </c>
      <c r="PH11" s="2" t="s">
        <v>132</v>
      </c>
      <c r="PI11" s="2" t="s">
        <v>142</v>
      </c>
      <c r="PJ11" s="2" t="s">
        <v>132</v>
      </c>
      <c r="PK11" s="4"/>
      <c r="PL11" s="8"/>
      <c r="PM11" s="4"/>
      <c r="PN11" s="8"/>
      <c r="PO11" s="7"/>
      <c r="PP11" s="7"/>
      <c r="PQ11" s="2" t="s">
        <v>140</v>
      </c>
      <c r="PR11" s="2" t="s">
        <v>177</v>
      </c>
      <c r="PS11" s="2" t="s">
        <v>213</v>
      </c>
      <c r="PT11" s="2" t="s">
        <v>346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175</v>
      </c>
      <c r="QD11" s="2" t="s">
        <v>129</v>
      </c>
      <c r="QE11" s="2" t="s">
        <v>132</v>
      </c>
      <c r="QF11" s="2" t="s">
        <v>132</v>
      </c>
      <c r="QG11" s="2" t="s">
        <v>142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175</v>
      </c>
      <c r="RB11" s="2" t="s">
        <v>129</v>
      </c>
      <c r="RC11" s="2" t="s">
        <v>132</v>
      </c>
      <c r="RD11" s="2" t="s">
        <v>132</v>
      </c>
      <c r="RE11" s="2" t="s">
        <v>142</v>
      </c>
      <c r="RF11" s="2" t="s">
        <v>180</v>
      </c>
      <c r="RG11" s="4"/>
      <c r="RH11" s="8"/>
      <c r="RI11" s="4"/>
      <c r="RJ11" s="8"/>
      <c r="RK11" s="7"/>
      <c r="RL11" s="7"/>
      <c r="RM11" s="2" t="s">
        <v>140</v>
      </c>
      <c r="RN11" s="2" t="s">
        <v>177</v>
      </c>
      <c r="RO11" s="2" t="s">
        <v>330</v>
      </c>
      <c r="RP11" s="2" t="s">
        <v>347</v>
      </c>
      <c r="RQ11" s="2" t="s">
        <v>142</v>
      </c>
      <c r="RR11" s="2" t="s">
        <v>132</v>
      </c>
    </row>
    <row r="12">
      <c r="A12" s="2" t="s">
        <v>348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316</v>
      </c>
      <c r="G12" s="2" t="s">
        <v>317</v>
      </c>
      <c r="H12" s="2" t="s">
        <v>318</v>
      </c>
      <c r="I12" s="2" t="s">
        <v>319</v>
      </c>
      <c r="J12" s="2" t="s">
        <v>127</v>
      </c>
      <c r="K12" s="2" t="s">
        <v>349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218</v>
      </c>
      <c r="Q12" s="2" t="s">
        <v>131</v>
      </c>
      <c r="R12" s="2" t="s">
        <v>132</v>
      </c>
      <c r="S12" s="2" t="s">
        <v>322</v>
      </c>
      <c r="T12" s="2" t="s">
        <v>132</v>
      </c>
      <c r="U12" s="2" t="s">
        <v>282</v>
      </c>
      <c r="V12" s="2" t="s">
        <v>135</v>
      </c>
      <c r="W12" s="2" t="s">
        <v>136</v>
      </c>
      <c r="X12" s="2" t="s">
        <v>132</v>
      </c>
      <c r="Y12" s="2" t="s">
        <v>350</v>
      </c>
      <c r="Z12" s="4">
        <v>59</v>
      </c>
      <c r="AA12" s="4">
        <f>=ROUNDDOWN(3.93333333333333,0)</f>
      </c>
      <c r="AB12" s="5">
        <v>15</v>
      </c>
      <c r="AC12" s="2" t="s">
        <v>138</v>
      </c>
      <c r="AD12" s="4">
        <v>100</v>
      </c>
      <c r="AE12" s="4">
        <v>400</v>
      </c>
      <c r="AF12" s="6">
        <v>65</v>
      </c>
      <c r="AG12" s="6"/>
      <c r="AH12" s="7">
        <v>0.5429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36</v>
      </c>
      <c r="AQ12" s="8">
        <v>1691.54</v>
      </c>
      <c r="AR12" s="4"/>
      <c r="AS12" s="8"/>
      <c r="AT12" s="7"/>
      <c r="AU12" s="7"/>
      <c r="AV12" s="4">
        <v>36</v>
      </c>
      <c r="AW12" s="8">
        <v>1691.54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0.3162</v>
      </c>
      <c r="BJ12" s="4">
        <v>36</v>
      </c>
      <c r="BK12" s="8">
        <v>1691.54</v>
      </c>
      <c r="BL12" s="2" t="s">
        <v>351</v>
      </c>
      <c r="BM12" s="7">
        <v>1</v>
      </c>
      <c r="BN12" s="7">
        <v>1</v>
      </c>
      <c r="BO12" s="4">
        <v>9</v>
      </c>
      <c r="BP12" s="8">
        <v>417.42</v>
      </c>
      <c r="BQ12" s="4"/>
      <c r="BR12" s="8"/>
      <c r="BS12" s="7"/>
      <c r="BT12" s="7"/>
      <c r="BU12" s="2" t="s">
        <v>140</v>
      </c>
      <c r="BV12" s="2" t="s">
        <v>129</v>
      </c>
      <c r="BW12" s="2" t="s">
        <v>132</v>
      </c>
      <c r="BX12" s="2" t="s">
        <v>352</v>
      </c>
      <c r="BY12" s="2" t="s">
        <v>142</v>
      </c>
      <c r="BZ12" s="2" t="s">
        <v>132</v>
      </c>
      <c r="CA12" s="4">
        <v>10</v>
      </c>
      <c r="CB12" s="8">
        <v>393.14</v>
      </c>
      <c r="CC12" s="4"/>
      <c r="CD12" s="8"/>
      <c r="CE12" s="7"/>
      <c r="CF12" s="7"/>
      <c r="CG12" s="2" t="s">
        <v>140</v>
      </c>
      <c r="CH12" s="2" t="s">
        <v>129</v>
      </c>
      <c r="CI12" s="2" t="s">
        <v>353</v>
      </c>
      <c r="CJ12" s="2" t="s">
        <v>354</v>
      </c>
      <c r="CK12" s="2" t="s">
        <v>142</v>
      </c>
      <c r="CL12" s="2" t="s">
        <v>132</v>
      </c>
      <c r="CM12" s="4">
        <v>1</v>
      </c>
      <c r="CN12" s="8">
        <v>51</v>
      </c>
      <c r="CO12" s="4"/>
      <c r="CP12" s="8"/>
      <c r="CQ12" s="7"/>
      <c r="CR12" s="7"/>
      <c r="CS12" s="2" t="s">
        <v>140</v>
      </c>
      <c r="CT12" s="2" t="s">
        <v>129</v>
      </c>
      <c r="CU12" s="2" t="s">
        <v>353</v>
      </c>
      <c r="CV12" s="2" t="s">
        <v>355</v>
      </c>
      <c r="CW12" s="2" t="s">
        <v>142</v>
      </c>
      <c r="CX12" s="2" t="s">
        <v>132</v>
      </c>
      <c r="CY12" s="4">
        <v>6</v>
      </c>
      <c r="CZ12" s="8">
        <v>308.83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356</v>
      </c>
      <c r="DH12" s="2" t="s">
        <v>357</v>
      </c>
      <c r="DI12" s="2" t="s">
        <v>142</v>
      </c>
      <c r="DJ12" s="2" t="s">
        <v>132</v>
      </c>
      <c r="DK12" s="4">
        <v>8</v>
      </c>
      <c r="DL12" s="8">
        <v>424</v>
      </c>
      <c r="DM12" s="4"/>
      <c r="DN12" s="8"/>
      <c r="DO12" s="7"/>
      <c r="DP12" s="7"/>
      <c r="DQ12" s="2" t="s">
        <v>140</v>
      </c>
      <c r="DR12" s="2" t="s">
        <v>129</v>
      </c>
      <c r="DS12" s="2" t="s">
        <v>358</v>
      </c>
      <c r="DT12" s="2" t="s">
        <v>150</v>
      </c>
      <c r="DU12" s="2" t="s">
        <v>142</v>
      </c>
      <c r="DV12" s="2" t="s">
        <v>132</v>
      </c>
      <c r="DW12" s="4"/>
      <c r="DX12" s="8"/>
      <c r="DY12" s="4"/>
      <c r="DZ12" s="8"/>
      <c r="EA12" s="7"/>
      <c r="EB12" s="7"/>
      <c r="EC12" s="2" t="s">
        <v>140</v>
      </c>
      <c r="ED12" s="2" t="s">
        <v>129</v>
      </c>
      <c r="EE12" s="2" t="s">
        <v>359</v>
      </c>
      <c r="EF12" s="2" t="s">
        <v>360</v>
      </c>
      <c r="EG12" s="2" t="s">
        <v>142</v>
      </c>
      <c r="EH12" s="2" t="s">
        <v>132</v>
      </c>
      <c r="EI12" s="4">
        <v>1</v>
      </c>
      <c r="EJ12" s="8">
        <v>51.99</v>
      </c>
      <c r="EK12" s="4"/>
      <c r="EL12" s="8"/>
      <c r="EM12" s="7"/>
      <c r="EN12" s="7"/>
      <c r="EO12" s="2" t="s">
        <v>140</v>
      </c>
      <c r="EP12" s="2" t="s">
        <v>129</v>
      </c>
      <c r="EQ12" s="2" t="s">
        <v>361</v>
      </c>
      <c r="ER12" s="2" t="s">
        <v>362</v>
      </c>
      <c r="ES12" s="2" t="s">
        <v>142</v>
      </c>
      <c r="ET12" s="2" t="s">
        <v>132</v>
      </c>
      <c r="EU12" s="4"/>
      <c r="EV12" s="8"/>
      <c r="EW12" s="4"/>
      <c r="EX12" s="8"/>
      <c r="EY12" s="7"/>
      <c r="EZ12" s="7"/>
      <c r="FA12" s="2" t="s">
        <v>140</v>
      </c>
      <c r="FB12" s="2" t="s">
        <v>177</v>
      </c>
      <c r="FC12" s="2" t="s">
        <v>362</v>
      </c>
      <c r="FD12" s="2" t="s">
        <v>354</v>
      </c>
      <c r="FE12" s="2" t="s">
        <v>142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129</v>
      </c>
      <c r="FO12" s="2" t="s">
        <v>156</v>
      </c>
      <c r="FP12" s="2" t="s">
        <v>132</v>
      </c>
      <c r="FQ12" s="2" t="s">
        <v>142</v>
      </c>
      <c r="FR12" s="2" t="s">
        <v>132</v>
      </c>
      <c r="FS12" s="4"/>
      <c r="FT12" s="8"/>
      <c r="FU12" s="4"/>
      <c r="FV12" s="8"/>
      <c r="FW12" s="7"/>
      <c r="FX12" s="7"/>
      <c r="FY12" s="2" t="s">
        <v>140</v>
      </c>
      <c r="FZ12" s="2" t="s">
        <v>129</v>
      </c>
      <c r="GA12" s="2" t="s">
        <v>158</v>
      </c>
      <c r="GB12" s="2" t="s">
        <v>363</v>
      </c>
      <c r="GC12" s="2" t="s">
        <v>142</v>
      </c>
      <c r="GD12" s="2" t="s">
        <v>132</v>
      </c>
      <c r="GE12" s="4"/>
      <c r="GF12" s="8"/>
      <c r="GG12" s="4"/>
      <c r="GH12" s="8"/>
      <c r="GI12" s="7"/>
      <c r="GJ12" s="7"/>
      <c r="GK12" s="2" t="s">
        <v>140</v>
      </c>
      <c r="GL12" s="2" t="s">
        <v>129</v>
      </c>
      <c r="GM12" s="2" t="s">
        <v>356</v>
      </c>
      <c r="GN12" s="2" t="s">
        <v>364</v>
      </c>
      <c r="GO12" s="2" t="s">
        <v>142</v>
      </c>
      <c r="GP12" s="2" t="s">
        <v>132</v>
      </c>
      <c r="GQ12" s="4"/>
      <c r="GR12" s="8"/>
      <c r="GS12" s="4"/>
      <c r="GT12" s="8"/>
      <c r="GU12" s="7"/>
      <c r="GV12" s="7"/>
      <c r="GW12" s="2" t="s">
        <v>140</v>
      </c>
      <c r="GX12" s="2" t="s">
        <v>129</v>
      </c>
      <c r="GY12" s="2" t="s">
        <v>162</v>
      </c>
      <c r="GZ12" s="2" t="s">
        <v>132</v>
      </c>
      <c r="HA12" s="2" t="s">
        <v>142</v>
      </c>
      <c r="HB12" s="2" t="s">
        <v>132</v>
      </c>
      <c r="HC12" s="4"/>
      <c r="HD12" s="8"/>
      <c r="HE12" s="4"/>
      <c r="HF12" s="8"/>
      <c r="HG12" s="7"/>
      <c r="HH12" s="7"/>
      <c r="HI12" s="2" t="s">
        <v>140</v>
      </c>
      <c r="HJ12" s="2" t="s">
        <v>129</v>
      </c>
      <c r="HK12" s="2" t="s">
        <v>365</v>
      </c>
      <c r="HL12" s="2" t="s">
        <v>366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140</v>
      </c>
      <c r="HV12" s="2" t="s">
        <v>129</v>
      </c>
      <c r="HW12" s="2" t="s">
        <v>367</v>
      </c>
      <c r="HX12" s="2" t="s">
        <v>368</v>
      </c>
      <c r="HY12" s="2" t="s">
        <v>142</v>
      </c>
      <c r="HZ12" s="2" t="s">
        <v>132</v>
      </c>
      <c r="IA12" s="4"/>
      <c r="IB12" s="8"/>
      <c r="IC12" s="4"/>
      <c r="ID12" s="8"/>
      <c r="IE12" s="7"/>
      <c r="IF12" s="7"/>
      <c r="IG12" s="2" t="s">
        <v>140</v>
      </c>
      <c r="IH12" s="2" t="s">
        <v>129</v>
      </c>
      <c r="II12" s="2" t="s">
        <v>369</v>
      </c>
      <c r="IJ12" s="2" t="s">
        <v>370</v>
      </c>
      <c r="IK12" s="2" t="s">
        <v>142</v>
      </c>
      <c r="IL12" s="2" t="s">
        <v>132</v>
      </c>
      <c r="IM12" s="4">
        <v>1</v>
      </c>
      <c r="IN12" s="8">
        <v>45.16</v>
      </c>
      <c r="IO12" s="4"/>
      <c r="IP12" s="8"/>
      <c r="IQ12" s="7"/>
      <c r="IR12" s="7"/>
      <c r="IS12" s="2" t="s">
        <v>140</v>
      </c>
      <c r="IT12" s="2" t="s">
        <v>129</v>
      </c>
      <c r="IU12" s="2" t="s">
        <v>305</v>
      </c>
      <c r="IV12" s="2" t="s">
        <v>371</v>
      </c>
      <c r="IW12" s="2" t="s">
        <v>142</v>
      </c>
      <c r="IX12" s="2" t="s">
        <v>132</v>
      </c>
      <c r="IY12" s="4"/>
      <c r="IZ12" s="8"/>
      <c r="JA12" s="4"/>
      <c r="JB12" s="8"/>
      <c r="JC12" s="7"/>
      <c r="JD12" s="7"/>
      <c r="JE12" s="2" t="s">
        <v>164</v>
      </c>
      <c r="JF12" s="2" t="s">
        <v>129</v>
      </c>
      <c r="JG12" s="2" t="s">
        <v>132</v>
      </c>
      <c r="JH12" s="2" t="s">
        <v>132</v>
      </c>
      <c r="JI12" s="2" t="s">
        <v>142</v>
      </c>
      <c r="JJ12" s="2" t="s">
        <v>132</v>
      </c>
      <c r="JK12" s="4"/>
      <c r="JL12" s="8"/>
      <c r="JM12" s="4"/>
      <c r="JN12" s="8"/>
      <c r="JO12" s="7"/>
      <c r="JP12" s="7"/>
      <c r="JQ12" s="2" t="s">
        <v>140</v>
      </c>
      <c r="JR12" s="2" t="s">
        <v>129</v>
      </c>
      <c r="JS12" s="2" t="s">
        <v>170</v>
      </c>
      <c r="JT12" s="2" t="s">
        <v>372</v>
      </c>
      <c r="JU12" s="2" t="s">
        <v>142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129</v>
      </c>
      <c r="KE12" s="2" t="s">
        <v>373</v>
      </c>
      <c r="KF12" s="2" t="s">
        <v>374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173</v>
      </c>
      <c r="KP12" s="2" t="s">
        <v>129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/>
      <c r="KX12" s="8"/>
      <c r="KY12" s="7"/>
      <c r="KZ12" s="7"/>
      <c r="LA12" s="2" t="s">
        <v>175</v>
      </c>
      <c r="LB12" s="2" t="s">
        <v>177</v>
      </c>
      <c r="LC12" s="2" t="s">
        <v>132</v>
      </c>
      <c r="LD12" s="2" t="s">
        <v>132</v>
      </c>
      <c r="LE12" s="2" t="s">
        <v>142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140</v>
      </c>
      <c r="LZ12" s="2" t="s">
        <v>174</v>
      </c>
      <c r="MA12" s="2" t="s">
        <v>354</v>
      </c>
      <c r="MB12" s="2" t="s">
        <v>375</v>
      </c>
      <c r="MC12" s="2" t="s">
        <v>142</v>
      </c>
      <c r="MD12" s="2" t="s">
        <v>132</v>
      </c>
      <c r="ME12" s="4"/>
      <c r="MF12" s="8"/>
      <c r="MG12" s="4"/>
      <c r="MH12" s="8"/>
      <c r="MI12" s="7"/>
      <c r="MJ12" s="7"/>
      <c r="MK12" s="2" t="s">
        <v>175</v>
      </c>
      <c r="ML12" s="2" t="s">
        <v>129</v>
      </c>
      <c r="MM12" s="2" t="s">
        <v>132</v>
      </c>
      <c r="MN12" s="2" t="s">
        <v>132</v>
      </c>
      <c r="MO12" s="2" t="s">
        <v>142</v>
      </c>
      <c r="MP12" s="2" t="s">
        <v>132</v>
      </c>
      <c r="MQ12" s="4"/>
      <c r="MR12" s="8"/>
      <c r="MS12" s="4"/>
      <c r="MT12" s="8"/>
      <c r="MU12" s="7"/>
      <c r="MV12" s="7"/>
      <c r="MW12" s="2" t="s">
        <v>175</v>
      </c>
      <c r="MX12" s="2" t="s">
        <v>129</v>
      </c>
      <c r="MY12" s="2" t="s">
        <v>132</v>
      </c>
      <c r="MZ12" s="2" t="s">
        <v>132</v>
      </c>
      <c r="NA12" s="2" t="s">
        <v>142</v>
      </c>
      <c r="NB12" s="2" t="s">
        <v>132</v>
      </c>
      <c r="NC12" s="4"/>
      <c r="ND12" s="8"/>
      <c r="NE12" s="4"/>
      <c r="NF12" s="8"/>
      <c r="NG12" s="7"/>
      <c r="NH12" s="7"/>
      <c r="NI12" s="2" t="s">
        <v>175</v>
      </c>
      <c r="NJ12" s="2" t="s">
        <v>129</v>
      </c>
      <c r="NK12" s="2" t="s">
        <v>132</v>
      </c>
      <c r="NL12" s="2" t="s">
        <v>132</v>
      </c>
      <c r="NM12" s="2" t="s">
        <v>142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4"/>
      <c r="OB12" s="8"/>
      <c r="OC12" s="4"/>
      <c r="OD12" s="8"/>
      <c r="OE12" s="7"/>
      <c r="OF12" s="7"/>
      <c r="OG12" s="2" t="s">
        <v>175</v>
      </c>
      <c r="OH12" s="2" t="s">
        <v>129</v>
      </c>
      <c r="OI12" s="2" t="s">
        <v>132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175</v>
      </c>
      <c r="OT12" s="2" t="s">
        <v>177</v>
      </c>
      <c r="OU12" s="2" t="s">
        <v>132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164</v>
      </c>
      <c r="PF12" s="2" t="s">
        <v>129</v>
      </c>
      <c r="PG12" s="2" t="s">
        <v>132</v>
      </c>
      <c r="PH12" s="2" t="s">
        <v>132</v>
      </c>
      <c r="PI12" s="2" t="s">
        <v>142</v>
      </c>
      <c r="PJ12" s="2" t="s">
        <v>132</v>
      </c>
      <c r="PK12" s="4"/>
      <c r="PL12" s="8"/>
      <c r="PM12" s="4"/>
      <c r="PN12" s="8"/>
      <c r="PO12" s="7"/>
      <c r="PP12" s="7"/>
      <c r="PQ12" s="2" t="s">
        <v>140</v>
      </c>
      <c r="PR12" s="2" t="s">
        <v>177</v>
      </c>
      <c r="PS12" s="2" t="s">
        <v>178</v>
      </c>
      <c r="PT12" s="2" t="s">
        <v>376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164</v>
      </c>
      <c r="QP12" s="2" t="s">
        <v>177</v>
      </c>
      <c r="QQ12" s="2" t="s">
        <v>132</v>
      </c>
      <c r="QR12" s="2" t="s">
        <v>132</v>
      </c>
      <c r="QS12" s="2" t="s">
        <v>142</v>
      </c>
      <c r="QT12" s="2" t="s">
        <v>132</v>
      </c>
      <c r="QU12" s="4"/>
      <c r="QV12" s="8"/>
      <c r="QW12" s="4"/>
      <c r="QX12" s="8"/>
      <c r="QY12" s="7"/>
      <c r="QZ12" s="7"/>
      <c r="RA12" s="2" t="s">
        <v>175</v>
      </c>
      <c r="RB12" s="2" t="s">
        <v>129</v>
      </c>
      <c r="RC12" s="2" t="s">
        <v>132</v>
      </c>
      <c r="RD12" s="2" t="s">
        <v>132</v>
      </c>
      <c r="RE12" s="2" t="s">
        <v>142</v>
      </c>
      <c r="RF12" s="2" t="s">
        <v>180</v>
      </c>
      <c r="RG12" s="4"/>
      <c r="RH12" s="8"/>
      <c r="RI12" s="4"/>
      <c r="RJ12" s="8"/>
      <c r="RK12" s="7"/>
      <c r="RL12" s="7"/>
      <c r="RM12" s="2" t="s">
        <v>140</v>
      </c>
      <c r="RN12" s="2" t="s">
        <v>177</v>
      </c>
      <c r="RO12" s="2" t="s">
        <v>377</v>
      </c>
      <c r="RP12" s="2" t="s">
        <v>378</v>
      </c>
      <c r="RQ12" s="2" t="s">
        <v>142</v>
      </c>
      <c r="RR12" s="2" t="s">
        <v>132</v>
      </c>
    </row>
    <row r="13">
      <c r="A13" s="2" t="s">
        <v>379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316</v>
      </c>
      <c r="G13" s="2" t="s">
        <v>317</v>
      </c>
      <c r="H13" s="2" t="s">
        <v>318</v>
      </c>
      <c r="I13" s="2" t="s">
        <v>319</v>
      </c>
      <c r="J13" s="2" t="s">
        <v>127</v>
      </c>
      <c r="K13" s="2" t="s">
        <v>380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321</v>
      </c>
      <c r="Q13" s="2" t="s">
        <v>131</v>
      </c>
      <c r="R13" s="2" t="s">
        <v>132</v>
      </c>
      <c r="S13" s="2" t="s">
        <v>322</v>
      </c>
      <c r="T13" s="2" t="s">
        <v>132</v>
      </c>
      <c r="U13" s="2" t="s">
        <v>282</v>
      </c>
      <c r="V13" s="2" t="s">
        <v>135</v>
      </c>
      <c r="W13" s="2" t="s">
        <v>136</v>
      </c>
      <c r="X13" s="2" t="s">
        <v>246</v>
      </c>
      <c r="Y13" s="2" t="s">
        <v>381</v>
      </c>
      <c r="Z13" s="4">
        <v>90</v>
      </c>
      <c r="AA13" s="4">
        <f>=ROUNDDOWN(15,0)</f>
      </c>
      <c r="AB13" s="5">
        <v>6</v>
      </c>
      <c r="AC13" s="2" t="s">
        <v>219</v>
      </c>
      <c r="AD13" s="4">
        <v>100</v>
      </c>
      <c r="AE13" s="4">
        <v>100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37</v>
      </c>
      <c r="AQ13" s="8">
        <v>1654.92</v>
      </c>
      <c r="AR13" s="4"/>
      <c r="AS13" s="8"/>
      <c r="AT13" s="7"/>
      <c r="AU13" s="7"/>
      <c r="AV13" s="4">
        <v>37</v>
      </c>
      <c r="AW13" s="8">
        <v>1654.92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0.3094</v>
      </c>
      <c r="BJ13" s="4">
        <v>37</v>
      </c>
      <c r="BK13" s="8">
        <v>1654.92</v>
      </c>
      <c r="BL13" s="2" t="s">
        <v>382</v>
      </c>
      <c r="BM13" s="7">
        <v>1</v>
      </c>
      <c r="BN13" s="7">
        <v>1</v>
      </c>
      <c r="BO13" s="4">
        <v>7</v>
      </c>
      <c r="BP13" s="8">
        <v>346.22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132</v>
      </c>
      <c r="BX13" s="2" t="s">
        <v>250</v>
      </c>
      <c r="BY13" s="2" t="s">
        <v>142</v>
      </c>
      <c r="BZ13" s="2" t="s">
        <v>132</v>
      </c>
      <c r="CA13" s="4">
        <v>23</v>
      </c>
      <c r="CB13" s="8">
        <v>933.67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260</v>
      </c>
      <c r="CJ13" s="2" t="s">
        <v>383</v>
      </c>
      <c r="CK13" s="2" t="s">
        <v>142</v>
      </c>
      <c r="CL13" s="2" t="s">
        <v>132</v>
      </c>
      <c r="CM13" s="4">
        <v>3</v>
      </c>
      <c r="CN13" s="8">
        <v>153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384</v>
      </c>
      <c r="CV13" s="2" t="s">
        <v>228</v>
      </c>
      <c r="CW13" s="2" t="s">
        <v>142</v>
      </c>
      <c r="CX13" s="2" t="s">
        <v>132</v>
      </c>
      <c r="CY13" s="4">
        <v>1</v>
      </c>
      <c r="CZ13" s="8">
        <v>51.03</v>
      </c>
      <c r="DA13" s="4"/>
      <c r="DB13" s="8"/>
      <c r="DC13" s="7"/>
      <c r="DD13" s="7"/>
      <c r="DE13" s="2" t="s">
        <v>140</v>
      </c>
      <c r="DF13" s="2" t="s">
        <v>129</v>
      </c>
      <c r="DG13" s="2" t="s">
        <v>298</v>
      </c>
      <c r="DH13" s="2" t="s">
        <v>191</v>
      </c>
      <c r="DI13" s="2" t="s">
        <v>142</v>
      </c>
      <c r="DJ13" s="2" t="s">
        <v>132</v>
      </c>
      <c r="DK13" s="4"/>
      <c r="DL13" s="8"/>
      <c r="DM13" s="4"/>
      <c r="DN13" s="8"/>
      <c r="DO13" s="7"/>
      <c r="DP13" s="7"/>
      <c r="DQ13" s="2" t="s">
        <v>140</v>
      </c>
      <c r="DR13" s="2" t="s">
        <v>129</v>
      </c>
      <c r="DS13" s="2" t="s">
        <v>385</v>
      </c>
      <c r="DT13" s="2" t="s">
        <v>386</v>
      </c>
      <c r="DU13" s="2" t="s">
        <v>142</v>
      </c>
      <c r="DV13" s="2" t="s">
        <v>132</v>
      </c>
      <c r="DW13" s="4">
        <v>3</v>
      </c>
      <c r="DX13" s="8">
        <v>171</v>
      </c>
      <c r="DY13" s="4"/>
      <c r="DZ13" s="8"/>
      <c r="EA13" s="7"/>
      <c r="EB13" s="7"/>
      <c r="EC13" s="2" t="s">
        <v>140</v>
      </c>
      <c r="ED13" s="2" t="s">
        <v>129</v>
      </c>
      <c r="EE13" s="2" t="s">
        <v>258</v>
      </c>
      <c r="EF13" s="2" t="s">
        <v>326</v>
      </c>
      <c r="EG13" s="2" t="s">
        <v>142</v>
      </c>
      <c r="EH13" s="2" t="s">
        <v>132</v>
      </c>
      <c r="EI13" s="4"/>
      <c r="EJ13" s="8"/>
      <c r="EK13" s="4"/>
      <c r="EL13" s="8"/>
      <c r="EM13" s="7"/>
      <c r="EN13" s="7"/>
      <c r="EO13" s="2" t="s">
        <v>140</v>
      </c>
      <c r="EP13" s="2" t="s">
        <v>129</v>
      </c>
      <c r="EQ13" s="2" t="s">
        <v>387</v>
      </c>
      <c r="ER13" s="2" t="s">
        <v>388</v>
      </c>
      <c r="ES13" s="2" t="s">
        <v>142</v>
      </c>
      <c r="ET13" s="2" t="s">
        <v>132</v>
      </c>
      <c r="EU13" s="4"/>
      <c r="EV13" s="8"/>
      <c r="EW13" s="4"/>
      <c r="EX13" s="8"/>
      <c r="EY13" s="7"/>
      <c r="EZ13" s="7"/>
      <c r="FA13" s="2" t="s">
        <v>140</v>
      </c>
      <c r="FB13" s="2" t="s">
        <v>129</v>
      </c>
      <c r="FC13" s="2" t="s">
        <v>154</v>
      </c>
      <c r="FD13" s="2" t="s">
        <v>389</v>
      </c>
      <c r="FE13" s="2" t="s">
        <v>142</v>
      </c>
      <c r="FF13" s="2" t="s">
        <v>132</v>
      </c>
      <c r="FG13" s="4"/>
      <c r="FH13" s="8"/>
      <c r="FI13" s="4"/>
      <c r="FJ13" s="8"/>
      <c r="FK13" s="7"/>
      <c r="FL13" s="7"/>
      <c r="FM13" s="2" t="s">
        <v>140</v>
      </c>
      <c r="FN13" s="2" t="s">
        <v>129</v>
      </c>
      <c r="FO13" s="2" t="s">
        <v>156</v>
      </c>
      <c r="FP13" s="2" t="s">
        <v>132</v>
      </c>
      <c r="FQ13" s="2" t="s">
        <v>142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390</v>
      </c>
      <c r="GB13" s="2" t="s">
        <v>237</v>
      </c>
      <c r="GC13" s="2" t="s">
        <v>142</v>
      </c>
      <c r="GD13" s="2" t="s">
        <v>132</v>
      </c>
      <c r="GE13" s="4"/>
      <c r="GF13" s="8"/>
      <c r="GG13" s="4"/>
      <c r="GH13" s="8"/>
      <c r="GI13" s="7"/>
      <c r="GJ13" s="7"/>
      <c r="GK13" s="2" t="s">
        <v>140</v>
      </c>
      <c r="GL13" s="2" t="s">
        <v>129</v>
      </c>
      <c r="GM13" s="2" t="s">
        <v>298</v>
      </c>
      <c r="GN13" s="2" t="s">
        <v>201</v>
      </c>
      <c r="GO13" s="2" t="s">
        <v>142</v>
      </c>
      <c r="GP13" s="2" t="s">
        <v>132</v>
      </c>
      <c r="GQ13" s="4"/>
      <c r="GR13" s="8"/>
      <c r="GS13" s="4"/>
      <c r="GT13" s="8"/>
      <c r="GU13" s="7"/>
      <c r="GV13" s="7"/>
      <c r="GW13" s="2" t="s">
        <v>140</v>
      </c>
      <c r="GX13" s="2" t="s">
        <v>129</v>
      </c>
      <c r="GY13" s="2" t="s">
        <v>162</v>
      </c>
      <c r="GZ13" s="2" t="s">
        <v>132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207</v>
      </c>
      <c r="HL13" s="2" t="s">
        <v>154</v>
      </c>
      <c r="HM13" s="2" t="s">
        <v>142</v>
      </c>
      <c r="HN13" s="2" t="s">
        <v>132</v>
      </c>
      <c r="HO13" s="4"/>
      <c r="HP13" s="8"/>
      <c r="HQ13" s="4"/>
      <c r="HR13" s="8"/>
      <c r="HS13" s="7"/>
      <c r="HT13" s="7"/>
      <c r="HU13" s="2" t="s">
        <v>140</v>
      </c>
      <c r="HV13" s="2" t="s">
        <v>129</v>
      </c>
      <c r="HW13" s="2" t="s">
        <v>167</v>
      </c>
      <c r="HX13" s="2" t="s">
        <v>132</v>
      </c>
      <c r="HY13" s="2" t="s">
        <v>142</v>
      </c>
      <c r="HZ13" s="2" t="s">
        <v>132</v>
      </c>
      <c r="IA13" s="4"/>
      <c r="IB13" s="8"/>
      <c r="IC13" s="4"/>
      <c r="ID13" s="8"/>
      <c r="IE13" s="7"/>
      <c r="IF13" s="7"/>
      <c r="IG13" s="2" t="s">
        <v>168</v>
      </c>
      <c r="IH13" s="2" t="s">
        <v>129</v>
      </c>
      <c r="II13" s="2" t="s">
        <v>132</v>
      </c>
      <c r="IJ13" s="2" t="s">
        <v>132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391</v>
      </c>
      <c r="IV13" s="2" t="s">
        <v>132</v>
      </c>
      <c r="IW13" s="2" t="s">
        <v>142</v>
      </c>
      <c r="IX13" s="2" t="s">
        <v>132</v>
      </c>
      <c r="IY13" s="4"/>
      <c r="IZ13" s="8"/>
      <c r="JA13" s="4"/>
      <c r="JB13" s="8"/>
      <c r="JC13" s="7"/>
      <c r="JD13" s="7"/>
      <c r="JE13" s="2" t="s">
        <v>164</v>
      </c>
      <c r="JF13" s="2" t="s">
        <v>129</v>
      </c>
      <c r="JG13" s="2" t="s">
        <v>132</v>
      </c>
      <c r="JH13" s="2" t="s">
        <v>132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129</v>
      </c>
      <c r="JS13" s="2" t="s">
        <v>236</v>
      </c>
      <c r="JT13" s="2" t="s">
        <v>392</v>
      </c>
      <c r="JU13" s="2" t="s">
        <v>142</v>
      </c>
      <c r="JV13" s="2" t="s">
        <v>132</v>
      </c>
      <c r="JW13" s="4"/>
      <c r="JX13" s="8"/>
      <c r="JY13" s="4"/>
      <c r="JZ13" s="8"/>
      <c r="KA13" s="7"/>
      <c r="KB13" s="7"/>
      <c r="KC13" s="2" t="s">
        <v>140</v>
      </c>
      <c r="KD13" s="2" t="s">
        <v>129</v>
      </c>
      <c r="KE13" s="2" t="s">
        <v>393</v>
      </c>
      <c r="KF13" s="2" t="s">
        <v>132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132</v>
      </c>
      <c r="KP13" s="2" t="s">
        <v>132</v>
      </c>
      <c r="KQ13" s="2" t="s">
        <v>132</v>
      </c>
      <c r="KR13" s="2" t="s">
        <v>132</v>
      </c>
      <c r="KS13" s="2" t="s">
        <v>132</v>
      </c>
      <c r="KT13" s="2" t="s">
        <v>132</v>
      </c>
      <c r="KU13" s="4"/>
      <c r="KV13" s="8"/>
      <c r="KW13" s="4"/>
      <c r="KX13" s="8"/>
      <c r="KY13" s="7"/>
      <c r="KZ13" s="7"/>
      <c r="LA13" s="2" t="s">
        <v>175</v>
      </c>
      <c r="LB13" s="2" t="s">
        <v>177</v>
      </c>
      <c r="LC13" s="2" t="s">
        <v>132</v>
      </c>
      <c r="LD13" s="2" t="s">
        <v>132</v>
      </c>
      <c r="LE13" s="2" t="s">
        <v>142</v>
      </c>
      <c r="LF13" s="2" t="s">
        <v>132</v>
      </c>
      <c r="LG13" s="4"/>
      <c r="LH13" s="8"/>
      <c r="LI13" s="4"/>
      <c r="LJ13" s="8"/>
      <c r="LK13" s="7"/>
      <c r="LL13" s="7"/>
      <c r="LM13" s="2" t="s">
        <v>132</v>
      </c>
      <c r="LN13" s="2" t="s">
        <v>132</v>
      </c>
      <c r="LO13" s="2" t="s">
        <v>132</v>
      </c>
      <c r="LP13" s="2" t="s">
        <v>132</v>
      </c>
      <c r="LQ13" s="2" t="s">
        <v>132</v>
      </c>
      <c r="LR13" s="2" t="s">
        <v>132</v>
      </c>
      <c r="LS13" s="4"/>
      <c r="LT13" s="8"/>
      <c r="LU13" s="4"/>
      <c r="LV13" s="8"/>
      <c r="LW13" s="7"/>
      <c r="LX13" s="7"/>
      <c r="LY13" s="2" t="s">
        <v>140</v>
      </c>
      <c r="LZ13" s="2" t="s">
        <v>174</v>
      </c>
      <c r="MA13" s="2" t="s">
        <v>272</v>
      </c>
      <c r="MB13" s="2" t="s">
        <v>273</v>
      </c>
      <c r="MC13" s="2" t="s">
        <v>142</v>
      </c>
      <c r="MD13" s="2" t="s">
        <v>132</v>
      </c>
      <c r="ME13" s="4"/>
      <c r="MF13" s="8"/>
      <c r="MG13" s="4"/>
      <c r="MH13" s="8"/>
      <c r="MI13" s="7"/>
      <c r="MJ13" s="7"/>
      <c r="MK13" s="2" t="s">
        <v>175</v>
      </c>
      <c r="ML13" s="2" t="s">
        <v>129</v>
      </c>
      <c r="MM13" s="2" t="s">
        <v>132</v>
      </c>
      <c r="MN13" s="2" t="s">
        <v>132</v>
      </c>
      <c r="MO13" s="2" t="s">
        <v>142</v>
      </c>
      <c r="MP13" s="2" t="s">
        <v>132</v>
      </c>
      <c r="MQ13" s="4"/>
      <c r="MR13" s="8"/>
      <c r="MS13" s="4"/>
      <c r="MT13" s="8"/>
      <c r="MU13" s="7"/>
      <c r="MV13" s="7"/>
      <c r="MW13" s="2" t="s">
        <v>175</v>
      </c>
      <c r="MX13" s="2" t="s">
        <v>129</v>
      </c>
      <c r="MY13" s="2" t="s">
        <v>132</v>
      </c>
      <c r="MZ13" s="2" t="s">
        <v>132</v>
      </c>
      <c r="NA13" s="2" t="s">
        <v>142</v>
      </c>
      <c r="NB13" s="2" t="s">
        <v>132</v>
      </c>
      <c r="NC13" s="4"/>
      <c r="ND13" s="8"/>
      <c r="NE13" s="4"/>
      <c r="NF13" s="8"/>
      <c r="NG13" s="7"/>
      <c r="NH13" s="7"/>
      <c r="NI13" s="2" t="s">
        <v>175</v>
      </c>
      <c r="NJ13" s="2" t="s">
        <v>129</v>
      </c>
      <c r="NK13" s="2" t="s">
        <v>132</v>
      </c>
      <c r="NL13" s="2" t="s">
        <v>132</v>
      </c>
      <c r="NM13" s="2" t="s">
        <v>142</v>
      </c>
      <c r="NN13" s="2" t="s">
        <v>132</v>
      </c>
      <c r="NO13" s="4"/>
      <c r="NP13" s="8"/>
      <c r="NQ13" s="4"/>
      <c r="NR13" s="8"/>
      <c r="NS13" s="7"/>
      <c r="NT13" s="7"/>
      <c r="NU13" s="2" t="s">
        <v>176</v>
      </c>
      <c r="NV13" s="2" t="s">
        <v>129</v>
      </c>
      <c r="NW13" s="2" t="s">
        <v>132</v>
      </c>
      <c r="NX13" s="2" t="s">
        <v>132</v>
      </c>
      <c r="NY13" s="2" t="s">
        <v>142</v>
      </c>
      <c r="NZ13" s="2" t="s">
        <v>132</v>
      </c>
      <c r="OA13" s="4"/>
      <c r="OB13" s="8"/>
      <c r="OC13" s="4"/>
      <c r="OD13" s="8"/>
      <c r="OE13" s="7"/>
      <c r="OF13" s="7"/>
      <c r="OG13" s="2" t="s">
        <v>175</v>
      </c>
      <c r="OH13" s="2" t="s">
        <v>129</v>
      </c>
      <c r="OI13" s="2" t="s">
        <v>132</v>
      </c>
      <c r="OJ13" s="2" t="s">
        <v>132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175</v>
      </c>
      <c r="OT13" s="2" t="s">
        <v>177</v>
      </c>
      <c r="OU13" s="2" t="s">
        <v>132</v>
      </c>
      <c r="OV13" s="2" t="s">
        <v>132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164</v>
      </c>
      <c r="PF13" s="2" t="s">
        <v>129</v>
      </c>
      <c r="PG13" s="2" t="s">
        <v>132</v>
      </c>
      <c r="PH13" s="2" t="s">
        <v>132</v>
      </c>
      <c r="PI13" s="2" t="s">
        <v>142</v>
      </c>
      <c r="PJ13" s="2" t="s">
        <v>132</v>
      </c>
      <c r="PK13" s="4"/>
      <c r="PL13" s="8"/>
      <c r="PM13" s="4"/>
      <c r="PN13" s="8"/>
      <c r="PO13" s="7"/>
      <c r="PP13" s="7"/>
      <c r="PQ13" s="2" t="s">
        <v>173</v>
      </c>
      <c r="PR13" s="2" t="s">
        <v>129</v>
      </c>
      <c r="PS13" s="2" t="s">
        <v>132</v>
      </c>
      <c r="PT13" s="2" t="s">
        <v>132</v>
      </c>
      <c r="PU13" s="2" t="s">
        <v>142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164</v>
      </c>
      <c r="QP13" s="2" t="s">
        <v>177</v>
      </c>
      <c r="QQ13" s="2" t="s">
        <v>132</v>
      </c>
      <c r="QR13" s="2" t="s">
        <v>132</v>
      </c>
      <c r="QS13" s="2" t="s">
        <v>142</v>
      </c>
      <c r="QT13" s="2" t="s">
        <v>132</v>
      </c>
      <c r="QU13" s="4"/>
      <c r="QV13" s="8"/>
      <c r="QW13" s="4"/>
      <c r="QX13" s="8"/>
      <c r="QY13" s="7"/>
      <c r="QZ13" s="7"/>
      <c r="RA13" s="2" t="s">
        <v>175</v>
      </c>
      <c r="RB13" s="2" t="s">
        <v>129</v>
      </c>
      <c r="RC13" s="2" t="s">
        <v>132</v>
      </c>
      <c r="RD13" s="2" t="s">
        <v>132</v>
      </c>
      <c r="RE13" s="2" t="s">
        <v>142</v>
      </c>
      <c r="RF13" s="2" t="s">
        <v>180</v>
      </c>
      <c r="RG13" s="4"/>
      <c r="RH13" s="8"/>
      <c r="RI13" s="4"/>
      <c r="RJ13" s="8"/>
      <c r="RK13" s="7"/>
      <c r="RL13" s="7"/>
      <c r="RM13" s="2" t="s">
        <v>140</v>
      </c>
      <c r="RN13" s="2" t="s">
        <v>177</v>
      </c>
      <c r="RO13" s="2" t="s">
        <v>260</v>
      </c>
      <c r="RP13" s="2" t="s">
        <v>394</v>
      </c>
      <c r="RQ13" s="2" t="s">
        <v>142</v>
      </c>
      <c r="RR13" s="2" t="s">
        <v>132</v>
      </c>
    </row>
    <row r="14">
      <c r="A14" s="2" t="s">
        <v>395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396</v>
      </c>
      <c r="G14" s="2" t="s">
        <v>396</v>
      </c>
      <c r="H14" s="2" t="s">
        <v>396</v>
      </c>
      <c r="I14" s="2" t="s">
        <v>397</v>
      </c>
      <c r="J14" s="2" t="s">
        <v>127</v>
      </c>
      <c r="K14" s="2" t="s">
        <v>398</v>
      </c>
      <c r="L14" s="3">
        <v>33.88</v>
      </c>
      <c r="M14" s="3">
        <v>35.57</v>
      </c>
      <c r="N14" s="3">
        <v>73.94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399</v>
      </c>
      <c r="T14" s="2" t="s">
        <v>132</v>
      </c>
      <c r="U14" s="2" t="s">
        <v>282</v>
      </c>
      <c r="V14" s="2" t="s">
        <v>400</v>
      </c>
      <c r="W14" s="2" t="s">
        <v>186</v>
      </c>
      <c r="X14" s="2" t="s">
        <v>401</v>
      </c>
      <c r="Y14" s="2" t="s">
        <v>402</v>
      </c>
      <c r="Z14" s="4">
        <v>177</v>
      </c>
      <c r="AA14" s="4">
        <f>=ROUNDDOWN(7.375,0)</f>
      </c>
      <c r="AB14" s="5">
        <v>24</v>
      </c>
      <c r="AC14" s="2" t="s">
        <v>286</v>
      </c>
      <c r="AD14" s="4">
        <v>400</v>
      </c>
      <c r="AE14" s="4">
        <v>600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118</v>
      </c>
      <c r="AQ14" s="8">
        <v>4834.41</v>
      </c>
      <c r="AR14" s="4"/>
      <c r="AS14" s="8"/>
      <c r="AT14" s="7"/>
      <c r="AU14" s="7"/>
      <c r="AV14" s="4">
        <v>118</v>
      </c>
      <c r="AW14" s="8">
        <v>4834.41</v>
      </c>
      <c r="AX14" s="4"/>
      <c r="AY14" s="8"/>
      <c r="AZ14" s="7"/>
      <c r="BA14" s="7"/>
      <c r="BB14" s="7">
        <v>1</v>
      </c>
      <c r="BC14" s="4">
        <v>118</v>
      </c>
      <c r="BD14" s="8">
        <v>4834.41</v>
      </c>
      <c r="BE14" s="4"/>
      <c r="BF14" s="8"/>
      <c r="BG14" s="7"/>
      <c r="BH14" s="7"/>
      <c r="BI14" s="7">
        <v>1</v>
      </c>
      <c r="BJ14" s="4">
        <v>118</v>
      </c>
      <c r="BK14" s="8">
        <v>4834.41</v>
      </c>
      <c r="BL14" s="2" t="s">
        <v>403</v>
      </c>
      <c r="BM14" s="7">
        <v>1</v>
      </c>
      <c r="BN14" s="7">
        <v>1</v>
      </c>
      <c r="BO14" s="4">
        <v>1</v>
      </c>
      <c r="BP14" s="8">
        <v>38.96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132</v>
      </c>
      <c r="BX14" s="2" t="s">
        <v>404</v>
      </c>
      <c r="BY14" s="2" t="s">
        <v>142</v>
      </c>
      <c r="BZ14" s="2" t="s">
        <v>132</v>
      </c>
      <c r="CA14" s="4">
        <v>45</v>
      </c>
      <c r="CB14" s="8">
        <v>1549.84</v>
      </c>
      <c r="CC14" s="4"/>
      <c r="CD14" s="8"/>
      <c r="CE14" s="7"/>
      <c r="CF14" s="7"/>
      <c r="CG14" s="2" t="s">
        <v>140</v>
      </c>
      <c r="CH14" s="2" t="s">
        <v>129</v>
      </c>
      <c r="CI14" s="2" t="s">
        <v>405</v>
      </c>
      <c r="CJ14" s="2" t="s">
        <v>406</v>
      </c>
      <c r="CK14" s="2" t="s">
        <v>142</v>
      </c>
      <c r="CL14" s="2" t="s">
        <v>132</v>
      </c>
      <c r="CM14" s="4">
        <v>27</v>
      </c>
      <c r="CN14" s="8">
        <v>1189.35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405</v>
      </c>
      <c r="CV14" s="2" t="s">
        <v>407</v>
      </c>
      <c r="CW14" s="2" t="s">
        <v>142</v>
      </c>
      <c r="CX14" s="2" t="s">
        <v>132</v>
      </c>
      <c r="CY14" s="4">
        <v>13</v>
      </c>
      <c r="CZ14" s="8">
        <v>506.88</v>
      </c>
      <c r="DA14" s="4"/>
      <c r="DB14" s="8"/>
      <c r="DC14" s="7"/>
      <c r="DD14" s="7"/>
      <c r="DE14" s="2" t="s">
        <v>140</v>
      </c>
      <c r="DF14" s="2" t="s">
        <v>129</v>
      </c>
      <c r="DG14" s="2" t="s">
        <v>408</v>
      </c>
      <c r="DH14" s="2" t="s">
        <v>409</v>
      </c>
      <c r="DI14" s="2" t="s">
        <v>142</v>
      </c>
      <c r="DJ14" s="2" t="s">
        <v>132</v>
      </c>
      <c r="DK14" s="4"/>
      <c r="DL14" s="8"/>
      <c r="DM14" s="4"/>
      <c r="DN14" s="8"/>
      <c r="DO14" s="7"/>
      <c r="DP14" s="7"/>
      <c r="DQ14" s="2" t="s">
        <v>140</v>
      </c>
      <c r="DR14" s="2" t="s">
        <v>129</v>
      </c>
      <c r="DS14" s="2" t="s">
        <v>410</v>
      </c>
      <c r="DT14" s="2" t="s">
        <v>411</v>
      </c>
      <c r="DU14" s="2" t="s">
        <v>142</v>
      </c>
      <c r="DV14" s="2" t="s">
        <v>132</v>
      </c>
      <c r="DW14" s="4">
        <v>3</v>
      </c>
      <c r="DX14" s="8">
        <v>138.12</v>
      </c>
      <c r="DY14" s="4"/>
      <c r="DZ14" s="8"/>
      <c r="EA14" s="7"/>
      <c r="EB14" s="7"/>
      <c r="EC14" s="2" t="s">
        <v>140</v>
      </c>
      <c r="ED14" s="2" t="s">
        <v>129</v>
      </c>
      <c r="EE14" s="2" t="s">
        <v>258</v>
      </c>
      <c r="EF14" s="2" t="s">
        <v>412</v>
      </c>
      <c r="EG14" s="2" t="s">
        <v>142</v>
      </c>
      <c r="EH14" s="2" t="s">
        <v>132</v>
      </c>
      <c r="EI14" s="4">
        <v>12</v>
      </c>
      <c r="EJ14" s="8">
        <v>560.16</v>
      </c>
      <c r="EK14" s="4"/>
      <c r="EL14" s="8"/>
      <c r="EM14" s="7"/>
      <c r="EN14" s="7"/>
      <c r="EO14" s="2" t="s">
        <v>140</v>
      </c>
      <c r="EP14" s="2" t="s">
        <v>129</v>
      </c>
      <c r="EQ14" s="2" t="s">
        <v>405</v>
      </c>
      <c r="ER14" s="2" t="s">
        <v>413</v>
      </c>
      <c r="ES14" s="2" t="s">
        <v>142</v>
      </c>
      <c r="ET14" s="2" t="s">
        <v>132</v>
      </c>
      <c r="EU14" s="4">
        <v>6</v>
      </c>
      <c r="EV14" s="8">
        <v>263.7</v>
      </c>
      <c r="EW14" s="4"/>
      <c r="EX14" s="8"/>
      <c r="EY14" s="7"/>
      <c r="EZ14" s="7"/>
      <c r="FA14" s="2" t="s">
        <v>140</v>
      </c>
      <c r="FB14" s="2" t="s">
        <v>129</v>
      </c>
      <c r="FC14" s="2" t="s">
        <v>410</v>
      </c>
      <c r="FD14" s="2" t="s">
        <v>414</v>
      </c>
      <c r="FE14" s="2" t="s">
        <v>142</v>
      </c>
      <c r="FF14" s="2" t="s">
        <v>132</v>
      </c>
      <c r="FG14" s="4">
        <v>2</v>
      </c>
      <c r="FH14" s="8">
        <v>76.84</v>
      </c>
      <c r="FI14" s="4"/>
      <c r="FJ14" s="8"/>
      <c r="FK14" s="7"/>
      <c r="FL14" s="7"/>
      <c r="FM14" s="2" t="s">
        <v>140</v>
      </c>
      <c r="FN14" s="2" t="s">
        <v>129</v>
      </c>
      <c r="FO14" s="2" t="s">
        <v>300</v>
      </c>
      <c r="FP14" s="2" t="s">
        <v>415</v>
      </c>
      <c r="FQ14" s="2" t="s">
        <v>142</v>
      </c>
      <c r="FR14" s="2" t="s">
        <v>132</v>
      </c>
      <c r="FS14" s="4"/>
      <c r="FT14" s="8"/>
      <c r="FU14" s="4"/>
      <c r="FV14" s="8"/>
      <c r="FW14" s="7"/>
      <c r="FX14" s="7"/>
      <c r="FY14" s="2" t="s">
        <v>140</v>
      </c>
      <c r="FZ14" s="2" t="s">
        <v>129</v>
      </c>
      <c r="GA14" s="2" t="s">
        <v>390</v>
      </c>
      <c r="GB14" s="2" t="s">
        <v>259</v>
      </c>
      <c r="GC14" s="2" t="s">
        <v>142</v>
      </c>
      <c r="GD14" s="2" t="s">
        <v>132</v>
      </c>
      <c r="GE14" s="4">
        <v>5</v>
      </c>
      <c r="GF14" s="8">
        <v>349.95</v>
      </c>
      <c r="GG14" s="4"/>
      <c r="GH14" s="8"/>
      <c r="GI14" s="7"/>
      <c r="GJ14" s="7"/>
      <c r="GK14" s="2" t="s">
        <v>140</v>
      </c>
      <c r="GL14" s="2" t="s">
        <v>129</v>
      </c>
      <c r="GM14" s="2" t="s">
        <v>405</v>
      </c>
      <c r="GN14" s="2" t="s">
        <v>409</v>
      </c>
      <c r="GO14" s="2" t="s">
        <v>142</v>
      </c>
      <c r="GP14" s="2" t="s">
        <v>132</v>
      </c>
      <c r="GQ14" s="4"/>
      <c r="GR14" s="8"/>
      <c r="GS14" s="4"/>
      <c r="GT14" s="8"/>
      <c r="GU14" s="7"/>
      <c r="GV14" s="7"/>
      <c r="GW14" s="2" t="s">
        <v>140</v>
      </c>
      <c r="GX14" s="2" t="s">
        <v>129</v>
      </c>
      <c r="GY14" s="2" t="s">
        <v>162</v>
      </c>
      <c r="GZ14" s="2" t="s">
        <v>132</v>
      </c>
      <c r="HA14" s="2" t="s">
        <v>142</v>
      </c>
      <c r="HB14" s="2" t="s">
        <v>132</v>
      </c>
      <c r="HC14" s="4">
        <v>1</v>
      </c>
      <c r="HD14" s="8">
        <v>43.95</v>
      </c>
      <c r="HE14" s="4"/>
      <c r="HF14" s="8"/>
      <c r="HG14" s="7"/>
      <c r="HH14" s="7"/>
      <c r="HI14" s="2" t="s">
        <v>140</v>
      </c>
      <c r="HJ14" s="2" t="s">
        <v>129</v>
      </c>
      <c r="HK14" s="2" t="s">
        <v>410</v>
      </c>
      <c r="HL14" s="2" t="s">
        <v>416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140</v>
      </c>
      <c r="HV14" s="2" t="s">
        <v>129</v>
      </c>
      <c r="HW14" s="2" t="s">
        <v>417</v>
      </c>
      <c r="HX14" s="2" t="s">
        <v>418</v>
      </c>
      <c r="HY14" s="2" t="s">
        <v>142</v>
      </c>
      <c r="HZ14" s="2" t="s">
        <v>132</v>
      </c>
      <c r="IA14" s="4"/>
      <c r="IB14" s="8"/>
      <c r="IC14" s="4"/>
      <c r="ID14" s="8"/>
      <c r="IE14" s="7"/>
      <c r="IF14" s="7"/>
      <c r="IG14" s="2" t="s">
        <v>168</v>
      </c>
      <c r="IH14" s="2" t="s">
        <v>129</v>
      </c>
      <c r="II14" s="2" t="s">
        <v>132</v>
      </c>
      <c r="IJ14" s="2" t="s">
        <v>132</v>
      </c>
      <c r="IK14" s="2" t="s">
        <v>142</v>
      </c>
      <c r="IL14" s="2" t="s">
        <v>132</v>
      </c>
      <c r="IM14" s="4">
        <v>1</v>
      </c>
      <c r="IN14" s="8">
        <v>35.57</v>
      </c>
      <c r="IO14" s="4"/>
      <c r="IP14" s="8"/>
      <c r="IQ14" s="7"/>
      <c r="IR14" s="7"/>
      <c r="IS14" s="2" t="s">
        <v>140</v>
      </c>
      <c r="IT14" s="2" t="s">
        <v>129</v>
      </c>
      <c r="IU14" s="2" t="s">
        <v>305</v>
      </c>
      <c r="IV14" s="2" t="s">
        <v>419</v>
      </c>
      <c r="IW14" s="2" t="s">
        <v>142</v>
      </c>
      <c r="IX14" s="2" t="s">
        <v>132</v>
      </c>
      <c r="IY14" s="4">
        <v>1</v>
      </c>
      <c r="IZ14" s="8">
        <v>43.74</v>
      </c>
      <c r="JA14" s="4"/>
      <c r="JB14" s="8"/>
      <c r="JC14" s="7"/>
      <c r="JD14" s="7"/>
      <c r="JE14" s="2" t="s">
        <v>140</v>
      </c>
      <c r="JF14" s="2" t="s">
        <v>129</v>
      </c>
      <c r="JG14" s="2" t="s">
        <v>405</v>
      </c>
      <c r="JH14" s="2" t="s">
        <v>289</v>
      </c>
      <c r="JI14" s="2" t="s">
        <v>142</v>
      </c>
      <c r="JJ14" s="2" t="s">
        <v>132</v>
      </c>
      <c r="JK14" s="4">
        <v>1</v>
      </c>
      <c r="JL14" s="8">
        <v>37.35</v>
      </c>
      <c r="JM14" s="4"/>
      <c r="JN14" s="8"/>
      <c r="JO14" s="7"/>
      <c r="JP14" s="7"/>
      <c r="JQ14" s="2" t="s">
        <v>140</v>
      </c>
      <c r="JR14" s="2" t="s">
        <v>129</v>
      </c>
      <c r="JS14" s="2" t="s">
        <v>420</v>
      </c>
      <c r="JT14" s="2" t="s">
        <v>329</v>
      </c>
      <c r="JU14" s="2" t="s">
        <v>142</v>
      </c>
      <c r="JV14" s="2" t="s">
        <v>132</v>
      </c>
      <c r="JW14" s="4"/>
      <c r="JX14" s="8"/>
      <c r="JY14" s="4"/>
      <c r="JZ14" s="8"/>
      <c r="KA14" s="7"/>
      <c r="KB14" s="7"/>
      <c r="KC14" s="2" t="s">
        <v>140</v>
      </c>
      <c r="KD14" s="2" t="s">
        <v>129</v>
      </c>
      <c r="KE14" s="2" t="s">
        <v>343</v>
      </c>
      <c r="KF14" s="2" t="s">
        <v>132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173</v>
      </c>
      <c r="KP14" s="2" t="s">
        <v>129</v>
      </c>
      <c r="KQ14" s="2" t="s">
        <v>270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132</v>
      </c>
      <c r="LN14" s="2" t="s">
        <v>132</v>
      </c>
      <c r="LO14" s="2" t="s">
        <v>132</v>
      </c>
      <c r="LP14" s="2" t="s">
        <v>132</v>
      </c>
      <c r="LQ14" s="2" t="s">
        <v>132</v>
      </c>
      <c r="LR14" s="2" t="s">
        <v>132</v>
      </c>
      <c r="LS14" s="4"/>
      <c r="LT14" s="8"/>
      <c r="LU14" s="4"/>
      <c r="LV14" s="8"/>
      <c r="LW14" s="7"/>
      <c r="LX14" s="7"/>
      <c r="LY14" s="2" t="s">
        <v>140</v>
      </c>
      <c r="LZ14" s="2" t="s">
        <v>174</v>
      </c>
      <c r="MA14" s="2" t="s">
        <v>421</v>
      </c>
      <c r="MB14" s="2" t="s">
        <v>132</v>
      </c>
      <c r="MC14" s="2" t="s">
        <v>142</v>
      </c>
      <c r="MD14" s="2" t="s">
        <v>132</v>
      </c>
      <c r="ME14" s="4"/>
      <c r="MF14" s="8"/>
      <c r="MG14" s="4"/>
      <c r="MH14" s="8"/>
      <c r="MI14" s="7"/>
      <c r="MJ14" s="7"/>
      <c r="MK14" s="2" t="s">
        <v>175</v>
      </c>
      <c r="ML14" s="2" t="s">
        <v>129</v>
      </c>
      <c r="MM14" s="2" t="s">
        <v>132</v>
      </c>
      <c r="MN14" s="2" t="s">
        <v>132</v>
      </c>
      <c r="MO14" s="2" t="s">
        <v>142</v>
      </c>
      <c r="MP14" s="2" t="s">
        <v>132</v>
      </c>
      <c r="MQ14" s="4"/>
      <c r="MR14" s="8"/>
      <c r="MS14" s="4"/>
      <c r="MT14" s="8"/>
      <c r="MU14" s="7"/>
      <c r="MV14" s="7"/>
      <c r="MW14" s="2" t="s">
        <v>175</v>
      </c>
      <c r="MX14" s="2" t="s">
        <v>129</v>
      </c>
      <c r="MY14" s="2" t="s">
        <v>132</v>
      </c>
      <c r="MZ14" s="2" t="s">
        <v>132</v>
      </c>
      <c r="NA14" s="2" t="s">
        <v>142</v>
      </c>
      <c r="NB14" s="2" t="s">
        <v>132</v>
      </c>
      <c r="NC14" s="4"/>
      <c r="ND14" s="8"/>
      <c r="NE14" s="4"/>
      <c r="NF14" s="8"/>
      <c r="NG14" s="7"/>
      <c r="NH14" s="7"/>
      <c r="NI14" s="2" t="s">
        <v>175</v>
      </c>
      <c r="NJ14" s="2" t="s">
        <v>129</v>
      </c>
      <c r="NK14" s="2" t="s">
        <v>132</v>
      </c>
      <c r="NL14" s="2" t="s">
        <v>132</v>
      </c>
      <c r="NM14" s="2" t="s">
        <v>142</v>
      </c>
      <c r="NN14" s="2" t="s">
        <v>132</v>
      </c>
      <c r="NO14" s="4"/>
      <c r="NP14" s="8"/>
      <c r="NQ14" s="4"/>
      <c r="NR14" s="8"/>
      <c r="NS14" s="7"/>
      <c r="NT14" s="7"/>
      <c r="NU14" s="2" t="s">
        <v>176</v>
      </c>
      <c r="NV14" s="2" t="s">
        <v>129</v>
      </c>
      <c r="NW14" s="2" t="s">
        <v>132</v>
      </c>
      <c r="NX14" s="2" t="s">
        <v>132</v>
      </c>
      <c r="NY14" s="2" t="s">
        <v>142</v>
      </c>
      <c r="NZ14" s="2" t="s">
        <v>132</v>
      </c>
      <c r="OA14" s="4"/>
      <c r="OB14" s="8"/>
      <c r="OC14" s="4"/>
      <c r="OD14" s="8"/>
      <c r="OE14" s="7"/>
      <c r="OF14" s="7"/>
      <c r="OG14" s="2" t="s">
        <v>175</v>
      </c>
      <c r="OH14" s="2" t="s">
        <v>129</v>
      </c>
      <c r="OI14" s="2" t="s">
        <v>132</v>
      </c>
      <c r="OJ14" s="2" t="s">
        <v>132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175</v>
      </c>
      <c r="OT14" s="2" t="s">
        <v>177</v>
      </c>
      <c r="OU14" s="2" t="s">
        <v>132</v>
      </c>
      <c r="OV14" s="2" t="s">
        <v>132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164</v>
      </c>
      <c r="PF14" s="2" t="s">
        <v>129</v>
      </c>
      <c r="PG14" s="2" t="s">
        <v>132</v>
      </c>
      <c r="PH14" s="2" t="s">
        <v>132</v>
      </c>
      <c r="PI14" s="2" t="s">
        <v>142</v>
      </c>
      <c r="PJ14" s="2" t="s">
        <v>132</v>
      </c>
      <c r="PK14" s="4"/>
      <c r="PL14" s="8"/>
      <c r="PM14" s="4"/>
      <c r="PN14" s="8"/>
      <c r="PO14" s="7"/>
      <c r="PP14" s="7"/>
      <c r="PQ14" s="2" t="s">
        <v>140</v>
      </c>
      <c r="PR14" s="2" t="s">
        <v>177</v>
      </c>
      <c r="PS14" s="2" t="s">
        <v>298</v>
      </c>
      <c r="PT14" s="2" t="s">
        <v>422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164</v>
      </c>
      <c r="QP14" s="2" t="s">
        <v>177</v>
      </c>
      <c r="QQ14" s="2" t="s">
        <v>132</v>
      </c>
      <c r="QR14" s="2" t="s">
        <v>132</v>
      </c>
      <c r="QS14" s="2" t="s">
        <v>142</v>
      </c>
      <c r="QT14" s="2" t="s">
        <v>132</v>
      </c>
      <c r="QU14" s="4"/>
      <c r="QV14" s="8"/>
      <c r="QW14" s="4"/>
      <c r="QX14" s="8"/>
      <c r="QY14" s="7"/>
      <c r="QZ14" s="7"/>
      <c r="RA14" s="2" t="s">
        <v>175</v>
      </c>
      <c r="RB14" s="2" t="s">
        <v>129</v>
      </c>
      <c r="RC14" s="2" t="s">
        <v>132</v>
      </c>
      <c r="RD14" s="2" t="s">
        <v>132</v>
      </c>
      <c r="RE14" s="2" t="s">
        <v>142</v>
      </c>
      <c r="RF14" s="2" t="s">
        <v>180</v>
      </c>
      <c r="RG14" s="4"/>
      <c r="RH14" s="8"/>
      <c r="RI14" s="4"/>
      <c r="RJ14" s="8"/>
      <c r="RK14" s="7"/>
      <c r="RL14" s="7"/>
      <c r="RM14" s="2" t="s">
        <v>140</v>
      </c>
      <c r="RN14" s="2" t="s">
        <v>177</v>
      </c>
      <c r="RO14" s="2" t="s">
        <v>298</v>
      </c>
      <c r="RP14" s="2" t="s">
        <v>207</v>
      </c>
      <c r="RQ14" s="2" t="s">
        <v>142</v>
      </c>
      <c r="RR14" s="2" t="s">
        <v>132</v>
      </c>
    </row>
    <row r="15">
      <c r="A15" s="2" t="s">
        <v>423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424</v>
      </c>
      <c r="G15" s="2" t="s">
        <v>424</v>
      </c>
      <c r="H15" s="2" t="s">
        <v>424</v>
      </c>
      <c r="I15" s="2" t="s">
        <v>425</v>
      </c>
      <c r="J15" s="2" t="s">
        <v>127</v>
      </c>
      <c r="K15" s="2" t="s">
        <v>426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218</v>
      </c>
      <c r="Q15" s="2" t="s">
        <v>131</v>
      </c>
      <c r="R15" s="2" t="s">
        <v>132</v>
      </c>
      <c r="S15" s="2" t="s">
        <v>427</v>
      </c>
      <c r="T15" s="2" t="s">
        <v>132</v>
      </c>
      <c r="U15" s="2" t="s">
        <v>428</v>
      </c>
      <c r="V15" s="2" t="s">
        <v>135</v>
      </c>
      <c r="W15" s="2" t="s">
        <v>136</v>
      </c>
      <c r="X15" s="2" t="s">
        <v>246</v>
      </c>
      <c r="Y15" s="2" t="s">
        <v>381</v>
      </c>
      <c r="Z15" s="4">
        <v>252</v>
      </c>
      <c r="AA15" s="4">
        <f>=ROUNDDOWN(13.2631578947368,0)</f>
      </c>
      <c r="AB15" s="5">
        <v>19</v>
      </c>
      <c r="AC15" s="2" t="s">
        <v>138</v>
      </c>
      <c r="AD15" s="4">
        <v>200</v>
      </c>
      <c r="AE15" s="4">
        <v>340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96</v>
      </c>
      <c r="AQ15" s="8">
        <v>2839.28</v>
      </c>
      <c r="AR15" s="4"/>
      <c r="AS15" s="8"/>
      <c r="AT15" s="7"/>
      <c r="AU15" s="7"/>
      <c r="AV15" s="4">
        <v>96</v>
      </c>
      <c r="AW15" s="8">
        <v>2839.28</v>
      </c>
      <c r="AX15" s="4"/>
      <c r="AY15" s="8"/>
      <c r="AZ15" s="7"/>
      <c r="BA15" s="7"/>
      <c r="BB15" s="7">
        <v>1</v>
      </c>
      <c r="BC15" s="4">
        <v>139</v>
      </c>
      <c r="BD15" s="8">
        <v>4194.68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0.6769</v>
      </c>
      <c r="BJ15" s="4">
        <v>96</v>
      </c>
      <c r="BK15" s="8">
        <v>2839.28</v>
      </c>
      <c r="BL15" s="2" t="s">
        <v>429</v>
      </c>
      <c r="BM15" s="7">
        <v>1</v>
      </c>
      <c r="BN15" s="7">
        <v>1</v>
      </c>
      <c r="BO15" s="4">
        <v>17</v>
      </c>
      <c r="BP15" s="8">
        <v>469.03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132</v>
      </c>
      <c r="BX15" s="2" t="s">
        <v>430</v>
      </c>
      <c r="BY15" s="2" t="s">
        <v>142</v>
      </c>
      <c r="BZ15" s="2" t="s">
        <v>132</v>
      </c>
      <c r="CA15" s="4">
        <v>1</v>
      </c>
      <c r="CB15" s="8">
        <v>23.87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251</v>
      </c>
      <c r="CJ15" s="2" t="s">
        <v>431</v>
      </c>
      <c r="CK15" s="2" t="s">
        <v>142</v>
      </c>
      <c r="CL15" s="2" t="s">
        <v>132</v>
      </c>
      <c r="CM15" s="4">
        <v>38</v>
      </c>
      <c r="CN15" s="8">
        <v>1117.58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381</v>
      </c>
      <c r="CV15" s="2" t="s">
        <v>383</v>
      </c>
      <c r="CW15" s="2" t="s">
        <v>142</v>
      </c>
      <c r="CX15" s="2" t="s">
        <v>132</v>
      </c>
      <c r="CY15" s="4">
        <v>4</v>
      </c>
      <c r="CZ15" s="8">
        <v>107.4</v>
      </c>
      <c r="DA15" s="4"/>
      <c r="DB15" s="8"/>
      <c r="DC15" s="7"/>
      <c r="DD15" s="7"/>
      <c r="DE15" s="2" t="s">
        <v>140</v>
      </c>
      <c r="DF15" s="2" t="s">
        <v>129</v>
      </c>
      <c r="DG15" s="2" t="s">
        <v>381</v>
      </c>
      <c r="DH15" s="2" t="s">
        <v>191</v>
      </c>
      <c r="DI15" s="2" t="s">
        <v>142</v>
      </c>
      <c r="DJ15" s="2" t="s">
        <v>132</v>
      </c>
      <c r="DK15" s="4">
        <v>21</v>
      </c>
      <c r="DL15" s="8">
        <v>619.08</v>
      </c>
      <c r="DM15" s="4"/>
      <c r="DN15" s="8"/>
      <c r="DO15" s="7"/>
      <c r="DP15" s="7"/>
      <c r="DQ15" s="2" t="s">
        <v>140</v>
      </c>
      <c r="DR15" s="2" t="s">
        <v>129</v>
      </c>
      <c r="DS15" s="2" t="s">
        <v>381</v>
      </c>
      <c r="DT15" s="2" t="s">
        <v>432</v>
      </c>
      <c r="DU15" s="2" t="s">
        <v>142</v>
      </c>
      <c r="DV15" s="2" t="s">
        <v>132</v>
      </c>
      <c r="DW15" s="4">
        <v>2</v>
      </c>
      <c r="DX15" s="8">
        <v>68.64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433</v>
      </c>
      <c r="EF15" s="2" t="s">
        <v>268</v>
      </c>
      <c r="EG15" s="2" t="s">
        <v>142</v>
      </c>
      <c r="EH15" s="2" t="s">
        <v>132</v>
      </c>
      <c r="EI15" s="4">
        <v>1</v>
      </c>
      <c r="EJ15" s="8">
        <v>34.32</v>
      </c>
      <c r="EK15" s="4"/>
      <c r="EL15" s="8"/>
      <c r="EM15" s="7"/>
      <c r="EN15" s="7"/>
      <c r="EO15" s="2" t="s">
        <v>140</v>
      </c>
      <c r="EP15" s="2" t="s">
        <v>129</v>
      </c>
      <c r="EQ15" s="2" t="s">
        <v>387</v>
      </c>
      <c r="ER15" s="2" t="s">
        <v>388</v>
      </c>
      <c r="ES15" s="2" t="s">
        <v>142</v>
      </c>
      <c r="ET15" s="2" t="s">
        <v>132</v>
      </c>
      <c r="EU15" s="4">
        <v>2</v>
      </c>
      <c r="EV15" s="8">
        <v>52.9</v>
      </c>
      <c r="EW15" s="4"/>
      <c r="EX15" s="8"/>
      <c r="EY15" s="7"/>
      <c r="EZ15" s="7"/>
      <c r="FA15" s="2" t="s">
        <v>140</v>
      </c>
      <c r="FB15" s="2" t="s">
        <v>129</v>
      </c>
      <c r="FC15" s="2" t="s">
        <v>323</v>
      </c>
      <c r="FD15" s="2" t="s">
        <v>434</v>
      </c>
      <c r="FE15" s="2" t="s">
        <v>142</v>
      </c>
      <c r="FF15" s="2" t="s">
        <v>132</v>
      </c>
      <c r="FG15" s="4">
        <v>3</v>
      </c>
      <c r="FH15" s="8">
        <v>81.6</v>
      </c>
      <c r="FI15" s="4"/>
      <c r="FJ15" s="8"/>
      <c r="FK15" s="7"/>
      <c r="FL15" s="7"/>
      <c r="FM15" s="2" t="s">
        <v>140</v>
      </c>
      <c r="FN15" s="2" t="s">
        <v>129</v>
      </c>
      <c r="FO15" s="2" t="s">
        <v>262</v>
      </c>
      <c r="FP15" s="2" t="s">
        <v>435</v>
      </c>
      <c r="FQ15" s="2" t="s">
        <v>142</v>
      </c>
      <c r="FR15" s="2" t="s">
        <v>132</v>
      </c>
      <c r="FS15" s="4"/>
      <c r="FT15" s="8"/>
      <c r="FU15" s="4"/>
      <c r="FV15" s="8"/>
      <c r="FW15" s="7"/>
      <c r="FX15" s="7"/>
      <c r="FY15" s="2" t="s">
        <v>140</v>
      </c>
      <c r="FZ15" s="2" t="s">
        <v>129</v>
      </c>
      <c r="GA15" s="2" t="s">
        <v>436</v>
      </c>
      <c r="GB15" s="2" t="s">
        <v>437</v>
      </c>
      <c r="GC15" s="2" t="s">
        <v>142</v>
      </c>
      <c r="GD15" s="2" t="s">
        <v>132</v>
      </c>
      <c r="GE15" s="4">
        <v>3</v>
      </c>
      <c r="GF15" s="8">
        <v>149.97</v>
      </c>
      <c r="GG15" s="4"/>
      <c r="GH15" s="8"/>
      <c r="GI15" s="7"/>
      <c r="GJ15" s="7"/>
      <c r="GK15" s="2" t="s">
        <v>140</v>
      </c>
      <c r="GL15" s="2" t="s">
        <v>129</v>
      </c>
      <c r="GM15" s="2" t="s">
        <v>381</v>
      </c>
      <c r="GN15" s="2" t="s">
        <v>438</v>
      </c>
      <c r="GO15" s="2" t="s">
        <v>142</v>
      </c>
      <c r="GP15" s="2" t="s">
        <v>132</v>
      </c>
      <c r="GQ15" s="4"/>
      <c r="GR15" s="8"/>
      <c r="GS15" s="4"/>
      <c r="GT15" s="8"/>
      <c r="GU15" s="7"/>
      <c r="GV15" s="7"/>
      <c r="GW15" s="2" t="s">
        <v>140</v>
      </c>
      <c r="GX15" s="2" t="s">
        <v>129</v>
      </c>
      <c r="GY15" s="2" t="s">
        <v>439</v>
      </c>
      <c r="GZ15" s="2" t="s">
        <v>132</v>
      </c>
      <c r="HA15" s="2" t="s">
        <v>142</v>
      </c>
      <c r="HB15" s="2" t="s">
        <v>132</v>
      </c>
      <c r="HC15" s="4">
        <v>3</v>
      </c>
      <c r="HD15" s="8">
        <v>88.44</v>
      </c>
      <c r="HE15" s="4"/>
      <c r="HF15" s="8"/>
      <c r="HG15" s="7"/>
      <c r="HH15" s="7"/>
      <c r="HI15" s="2" t="s">
        <v>140</v>
      </c>
      <c r="HJ15" s="2" t="s">
        <v>129</v>
      </c>
      <c r="HK15" s="2" t="s">
        <v>323</v>
      </c>
      <c r="HL15" s="2" t="s">
        <v>259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140</v>
      </c>
      <c r="HV15" s="2" t="s">
        <v>129</v>
      </c>
      <c r="HW15" s="2" t="s">
        <v>167</v>
      </c>
      <c r="HX15" s="2" t="s">
        <v>132</v>
      </c>
      <c r="HY15" s="2" t="s">
        <v>142</v>
      </c>
      <c r="HZ15" s="2" t="s">
        <v>132</v>
      </c>
      <c r="IA15" s="4"/>
      <c r="IB15" s="8"/>
      <c r="IC15" s="4"/>
      <c r="ID15" s="8"/>
      <c r="IE15" s="7"/>
      <c r="IF15" s="7"/>
      <c r="IG15" s="2" t="s">
        <v>168</v>
      </c>
      <c r="IH15" s="2" t="s">
        <v>129</v>
      </c>
      <c r="II15" s="2" t="s">
        <v>132</v>
      </c>
      <c r="IJ15" s="2" t="s">
        <v>132</v>
      </c>
      <c r="IK15" s="2" t="s">
        <v>142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129</v>
      </c>
      <c r="IU15" s="2" t="s">
        <v>440</v>
      </c>
      <c r="IV15" s="2" t="s">
        <v>132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164</v>
      </c>
      <c r="JF15" s="2" t="s">
        <v>129</v>
      </c>
      <c r="JG15" s="2" t="s">
        <v>132</v>
      </c>
      <c r="JH15" s="2" t="s">
        <v>132</v>
      </c>
      <c r="JI15" s="2" t="s">
        <v>142</v>
      </c>
      <c r="JJ15" s="2" t="s">
        <v>132</v>
      </c>
      <c r="JK15" s="4">
        <v>1</v>
      </c>
      <c r="JL15" s="8">
        <v>26.45</v>
      </c>
      <c r="JM15" s="4"/>
      <c r="JN15" s="8"/>
      <c r="JO15" s="7"/>
      <c r="JP15" s="7"/>
      <c r="JQ15" s="2" t="s">
        <v>140</v>
      </c>
      <c r="JR15" s="2" t="s">
        <v>129</v>
      </c>
      <c r="JS15" s="2" t="s">
        <v>323</v>
      </c>
      <c r="JT15" s="2" t="s">
        <v>441</v>
      </c>
      <c r="JU15" s="2" t="s">
        <v>142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129</v>
      </c>
      <c r="KE15" s="2" t="s">
        <v>276</v>
      </c>
      <c r="KF15" s="2" t="s">
        <v>442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173</v>
      </c>
      <c r="KP15" s="2" t="s">
        <v>129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175</v>
      </c>
      <c r="LB15" s="2" t="s">
        <v>177</v>
      </c>
      <c r="LC15" s="2" t="s">
        <v>132</v>
      </c>
      <c r="LD15" s="2" t="s">
        <v>132</v>
      </c>
      <c r="LE15" s="2" t="s">
        <v>142</v>
      </c>
      <c r="LF15" s="2" t="s">
        <v>132</v>
      </c>
      <c r="LG15" s="4"/>
      <c r="LH15" s="8"/>
      <c r="LI15" s="4"/>
      <c r="LJ15" s="8"/>
      <c r="LK15" s="7"/>
      <c r="LL15" s="7"/>
      <c r="LM15" s="2" t="s">
        <v>132</v>
      </c>
      <c r="LN15" s="2" t="s">
        <v>132</v>
      </c>
      <c r="LO15" s="2" t="s">
        <v>132</v>
      </c>
      <c r="LP15" s="2" t="s">
        <v>132</v>
      </c>
      <c r="LQ15" s="2" t="s">
        <v>132</v>
      </c>
      <c r="LR15" s="2" t="s">
        <v>132</v>
      </c>
      <c r="LS15" s="4"/>
      <c r="LT15" s="8"/>
      <c r="LU15" s="4"/>
      <c r="LV15" s="8"/>
      <c r="LW15" s="7"/>
      <c r="LX15" s="7"/>
      <c r="LY15" s="2" t="s">
        <v>140</v>
      </c>
      <c r="LZ15" s="2" t="s">
        <v>174</v>
      </c>
      <c r="MA15" s="2" t="s">
        <v>272</v>
      </c>
      <c r="MB15" s="2" t="s">
        <v>443</v>
      </c>
      <c r="MC15" s="2" t="s">
        <v>142</v>
      </c>
      <c r="MD15" s="2" t="s">
        <v>132</v>
      </c>
      <c r="ME15" s="4"/>
      <c r="MF15" s="8"/>
      <c r="MG15" s="4"/>
      <c r="MH15" s="8"/>
      <c r="MI15" s="7"/>
      <c r="MJ15" s="7"/>
      <c r="MK15" s="2" t="s">
        <v>175</v>
      </c>
      <c r="ML15" s="2" t="s">
        <v>129</v>
      </c>
      <c r="MM15" s="2" t="s">
        <v>132</v>
      </c>
      <c r="MN15" s="2" t="s">
        <v>132</v>
      </c>
      <c r="MO15" s="2" t="s">
        <v>142</v>
      </c>
      <c r="MP15" s="2" t="s">
        <v>132</v>
      </c>
      <c r="MQ15" s="4"/>
      <c r="MR15" s="8"/>
      <c r="MS15" s="4"/>
      <c r="MT15" s="8"/>
      <c r="MU15" s="7"/>
      <c r="MV15" s="7"/>
      <c r="MW15" s="2" t="s">
        <v>175</v>
      </c>
      <c r="MX15" s="2" t="s">
        <v>129</v>
      </c>
      <c r="MY15" s="2" t="s">
        <v>132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175</v>
      </c>
      <c r="NJ15" s="2" t="s">
        <v>129</v>
      </c>
      <c r="NK15" s="2" t="s">
        <v>132</v>
      </c>
      <c r="NL15" s="2" t="s">
        <v>132</v>
      </c>
      <c r="NM15" s="2" t="s">
        <v>142</v>
      </c>
      <c r="NN15" s="2" t="s">
        <v>132</v>
      </c>
      <c r="NO15" s="4"/>
      <c r="NP15" s="8"/>
      <c r="NQ15" s="4"/>
      <c r="NR15" s="8"/>
      <c r="NS15" s="7"/>
      <c r="NT15" s="7"/>
      <c r="NU15" s="2" t="s">
        <v>176</v>
      </c>
      <c r="NV15" s="2" t="s">
        <v>129</v>
      </c>
      <c r="NW15" s="2" t="s">
        <v>132</v>
      </c>
      <c r="NX15" s="2" t="s">
        <v>132</v>
      </c>
      <c r="NY15" s="2" t="s">
        <v>142</v>
      </c>
      <c r="NZ15" s="2" t="s">
        <v>132</v>
      </c>
      <c r="OA15" s="4"/>
      <c r="OB15" s="8"/>
      <c r="OC15" s="4"/>
      <c r="OD15" s="8"/>
      <c r="OE15" s="7"/>
      <c r="OF15" s="7"/>
      <c r="OG15" s="2" t="s">
        <v>175</v>
      </c>
      <c r="OH15" s="2" t="s">
        <v>129</v>
      </c>
      <c r="OI15" s="2" t="s">
        <v>132</v>
      </c>
      <c r="OJ15" s="2" t="s">
        <v>132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175</v>
      </c>
      <c r="OT15" s="2" t="s">
        <v>177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164</v>
      </c>
      <c r="PF15" s="2" t="s">
        <v>129</v>
      </c>
      <c r="PG15" s="2" t="s">
        <v>132</v>
      </c>
      <c r="PH15" s="2" t="s">
        <v>132</v>
      </c>
      <c r="PI15" s="2" t="s">
        <v>142</v>
      </c>
      <c r="PJ15" s="2" t="s">
        <v>132</v>
      </c>
      <c r="PK15" s="4"/>
      <c r="PL15" s="8"/>
      <c r="PM15" s="4"/>
      <c r="PN15" s="8"/>
      <c r="PO15" s="7"/>
      <c r="PP15" s="7"/>
      <c r="PQ15" s="2" t="s">
        <v>140</v>
      </c>
      <c r="PR15" s="2" t="s">
        <v>177</v>
      </c>
      <c r="PS15" s="2" t="s">
        <v>444</v>
      </c>
      <c r="PT15" s="2" t="s">
        <v>346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164</v>
      </c>
      <c r="QP15" s="2" t="s">
        <v>177</v>
      </c>
      <c r="QQ15" s="2" t="s">
        <v>132</v>
      </c>
      <c r="QR15" s="2" t="s">
        <v>132</v>
      </c>
      <c r="QS15" s="2" t="s">
        <v>142</v>
      </c>
      <c r="QT15" s="2" t="s">
        <v>132</v>
      </c>
      <c r="QU15" s="4"/>
      <c r="QV15" s="8"/>
      <c r="QW15" s="4"/>
      <c r="QX15" s="8"/>
      <c r="QY15" s="7"/>
      <c r="QZ15" s="7"/>
      <c r="RA15" s="2" t="s">
        <v>175</v>
      </c>
      <c r="RB15" s="2" t="s">
        <v>129</v>
      </c>
      <c r="RC15" s="2" t="s">
        <v>132</v>
      </c>
      <c r="RD15" s="2" t="s">
        <v>132</v>
      </c>
      <c r="RE15" s="2" t="s">
        <v>142</v>
      </c>
      <c r="RF15" s="2" t="s">
        <v>180</v>
      </c>
      <c r="RG15" s="4"/>
      <c r="RH15" s="8"/>
      <c r="RI15" s="4"/>
      <c r="RJ15" s="8"/>
      <c r="RK15" s="7"/>
      <c r="RL15" s="7"/>
      <c r="RM15" s="2" t="s">
        <v>140</v>
      </c>
      <c r="RN15" s="2" t="s">
        <v>177</v>
      </c>
      <c r="RO15" s="2" t="s">
        <v>444</v>
      </c>
      <c r="RP15" s="2" t="s">
        <v>132</v>
      </c>
      <c r="RQ15" s="2" t="s">
        <v>142</v>
      </c>
      <c r="RR15" s="2" t="s">
        <v>132</v>
      </c>
    </row>
    <row r="16">
      <c r="A16" s="2" t="s">
        <v>445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424</v>
      </c>
      <c r="G16" s="2" t="s">
        <v>424</v>
      </c>
      <c r="H16" s="2" t="s">
        <v>424</v>
      </c>
      <c r="I16" s="2" t="s">
        <v>425</v>
      </c>
      <c r="J16" s="2" t="s">
        <v>127</v>
      </c>
      <c r="K16" s="2" t="s">
        <v>380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218</v>
      </c>
      <c r="Q16" s="2" t="s">
        <v>131</v>
      </c>
      <c r="R16" s="2" t="s">
        <v>132</v>
      </c>
      <c r="S16" s="2" t="s">
        <v>446</v>
      </c>
      <c r="T16" s="2" t="s">
        <v>132</v>
      </c>
      <c r="U16" s="2" t="s">
        <v>428</v>
      </c>
      <c r="V16" s="2" t="s">
        <v>135</v>
      </c>
      <c r="W16" s="2" t="s">
        <v>136</v>
      </c>
      <c r="X16" s="2" t="s">
        <v>246</v>
      </c>
      <c r="Y16" s="2" t="s">
        <v>381</v>
      </c>
      <c r="Z16" s="4">
        <v>241</v>
      </c>
      <c r="AA16" s="4">
        <f>=ROUNDDOWN(21.9090909090909,0)</f>
      </c>
      <c r="AB16" s="5">
        <v>11</v>
      </c>
      <c r="AC16" s="2" t="s">
        <v>138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43</v>
      </c>
      <c r="AQ16" s="8">
        <v>1355.4</v>
      </c>
      <c r="AR16" s="4"/>
      <c r="AS16" s="8"/>
      <c r="AT16" s="7"/>
      <c r="AU16" s="7"/>
      <c r="AV16" s="4">
        <v>43</v>
      </c>
      <c r="AW16" s="8">
        <v>1355.4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0.3231</v>
      </c>
      <c r="BJ16" s="4">
        <v>43</v>
      </c>
      <c r="BK16" s="8">
        <v>1355.4</v>
      </c>
      <c r="BL16" s="2" t="s">
        <v>447</v>
      </c>
      <c r="BM16" s="7">
        <v>1</v>
      </c>
      <c r="BN16" s="7">
        <v>1</v>
      </c>
      <c r="BO16" s="4">
        <v>12</v>
      </c>
      <c r="BP16" s="8">
        <v>331.08</v>
      </c>
      <c r="BQ16" s="4"/>
      <c r="BR16" s="8"/>
      <c r="BS16" s="7"/>
      <c r="BT16" s="7"/>
      <c r="BU16" s="2" t="s">
        <v>140</v>
      </c>
      <c r="BV16" s="2" t="s">
        <v>129</v>
      </c>
      <c r="BW16" s="2" t="s">
        <v>132</v>
      </c>
      <c r="BX16" s="2" t="s">
        <v>448</v>
      </c>
      <c r="BY16" s="2" t="s">
        <v>142</v>
      </c>
      <c r="BZ16" s="2" t="s">
        <v>132</v>
      </c>
      <c r="CA16" s="4">
        <v>1</v>
      </c>
      <c r="CB16" s="8">
        <v>23.87</v>
      </c>
      <c r="CC16" s="4"/>
      <c r="CD16" s="8"/>
      <c r="CE16" s="7"/>
      <c r="CF16" s="7"/>
      <c r="CG16" s="2" t="s">
        <v>140</v>
      </c>
      <c r="CH16" s="2" t="s">
        <v>129</v>
      </c>
      <c r="CI16" s="2" t="s">
        <v>251</v>
      </c>
      <c r="CJ16" s="2" t="s">
        <v>449</v>
      </c>
      <c r="CK16" s="2" t="s">
        <v>142</v>
      </c>
      <c r="CL16" s="2" t="s">
        <v>132</v>
      </c>
      <c r="CM16" s="4">
        <v>10</v>
      </c>
      <c r="CN16" s="8">
        <v>326.8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381</v>
      </c>
      <c r="CV16" s="2" t="s">
        <v>302</v>
      </c>
      <c r="CW16" s="2" t="s">
        <v>142</v>
      </c>
      <c r="CX16" s="2" t="s">
        <v>132</v>
      </c>
      <c r="CY16" s="4">
        <v>1</v>
      </c>
      <c r="CZ16" s="8">
        <v>28.46</v>
      </c>
      <c r="DA16" s="4"/>
      <c r="DB16" s="8"/>
      <c r="DC16" s="7"/>
      <c r="DD16" s="7"/>
      <c r="DE16" s="2" t="s">
        <v>140</v>
      </c>
      <c r="DF16" s="2" t="s">
        <v>129</v>
      </c>
      <c r="DG16" s="2" t="s">
        <v>381</v>
      </c>
      <c r="DH16" s="2" t="s">
        <v>191</v>
      </c>
      <c r="DI16" s="2" t="s">
        <v>142</v>
      </c>
      <c r="DJ16" s="2" t="s">
        <v>132</v>
      </c>
      <c r="DK16" s="4">
        <v>6</v>
      </c>
      <c r="DL16" s="8">
        <v>176.88</v>
      </c>
      <c r="DM16" s="4"/>
      <c r="DN16" s="8"/>
      <c r="DO16" s="7"/>
      <c r="DP16" s="7"/>
      <c r="DQ16" s="2" t="s">
        <v>140</v>
      </c>
      <c r="DR16" s="2" t="s">
        <v>129</v>
      </c>
      <c r="DS16" s="2" t="s">
        <v>381</v>
      </c>
      <c r="DT16" s="2" t="s">
        <v>450</v>
      </c>
      <c r="DU16" s="2" t="s">
        <v>142</v>
      </c>
      <c r="DV16" s="2" t="s">
        <v>132</v>
      </c>
      <c r="DW16" s="4">
        <v>7</v>
      </c>
      <c r="DX16" s="8">
        <v>240.24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433</v>
      </c>
      <c r="EF16" s="2" t="s">
        <v>451</v>
      </c>
      <c r="EG16" s="2" t="s">
        <v>142</v>
      </c>
      <c r="EH16" s="2" t="s">
        <v>132</v>
      </c>
      <c r="EI16" s="4"/>
      <c r="EJ16" s="8"/>
      <c r="EK16" s="4"/>
      <c r="EL16" s="8"/>
      <c r="EM16" s="7"/>
      <c r="EN16" s="7"/>
      <c r="EO16" s="2" t="s">
        <v>140</v>
      </c>
      <c r="EP16" s="2" t="s">
        <v>129</v>
      </c>
      <c r="EQ16" s="2" t="s">
        <v>387</v>
      </c>
      <c r="ER16" s="2" t="s">
        <v>452</v>
      </c>
      <c r="ES16" s="2" t="s">
        <v>142</v>
      </c>
      <c r="ET16" s="2" t="s">
        <v>132</v>
      </c>
      <c r="EU16" s="4">
        <v>2</v>
      </c>
      <c r="EV16" s="8">
        <v>52.9</v>
      </c>
      <c r="EW16" s="4"/>
      <c r="EX16" s="8"/>
      <c r="EY16" s="7"/>
      <c r="EZ16" s="7"/>
      <c r="FA16" s="2" t="s">
        <v>140</v>
      </c>
      <c r="FB16" s="2" t="s">
        <v>129</v>
      </c>
      <c r="FC16" s="2" t="s">
        <v>323</v>
      </c>
      <c r="FD16" s="2" t="s">
        <v>453</v>
      </c>
      <c r="FE16" s="2" t="s">
        <v>142</v>
      </c>
      <c r="FF16" s="2" t="s">
        <v>132</v>
      </c>
      <c r="FG16" s="4"/>
      <c r="FH16" s="8"/>
      <c r="FI16" s="4"/>
      <c r="FJ16" s="8"/>
      <c r="FK16" s="7"/>
      <c r="FL16" s="7"/>
      <c r="FM16" s="2" t="s">
        <v>140</v>
      </c>
      <c r="FN16" s="2" t="s">
        <v>129</v>
      </c>
      <c r="FO16" s="2" t="s">
        <v>156</v>
      </c>
      <c r="FP16" s="2" t="s">
        <v>454</v>
      </c>
      <c r="FQ16" s="2" t="s">
        <v>142</v>
      </c>
      <c r="FR16" s="2" t="s">
        <v>132</v>
      </c>
      <c r="FS16" s="4"/>
      <c r="FT16" s="8"/>
      <c r="FU16" s="4"/>
      <c r="FV16" s="8"/>
      <c r="FW16" s="7"/>
      <c r="FX16" s="7"/>
      <c r="FY16" s="2" t="s">
        <v>140</v>
      </c>
      <c r="FZ16" s="2" t="s">
        <v>129</v>
      </c>
      <c r="GA16" s="2" t="s">
        <v>455</v>
      </c>
      <c r="GB16" s="2" t="s">
        <v>453</v>
      </c>
      <c r="GC16" s="2" t="s">
        <v>142</v>
      </c>
      <c r="GD16" s="2" t="s">
        <v>132</v>
      </c>
      <c r="GE16" s="4">
        <v>2</v>
      </c>
      <c r="GF16" s="8">
        <v>99.98</v>
      </c>
      <c r="GG16" s="4"/>
      <c r="GH16" s="8"/>
      <c r="GI16" s="7"/>
      <c r="GJ16" s="7"/>
      <c r="GK16" s="2" t="s">
        <v>140</v>
      </c>
      <c r="GL16" s="2" t="s">
        <v>129</v>
      </c>
      <c r="GM16" s="2" t="s">
        <v>381</v>
      </c>
      <c r="GN16" s="2" t="s">
        <v>456</v>
      </c>
      <c r="GO16" s="2" t="s">
        <v>142</v>
      </c>
      <c r="GP16" s="2" t="s">
        <v>132</v>
      </c>
      <c r="GQ16" s="4">
        <v>1</v>
      </c>
      <c r="GR16" s="8">
        <v>47.99</v>
      </c>
      <c r="GS16" s="4"/>
      <c r="GT16" s="8"/>
      <c r="GU16" s="7"/>
      <c r="GV16" s="7"/>
      <c r="GW16" s="2" t="s">
        <v>140</v>
      </c>
      <c r="GX16" s="2" t="s">
        <v>129</v>
      </c>
      <c r="GY16" s="2" t="s">
        <v>162</v>
      </c>
      <c r="GZ16" s="2" t="s">
        <v>167</v>
      </c>
      <c r="HA16" s="2" t="s">
        <v>142</v>
      </c>
      <c r="HB16" s="2" t="s">
        <v>132</v>
      </c>
      <c r="HC16" s="4"/>
      <c r="HD16" s="8"/>
      <c r="HE16" s="4"/>
      <c r="HF16" s="8"/>
      <c r="HG16" s="7"/>
      <c r="HH16" s="7"/>
      <c r="HI16" s="2" t="s">
        <v>140</v>
      </c>
      <c r="HJ16" s="2" t="s">
        <v>129</v>
      </c>
      <c r="HK16" s="2" t="s">
        <v>323</v>
      </c>
      <c r="HL16" s="2" t="s">
        <v>330</v>
      </c>
      <c r="HM16" s="2" t="s">
        <v>142</v>
      </c>
      <c r="HN16" s="2" t="s">
        <v>132</v>
      </c>
      <c r="HO16" s="4"/>
      <c r="HP16" s="8"/>
      <c r="HQ16" s="4"/>
      <c r="HR16" s="8"/>
      <c r="HS16" s="7"/>
      <c r="HT16" s="7"/>
      <c r="HU16" s="2" t="s">
        <v>140</v>
      </c>
      <c r="HV16" s="2" t="s">
        <v>129</v>
      </c>
      <c r="HW16" s="2" t="s">
        <v>167</v>
      </c>
      <c r="HX16" s="2" t="s">
        <v>132</v>
      </c>
      <c r="HY16" s="2" t="s">
        <v>142</v>
      </c>
      <c r="HZ16" s="2" t="s">
        <v>132</v>
      </c>
      <c r="IA16" s="4">
        <v>1</v>
      </c>
      <c r="IB16" s="8">
        <v>27.2</v>
      </c>
      <c r="IC16" s="4"/>
      <c r="ID16" s="8"/>
      <c r="IE16" s="7"/>
      <c r="IF16" s="7"/>
      <c r="IG16" s="2" t="s">
        <v>140</v>
      </c>
      <c r="IH16" s="2" t="s">
        <v>129</v>
      </c>
      <c r="II16" s="2" t="s">
        <v>323</v>
      </c>
      <c r="IJ16" s="2" t="s">
        <v>250</v>
      </c>
      <c r="IK16" s="2" t="s">
        <v>142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129</v>
      </c>
      <c r="IU16" s="2" t="s">
        <v>169</v>
      </c>
      <c r="IV16" s="2" t="s">
        <v>132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164</v>
      </c>
      <c r="JF16" s="2" t="s">
        <v>129</v>
      </c>
      <c r="JG16" s="2" t="s">
        <v>132</v>
      </c>
      <c r="JH16" s="2" t="s">
        <v>132</v>
      </c>
      <c r="JI16" s="2" t="s">
        <v>142</v>
      </c>
      <c r="JJ16" s="2" t="s">
        <v>132</v>
      </c>
      <c r="JK16" s="4"/>
      <c r="JL16" s="8"/>
      <c r="JM16" s="4"/>
      <c r="JN16" s="8"/>
      <c r="JO16" s="7"/>
      <c r="JP16" s="7"/>
      <c r="JQ16" s="2" t="s">
        <v>140</v>
      </c>
      <c r="JR16" s="2" t="s">
        <v>129</v>
      </c>
      <c r="JS16" s="2" t="s">
        <v>323</v>
      </c>
      <c r="JT16" s="2" t="s">
        <v>457</v>
      </c>
      <c r="JU16" s="2" t="s">
        <v>142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129</v>
      </c>
      <c r="KE16" s="2" t="s">
        <v>276</v>
      </c>
      <c r="KF16" s="2" t="s">
        <v>458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173</v>
      </c>
      <c r="KP16" s="2" t="s">
        <v>129</v>
      </c>
      <c r="KQ16" s="2" t="s">
        <v>132</v>
      </c>
      <c r="KR16" s="2" t="s">
        <v>132</v>
      </c>
      <c r="KS16" s="2" t="s">
        <v>142</v>
      </c>
      <c r="KT16" s="2" t="s">
        <v>132</v>
      </c>
      <c r="KU16" s="4"/>
      <c r="KV16" s="8"/>
      <c r="KW16" s="4"/>
      <c r="KX16" s="8"/>
      <c r="KY16" s="7"/>
      <c r="KZ16" s="7"/>
      <c r="LA16" s="2" t="s">
        <v>175</v>
      </c>
      <c r="LB16" s="2" t="s">
        <v>177</v>
      </c>
      <c r="LC16" s="2" t="s">
        <v>132</v>
      </c>
      <c r="LD16" s="2" t="s">
        <v>132</v>
      </c>
      <c r="LE16" s="2" t="s">
        <v>142</v>
      </c>
      <c r="LF16" s="2" t="s">
        <v>132</v>
      </c>
      <c r="LG16" s="4"/>
      <c r="LH16" s="8"/>
      <c r="LI16" s="4"/>
      <c r="LJ16" s="8"/>
      <c r="LK16" s="7"/>
      <c r="LL16" s="7"/>
      <c r="LM16" s="2" t="s">
        <v>132</v>
      </c>
      <c r="LN16" s="2" t="s">
        <v>132</v>
      </c>
      <c r="LO16" s="2" t="s">
        <v>132</v>
      </c>
      <c r="LP16" s="2" t="s">
        <v>132</v>
      </c>
      <c r="LQ16" s="2" t="s">
        <v>132</v>
      </c>
      <c r="LR16" s="2" t="s">
        <v>132</v>
      </c>
      <c r="LS16" s="4"/>
      <c r="LT16" s="8"/>
      <c r="LU16" s="4"/>
      <c r="LV16" s="8"/>
      <c r="LW16" s="7"/>
      <c r="LX16" s="7"/>
      <c r="LY16" s="2" t="s">
        <v>140</v>
      </c>
      <c r="LZ16" s="2" t="s">
        <v>174</v>
      </c>
      <c r="MA16" s="2" t="s">
        <v>272</v>
      </c>
      <c r="MB16" s="2" t="s">
        <v>459</v>
      </c>
      <c r="MC16" s="2" t="s">
        <v>142</v>
      </c>
      <c r="MD16" s="2" t="s">
        <v>132</v>
      </c>
      <c r="ME16" s="4"/>
      <c r="MF16" s="8"/>
      <c r="MG16" s="4"/>
      <c r="MH16" s="8"/>
      <c r="MI16" s="7"/>
      <c r="MJ16" s="7"/>
      <c r="MK16" s="2" t="s">
        <v>175</v>
      </c>
      <c r="ML16" s="2" t="s">
        <v>129</v>
      </c>
      <c r="MM16" s="2" t="s">
        <v>132</v>
      </c>
      <c r="MN16" s="2" t="s">
        <v>132</v>
      </c>
      <c r="MO16" s="2" t="s">
        <v>142</v>
      </c>
      <c r="MP16" s="2" t="s">
        <v>132</v>
      </c>
      <c r="MQ16" s="4"/>
      <c r="MR16" s="8"/>
      <c r="MS16" s="4"/>
      <c r="MT16" s="8"/>
      <c r="MU16" s="7"/>
      <c r="MV16" s="7"/>
      <c r="MW16" s="2" t="s">
        <v>175</v>
      </c>
      <c r="MX16" s="2" t="s">
        <v>129</v>
      </c>
      <c r="MY16" s="2" t="s">
        <v>132</v>
      </c>
      <c r="MZ16" s="2" t="s">
        <v>132</v>
      </c>
      <c r="NA16" s="2" t="s">
        <v>142</v>
      </c>
      <c r="NB16" s="2" t="s">
        <v>132</v>
      </c>
      <c r="NC16" s="4"/>
      <c r="ND16" s="8"/>
      <c r="NE16" s="4"/>
      <c r="NF16" s="8"/>
      <c r="NG16" s="7"/>
      <c r="NH16" s="7"/>
      <c r="NI16" s="2" t="s">
        <v>175</v>
      </c>
      <c r="NJ16" s="2" t="s">
        <v>129</v>
      </c>
      <c r="NK16" s="2" t="s">
        <v>132</v>
      </c>
      <c r="NL16" s="2" t="s">
        <v>132</v>
      </c>
      <c r="NM16" s="2" t="s">
        <v>142</v>
      </c>
      <c r="NN16" s="2" t="s">
        <v>132</v>
      </c>
      <c r="NO16" s="4"/>
      <c r="NP16" s="8"/>
      <c r="NQ16" s="4"/>
      <c r="NR16" s="8"/>
      <c r="NS16" s="7"/>
      <c r="NT16" s="7"/>
      <c r="NU16" s="2" t="s">
        <v>176</v>
      </c>
      <c r="NV16" s="2" t="s">
        <v>129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175</v>
      </c>
      <c r="OH16" s="2" t="s">
        <v>129</v>
      </c>
      <c r="OI16" s="2" t="s">
        <v>132</v>
      </c>
      <c r="OJ16" s="2" t="s">
        <v>132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175</v>
      </c>
      <c r="OT16" s="2" t="s">
        <v>177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164</v>
      </c>
      <c r="PF16" s="2" t="s">
        <v>129</v>
      </c>
      <c r="PG16" s="2" t="s">
        <v>132</v>
      </c>
      <c r="PH16" s="2" t="s">
        <v>132</v>
      </c>
      <c r="PI16" s="2" t="s">
        <v>142</v>
      </c>
      <c r="PJ16" s="2" t="s">
        <v>132</v>
      </c>
      <c r="PK16" s="4"/>
      <c r="PL16" s="8"/>
      <c r="PM16" s="4"/>
      <c r="PN16" s="8"/>
      <c r="PO16" s="7"/>
      <c r="PP16" s="7"/>
      <c r="PQ16" s="2" t="s">
        <v>140</v>
      </c>
      <c r="PR16" s="2" t="s">
        <v>177</v>
      </c>
      <c r="PS16" s="2" t="s">
        <v>444</v>
      </c>
      <c r="PT16" s="2" t="s">
        <v>460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164</v>
      </c>
      <c r="QP16" s="2" t="s">
        <v>177</v>
      </c>
      <c r="QQ16" s="2" t="s">
        <v>132</v>
      </c>
      <c r="QR16" s="2" t="s">
        <v>132</v>
      </c>
      <c r="QS16" s="2" t="s">
        <v>142</v>
      </c>
      <c r="QT16" s="2" t="s">
        <v>132</v>
      </c>
      <c r="QU16" s="4"/>
      <c r="QV16" s="8"/>
      <c r="QW16" s="4"/>
      <c r="QX16" s="8"/>
      <c r="QY16" s="7"/>
      <c r="QZ16" s="7"/>
      <c r="RA16" s="2" t="s">
        <v>175</v>
      </c>
      <c r="RB16" s="2" t="s">
        <v>129</v>
      </c>
      <c r="RC16" s="2" t="s">
        <v>132</v>
      </c>
      <c r="RD16" s="2" t="s">
        <v>132</v>
      </c>
      <c r="RE16" s="2" t="s">
        <v>142</v>
      </c>
      <c r="RF16" s="2" t="s">
        <v>180</v>
      </c>
      <c r="RG16" s="4"/>
      <c r="RH16" s="8"/>
      <c r="RI16" s="4"/>
      <c r="RJ16" s="8"/>
      <c r="RK16" s="7"/>
      <c r="RL16" s="7"/>
      <c r="RM16" s="2" t="s">
        <v>140</v>
      </c>
      <c r="RN16" s="2" t="s">
        <v>177</v>
      </c>
      <c r="RO16" s="2" t="s">
        <v>260</v>
      </c>
      <c r="RP16" s="2" t="s">
        <v>461</v>
      </c>
      <c r="RQ16" s="2" t="s">
        <v>142</v>
      </c>
      <c r="RR16" s="2" t="s">
        <v>132</v>
      </c>
    </row>
    <row r="17">
      <c r="A17" s="2" t="s">
        <v>462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463</v>
      </c>
      <c r="G17" s="2" t="s">
        <v>463</v>
      </c>
      <c r="H17" s="2" t="s">
        <v>463</v>
      </c>
      <c r="I17" s="2" t="s">
        <v>464</v>
      </c>
      <c r="J17" s="2" t="s">
        <v>127</v>
      </c>
      <c r="K17" s="2" t="s">
        <v>465</v>
      </c>
      <c r="L17" s="3">
        <v>41.69</v>
      </c>
      <c r="M17" s="3">
        <v>43.77</v>
      </c>
      <c r="N17" s="3">
        <v>89.24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134</v>
      </c>
      <c r="V17" s="2" t="s">
        <v>135</v>
      </c>
      <c r="W17" s="2" t="s">
        <v>136</v>
      </c>
      <c r="X17" s="2" t="s">
        <v>247</v>
      </c>
      <c r="Y17" s="2" t="s">
        <v>151</v>
      </c>
      <c r="Z17" s="4">
        <v>152</v>
      </c>
      <c r="AA17" s="4">
        <f>=ROUNDDOWN(7.41463414634146,0)</f>
      </c>
      <c r="AB17" s="5">
        <v>20.5</v>
      </c>
      <c r="AC17" s="2" t="s">
        <v>138</v>
      </c>
      <c r="AD17" s="4">
        <v>200</v>
      </c>
      <c r="AE17" s="4">
        <v>650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67</v>
      </c>
      <c r="AQ17" s="8">
        <v>3449.34</v>
      </c>
      <c r="AR17" s="4"/>
      <c r="AS17" s="8"/>
      <c r="AT17" s="7"/>
      <c r="AU17" s="7"/>
      <c r="AV17" s="4">
        <v>67</v>
      </c>
      <c r="AW17" s="8">
        <v>3449.34</v>
      </c>
      <c r="AX17" s="4"/>
      <c r="AY17" s="8"/>
      <c r="AZ17" s="7"/>
      <c r="BA17" s="7"/>
      <c r="BB17" s="7">
        <v>1</v>
      </c>
      <c r="BC17" s="4">
        <v>67</v>
      </c>
      <c r="BD17" s="8">
        <v>3449.34</v>
      </c>
      <c r="BE17" s="4"/>
      <c r="BF17" s="8"/>
      <c r="BG17" s="7"/>
      <c r="BH17" s="7"/>
      <c r="BI17" s="7">
        <v>1</v>
      </c>
      <c r="BJ17" s="4">
        <v>67</v>
      </c>
      <c r="BK17" s="8">
        <v>3449.34</v>
      </c>
      <c r="BL17" s="2" t="s">
        <v>466</v>
      </c>
      <c r="BM17" s="7">
        <v>1</v>
      </c>
      <c r="BN17" s="7">
        <v>1</v>
      </c>
      <c r="BO17" s="4">
        <v>8</v>
      </c>
      <c r="BP17" s="8">
        <v>383.52</v>
      </c>
      <c r="BQ17" s="4"/>
      <c r="BR17" s="8"/>
      <c r="BS17" s="7"/>
      <c r="BT17" s="7"/>
      <c r="BU17" s="2" t="s">
        <v>140</v>
      </c>
      <c r="BV17" s="2" t="s">
        <v>129</v>
      </c>
      <c r="BW17" s="2" t="s">
        <v>132</v>
      </c>
      <c r="BX17" s="2" t="s">
        <v>467</v>
      </c>
      <c r="BY17" s="2" t="s">
        <v>142</v>
      </c>
      <c r="BZ17" s="2" t="s">
        <v>132</v>
      </c>
      <c r="CA17" s="4">
        <v>8</v>
      </c>
      <c r="CB17" s="8">
        <v>331.26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149</v>
      </c>
      <c r="CJ17" s="2" t="s">
        <v>468</v>
      </c>
      <c r="CK17" s="2" t="s">
        <v>142</v>
      </c>
      <c r="CL17" s="2" t="s">
        <v>132</v>
      </c>
      <c r="CM17" s="4">
        <v>2</v>
      </c>
      <c r="CN17" s="8">
        <v>108.4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469</v>
      </c>
      <c r="CV17" s="2" t="s">
        <v>470</v>
      </c>
      <c r="CW17" s="2" t="s">
        <v>142</v>
      </c>
      <c r="CX17" s="2" t="s">
        <v>132</v>
      </c>
      <c r="CY17" s="4">
        <v>6</v>
      </c>
      <c r="CZ17" s="8">
        <v>303.53</v>
      </c>
      <c r="DA17" s="4"/>
      <c r="DB17" s="8"/>
      <c r="DC17" s="7"/>
      <c r="DD17" s="7"/>
      <c r="DE17" s="2" t="s">
        <v>140</v>
      </c>
      <c r="DF17" s="2" t="s">
        <v>129</v>
      </c>
      <c r="DG17" s="2" t="s">
        <v>151</v>
      </c>
      <c r="DH17" s="2" t="s">
        <v>471</v>
      </c>
      <c r="DI17" s="2" t="s">
        <v>142</v>
      </c>
      <c r="DJ17" s="2" t="s">
        <v>132</v>
      </c>
      <c r="DK17" s="4">
        <v>26</v>
      </c>
      <c r="DL17" s="8">
        <v>1386.58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472</v>
      </c>
      <c r="DT17" s="2" t="s">
        <v>473</v>
      </c>
      <c r="DU17" s="2" t="s">
        <v>142</v>
      </c>
      <c r="DV17" s="2" t="s">
        <v>132</v>
      </c>
      <c r="DW17" s="4"/>
      <c r="DX17" s="8"/>
      <c r="DY17" s="4"/>
      <c r="DZ17" s="8"/>
      <c r="EA17" s="7"/>
      <c r="EB17" s="7"/>
      <c r="EC17" s="2" t="s">
        <v>168</v>
      </c>
      <c r="ED17" s="2" t="s">
        <v>129</v>
      </c>
      <c r="EE17" s="2" t="s">
        <v>132</v>
      </c>
      <c r="EF17" s="2" t="s">
        <v>132</v>
      </c>
      <c r="EG17" s="2" t="s">
        <v>142</v>
      </c>
      <c r="EH17" s="2" t="s">
        <v>132</v>
      </c>
      <c r="EI17" s="4">
        <v>4</v>
      </c>
      <c r="EJ17" s="8">
        <v>229.76</v>
      </c>
      <c r="EK17" s="4"/>
      <c r="EL17" s="8"/>
      <c r="EM17" s="7"/>
      <c r="EN17" s="7"/>
      <c r="EO17" s="2" t="s">
        <v>140</v>
      </c>
      <c r="EP17" s="2" t="s">
        <v>129</v>
      </c>
      <c r="EQ17" s="2" t="s">
        <v>151</v>
      </c>
      <c r="ER17" s="2" t="s">
        <v>474</v>
      </c>
      <c r="ES17" s="2" t="s">
        <v>142</v>
      </c>
      <c r="ET17" s="2" t="s">
        <v>132</v>
      </c>
      <c r="EU17" s="4">
        <v>3</v>
      </c>
      <c r="EV17" s="8">
        <v>162.24</v>
      </c>
      <c r="EW17" s="4"/>
      <c r="EX17" s="8"/>
      <c r="EY17" s="7"/>
      <c r="EZ17" s="7"/>
      <c r="FA17" s="2" t="s">
        <v>140</v>
      </c>
      <c r="FB17" s="2" t="s">
        <v>129</v>
      </c>
      <c r="FC17" s="2" t="s">
        <v>154</v>
      </c>
      <c r="FD17" s="2" t="s">
        <v>475</v>
      </c>
      <c r="FE17" s="2" t="s">
        <v>142</v>
      </c>
      <c r="FF17" s="2" t="s">
        <v>132</v>
      </c>
      <c r="FG17" s="4">
        <v>3</v>
      </c>
      <c r="FH17" s="8">
        <v>141.84</v>
      </c>
      <c r="FI17" s="4"/>
      <c r="FJ17" s="8"/>
      <c r="FK17" s="7"/>
      <c r="FL17" s="7"/>
      <c r="FM17" s="2" t="s">
        <v>140</v>
      </c>
      <c r="FN17" s="2" t="s">
        <v>129</v>
      </c>
      <c r="FO17" s="2" t="s">
        <v>156</v>
      </c>
      <c r="FP17" s="2" t="s">
        <v>476</v>
      </c>
      <c r="FQ17" s="2" t="s">
        <v>142</v>
      </c>
      <c r="FR17" s="2" t="s">
        <v>132</v>
      </c>
      <c r="FS17" s="4">
        <v>1</v>
      </c>
      <c r="FT17" s="8">
        <v>47.28</v>
      </c>
      <c r="FU17" s="4"/>
      <c r="FV17" s="8"/>
      <c r="FW17" s="7"/>
      <c r="FX17" s="7"/>
      <c r="FY17" s="2" t="s">
        <v>140</v>
      </c>
      <c r="FZ17" s="2" t="s">
        <v>129</v>
      </c>
      <c r="GA17" s="2" t="s">
        <v>477</v>
      </c>
      <c r="GB17" s="2" t="s">
        <v>478</v>
      </c>
      <c r="GC17" s="2" t="s">
        <v>142</v>
      </c>
      <c r="GD17" s="2" t="s">
        <v>132</v>
      </c>
      <c r="GE17" s="4"/>
      <c r="GF17" s="8"/>
      <c r="GG17" s="4"/>
      <c r="GH17" s="8"/>
      <c r="GI17" s="7"/>
      <c r="GJ17" s="7"/>
      <c r="GK17" s="2" t="s">
        <v>140</v>
      </c>
      <c r="GL17" s="2" t="s">
        <v>129</v>
      </c>
      <c r="GM17" s="2" t="s">
        <v>151</v>
      </c>
      <c r="GN17" s="2" t="s">
        <v>479</v>
      </c>
      <c r="GO17" s="2" t="s">
        <v>142</v>
      </c>
      <c r="GP17" s="2" t="s">
        <v>132</v>
      </c>
      <c r="GQ17" s="4">
        <v>1</v>
      </c>
      <c r="GR17" s="8">
        <v>116.99</v>
      </c>
      <c r="GS17" s="4"/>
      <c r="GT17" s="8"/>
      <c r="GU17" s="7"/>
      <c r="GV17" s="7"/>
      <c r="GW17" s="2" t="s">
        <v>140</v>
      </c>
      <c r="GX17" s="2" t="s">
        <v>129</v>
      </c>
      <c r="GY17" s="2" t="s">
        <v>162</v>
      </c>
      <c r="GZ17" s="2" t="s">
        <v>480</v>
      </c>
      <c r="HA17" s="2" t="s">
        <v>142</v>
      </c>
      <c r="HB17" s="2" t="s">
        <v>132</v>
      </c>
      <c r="HC17" s="4">
        <v>1</v>
      </c>
      <c r="HD17" s="8">
        <v>54.08</v>
      </c>
      <c r="HE17" s="4"/>
      <c r="HF17" s="8"/>
      <c r="HG17" s="7"/>
      <c r="HH17" s="7"/>
      <c r="HI17" s="2" t="s">
        <v>140</v>
      </c>
      <c r="HJ17" s="2" t="s">
        <v>129</v>
      </c>
      <c r="HK17" s="2" t="s">
        <v>187</v>
      </c>
      <c r="HL17" s="2" t="s">
        <v>481</v>
      </c>
      <c r="HM17" s="2" t="s">
        <v>142</v>
      </c>
      <c r="HN17" s="2" t="s">
        <v>132</v>
      </c>
      <c r="HO17" s="4">
        <v>2</v>
      </c>
      <c r="HP17" s="8">
        <v>87.56</v>
      </c>
      <c r="HQ17" s="4"/>
      <c r="HR17" s="8"/>
      <c r="HS17" s="7"/>
      <c r="HT17" s="7"/>
      <c r="HU17" s="2" t="s">
        <v>140</v>
      </c>
      <c r="HV17" s="2" t="s">
        <v>129</v>
      </c>
      <c r="HW17" s="2" t="s">
        <v>417</v>
      </c>
      <c r="HX17" s="2" t="s">
        <v>482</v>
      </c>
      <c r="HY17" s="2" t="s">
        <v>142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472</v>
      </c>
      <c r="IJ17" s="2" t="s">
        <v>165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129</v>
      </c>
      <c r="IU17" s="2" t="s">
        <v>251</v>
      </c>
      <c r="IV17" s="2" t="s">
        <v>236</v>
      </c>
      <c r="IW17" s="2" t="s">
        <v>142</v>
      </c>
      <c r="IX17" s="2" t="s">
        <v>132</v>
      </c>
      <c r="IY17" s="4"/>
      <c r="IZ17" s="8"/>
      <c r="JA17" s="4"/>
      <c r="JB17" s="8"/>
      <c r="JC17" s="7"/>
      <c r="JD17" s="7"/>
      <c r="JE17" s="2" t="s">
        <v>164</v>
      </c>
      <c r="JF17" s="2" t="s">
        <v>129</v>
      </c>
      <c r="JG17" s="2" t="s">
        <v>132</v>
      </c>
      <c r="JH17" s="2" t="s">
        <v>132</v>
      </c>
      <c r="JI17" s="2" t="s">
        <v>142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129</v>
      </c>
      <c r="JS17" s="2" t="s">
        <v>236</v>
      </c>
      <c r="JT17" s="2" t="s">
        <v>482</v>
      </c>
      <c r="JU17" s="2" t="s">
        <v>142</v>
      </c>
      <c r="JV17" s="2" t="s">
        <v>132</v>
      </c>
      <c r="JW17" s="4"/>
      <c r="JX17" s="8"/>
      <c r="JY17" s="4"/>
      <c r="JZ17" s="8"/>
      <c r="KA17" s="7"/>
      <c r="KB17" s="7"/>
      <c r="KC17" s="2" t="s">
        <v>140</v>
      </c>
      <c r="KD17" s="2" t="s">
        <v>129</v>
      </c>
      <c r="KE17" s="2" t="s">
        <v>308</v>
      </c>
      <c r="KF17" s="2" t="s">
        <v>165</v>
      </c>
      <c r="KG17" s="2" t="s">
        <v>142</v>
      </c>
      <c r="KH17" s="2" t="s">
        <v>132</v>
      </c>
      <c r="KI17" s="4">
        <v>2</v>
      </c>
      <c r="KJ17" s="8">
        <v>96.3</v>
      </c>
      <c r="KK17" s="4"/>
      <c r="KL17" s="8"/>
      <c r="KM17" s="7"/>
      <c r="KN17" s="7"/>
      <c r="KO17" s="2" t="s">
        <v>140</v>
      </c>
      <c r="KP17" s="2" t="s">
        <v>129</v>
      </c>
      <c r="KQ17" s="2" t="s">
        <v>270</v>
      </c>
      <c r="KR17" s="2" t="s">
        <v>483</v>
      </c>
      <c r="KS17" s="2" t="s">
        <v>142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132</v>
      </c>
      <c r="LN17" s="2" t="s">
        <v>132</v>
      </c>
      <c r="LO17" s="2" t="s">
        <v>132</v>
      </c>
      <c r="LP17" s="2" t="s">
        <v>132</v>
      </c>
      <c r="LQ17" s="2" t="s">
        <v>132</v>
      </c>
      <c r="LR17" s="2" t="s">
        <v>132</v>
      </c>
      <c r="LS17" s="4"/>
      <c r="LT17" s="8"/>
      <c r="LU17" s="4"/>
      <c r="LV17" s="8"/>
      <c r="LW17" s="7"/>
      <c r="LX17" s="7"/>
      <c r="LY17" s="2" t="s">
        <v>140</v>
      </c>
      <c r="LZ17" s="2" t="s">
        <v>174</v>
      </c>
      <c r="MA17" s="2" t="s">
        <v>484</v>
      </c>
      <c r="MB17" s="2" t="s">
        <v>485</v>
      </c>
      <c r="MC17" s="2" t="s">
        <v>142</v>
      </c>
      <c r="MD17" s="2" t="s">
        <v>132</v>
      </c>
      <c r="ME17" s="4"/>
      <c r="MF17" s="8"/>
      <c r="MG17" s="4"/>
      <c r="MH17" s="8"/>
      <c r="MI17" s="7"/>
      <c r="MJ17" s="7"/>
      <c r="MK17" s="2" t="s">
        <v>175</v>
      </c>
      <c r="ML17" s="2" t="s">
        <v>129</v>
      </c>
      <c r="MM17" s="2" t="s">
        <v>132</v>
      </c>
      <c r="MN17" s="2" t="s">
        <v>132</v>
      </c>
      <c r="MO17" s="2" t="s">
        <v>142</v>
      </c>
      <c r="MP17" s="2" t="s">
        <v>132</v>
      </c>
      <c r="MQ17" s="4"/>
      <c r="MR17" s="8"/>
      <c r="MS17" s="4"/>
      <c r="MT17" s="8"/>
      <c r="MU17" s="7"/>
      <c r="MV17" s="7"/>
      <c r="MW17" s="2" t="s">
        <v>175</v>
      </c>
      <c r="MX17" s="2" t="s">
        <v>129</v>
      </c>
      <c r="MY17" s="2" t="s">
        <v>132</v>
      </c>
      <c r="MZ17" s="2" t="s">
        <v>132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175</v>
      </c>
      <c r="NJ17" s="2" t="s">
        <v>129</v>
      </c>
      <c r="NK17" s="2" t="s">
        <v>132</v>
      </c>
      <c r="NL17" s="2" t="s">
        <v>132</v>
      </c>
      <c r="NM17" s="2" t="s">
        <v>142</v>
      </c>
      <c r="NN17" s="2" t="s">
        <v>132</v>
      </c>
      <c r="NO17" s="4"/>
      <c r="NP17" s="8"/>
      <c r="NQ17" s="4"/>
      <c r="NR17" s="8"/>
      <c r="NS17" s="7"/>
      <c r="NT17" s="7"/>
      <c r="NU17" s="2" t="s">
        <v>176</v>
      </c>
      <c r="NV17" s="2" t="s">
        <v>129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175</v>
      </c>
      <c r="OH17" s="2" t="s">
        <v>129</v>
      </c>
      <c r="OI17" s="2" t="s">
        <v>132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175</v>
      </c>
      <c r="OT17" s="2" t="s">
        <v>177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164</v>
      </c>
      <c r="PF17" s="2" t="s">
        <v>129</v>
      </c>
      <c r="PG17" s="2" t="s">
        <v>132</v>
      </c>
      <c r="PH17" s="2" t="s">
        <v>132</v>
      </c>
      <c r="PI17" s="2" t="s">
        <v>142</v>
      </c>
      <c r="PJ17" s="2" t="s">
        <v>132</v>
      </c>
      <c r="PK17" s="4"/>
      <c r="PL17" s="8"/>
      <c r="PM17" s="4"/>
      <c r="PN17" s="8"/>
      <c r="PO17" s="7"/>
      <c r="PP17" s="7"/>
      <c r="PQ17" s="2" t="s">
        <v>140</v>
      </c>
      <c r="PR17" s="2" t="s">
        <v>177</v>
      </c>
      <c r="PS17" s="2" t="s">
        <v>312</v>
      </c>
      <c r="PT17" s="2" t="s">
        <v>486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164</v>
      </c>
      <c r="QP17" s="2" t="s">
        <v>177</v>
      </c>
      <c r="QQ17" s="2" t="s">
        <v>132</v>
      </c>
      <c r="QR17" s="2" t="s">
        <v>132</v>
      </c>
      <c r="QS17" s="2" t="s">
        <v>142</v>
      </c>
      <c r="QT17" s="2" t="s">
        <v>132</v>
      </c>
      <c r="QU17" s="4"/>
      <c r="QV17" s="8"/>
      <c r="QW17" s="4"/>
      <c r="QX17" s="8"/>
      <c r="QY17" s="7"/>
      <c r="QZ17" s="7"/>
      <c r="RA17" s="2" t="s">
        <v>175</v>
      </c>
      <c r="RB17" s="2" t="s">
        <v>129</v>
      </c>
      <c r="RC17" s="2" t="s">
        <v>132</v>
      </c>
      <c r="RD17" s="2" t="s">
        <v>132</v>
      </c>
      <c r="RE17" s="2" t="s">
        <v>142</v>
      </c>
      <c r="RF17" s="2" t="s">
        <v>180</v>
      </c>
      <c r="RG17" s="4"/>
      <c r="RH17" s="8"/>
      <c r="RI17" s="4"/>
      <c r="RJ17" s="8"/>
      <c r="RK17" s="7"/>
      <c r="RL17" s="7"/>
      <c r="RM17" s="2" t="s">
        <v>140</v>
      </c>
      <c r="RN17" s="2" t="s">
        <v>177</v>
      </c>
      <c r="RO17" s="2" t="s">
        <v>370</v>
      </c>
      <c r="RP17" s="2" t="s">
        <v>487</v>
      </c>
      <c r="RQ17" s="2" t="s">
        <v>142</v>
      </c>
      <c r="RR17" s="2" t="s">
        <v>132</v>
      </c>
    </row>
    <row r="18">
      <c r="A18" s="2" t="s">
        <v>488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489</v>
      </c>
      <c r="G18" s="2" t="s">
        <v>489</v>
      </c>
      <c r="H18" s="2" t="s">
        <v>489</v>
      </c>
      <c r="I18" s="2" t="s">
        <v>490</v>
      </c>
      <c r="J18" s="2" t="s">
        <v>127</v>
      </c>
      <c r="K18" s="2" t="s">
        <v>465</v>
      </c>
      <c r="L18" s="3">
        <v>45.85</v>
      </c>
      <c r="M18" s="3">
        <v>48.14</v>
      </c>
      <c r="N18" s="3">
        <v>99.44</v>
      </c>
      <c r="O18" s="2" t="s">
        <v>129</v>
      </c>
      <c r="P18" s="2" t="s">
        <v>321</v>
      </c>
      <c r="Q18" s="2" t="s">
        <v>131</v>
      </c>
      <c r="R18" s="2" t="s">
        <v>132</v>
      </c>
      <c r="S18" s="2" t="s">
        <v>491</v>
      </c>
      <c r="T18" s="2" t="s">
        <v>132</v>
      </c>
      <c r="U18" s="2" t="s">
        <v>428</v>
      </c>
      <c r="V18" s="2" t="s">
        <v>283</v>
      </c>
      <c r="W18" s="2" t="s">
        <v>136</v>
      </c>
      <c r="X18" s="2" t="s">
        <v>132</v>
      </c>
      <c r="Y18" s="2" t="s">
        <v>285</v>
      </c>
      <c r="Z18" s="4">
        <v>165</v>
      </c>
      <c r="AA18" s="4">
        <f>=ROUNDDOWN(16.5,0)</f>
      </c>
      <c r="AB18" s="5">
        <v>10</v>
      </c>
      <c r="AC18" s="2" t="s">
        <v>324</v>
      </c>
      <c r="AD18" s="4">
        <v>100</v>
      </c>
      <c r="AE18" s="4">
        <v>100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56</v>
      </c>
      <c r="AQ18" s="8">
        <v>2621.09</v>
      </c>
      <c r="AR18" s="4"/>
      <c r="AS18" s="8"/>
      <c r="AT18" s="7"/>
      <c r="AU18" s="7"/>
      <c r="AV18" s="4">
        <v>56</v>
      </c>
      <c r="AW18" s="8">
        <v>2621.09</v>
      </c>
      <c r="AX18" s="4"/>
      <c r="AY18" s="8"/>
      <c r="AZ18" s="7"/>
      <c r="BA18" s="7"/>
      <c r="BB18" s="7">
        <v>1</v>
      </c>
      <c r="BC18" s="4">
        <v>56</v>
      </c>
      <c r="BD18" s="8">
        <v>2621.09</v>
      </c>
      <c r="BE18" s="4"/>
      <c r="BF18" s="8"/>
      <c r="BG18" s="7"/>
      <c r="BH18" s="7"/>
      <c r="BI18" s="7">
        <v>1</v>
      </c>
      <c r="BJ18" s="4">
        <v>56</v>
      </c>
      <c r="BK18" s="8">
        <v>2621.09</v>
      </c>
      <c r="BL18" s="2" t="s">
        <v>492</v>
      </c>
      <c r="BM18" s="7">
        <v>1</v>
      </c>
      <c r="BN18" s="7">
        <v>1</v>
      </c>
      <c r="BO18" s="4">
        <v>10</v>
      </c>
      <c r="BP18" s="8">
        <v>527.3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132</v>
      </c>
      <c r="BX18" s="2" t="s">
        <v>154</v>
      </c>
      <c r="BY18" s="2" t="s">
        <v>142</v>
      </c>
      <c r="BZ18" s="2" t="s">
        <v>132</v>
      </c>
      <c r="CA18" s="4">
        <v>21</v>
      </c>
      <c r="CB18" s="8">
        <v>748.18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143</v>
      </c>
      <c r="CJ18" s="2" t="s">
        <v>290</v>
      </c>
      <c r="CK18" s="2" t="s">
        <v>142</v>
      </c>
      <c r="CL18" s="2" t="s">
        <v>132</v>
      </c>
      <c r="CM18" s="4">
        <v>6</v>
      </c>
      <c r="CN18" s="8">
        <v>307.56</v>
      </c>
      <c r="CO18" s="4"/>
      <c r="CP18" s="8"/>
      <c r="CQ18" s="7"/>
      <c r="CR18" s="7"/>
      <c r="CS18" s="2" t="s">
        <v>140</v>
      </c>
      <c r="CT18" s="2" t="s">
        <v>129</v>
      </c>
      <c r="CU18" s="2" t="s">
        <v>469</v>
      </c>
      <c r="CV18" s="2" t="s">
        <v>493</v>
      </c>
      <c r="CW18" s="2" t="s">
        <v>142</v>
      </c>
      <c r="CX18" s="2" t="s">
        <v>132</v>
      </c>
      <c r="CY18" s="4">
        <v>9</v>
      </c>
      <c r="CZ18" s="8">
        <v>474.68</v>
      </c>
      <c r="DA18" s="4"/>
      <c r="DB18" s="8"/>
      <c r="DC18" s="7"/>
      <c r="DD18" s="7"/>
      <c r="DE18" s="2" t="s">
        <v>140</v>
      </c>
      <c r="DF18" s="2" t="s">
        <v>129</v>
      </c>
      <c r="DG18" s="2" t="s">
        <v>285</v>
      </c>
      <c r="DH18" s="2" t="s">
        <v>292</v>
      </c>
      <c r="DI18" s="2" t="s">
        <v>142</v>
      </c>
      <c r="DJ18" s="2" t="s">
        <v>132</v>
      </c>
      <c r="DK18" s="4"/>
      <c r="DL18" s="8"/>
      <c r="DM18" s="4"/>
      <c r="DN18" s="8"/>
      <c r="DO18" s="7"/>
      <c r="DP18" s="7"/>
      <c r="DQ18" s="2" t="s">
        <v>140</v>
      </c>
      <c r="DR18" s="2" t="s">
        <v>129</v>
      </c>
      <c r="DS18" s="2" t="s">
        <v>494</v>
      </c>
      <c r="DT18" s="2" t="s">
        <v>495</v>
      </c>
      <c r="DU18" s="2" t="s">
        <v>142</v>
      </c>
      <c r="DV18" s="2" t="s">
        <v>132</v>
      </c>
      <c r="DW18" s="4">
        <v>1</v>
      </c>
      <c r="DX18" s="8">
        <v>63.16</v>
      </c>
      <c r="DY18" s="4"/>
      <c r="DZ18" s="8"/>
      <c r="EA18" s="7"/>
      <c r="EB18" s="7"/>
      <c r="EC18" s="2" t="s">
        <v>140</v>
      </c>
      <c r="ED18" s="2" t="s">
        <v>129</v>
      </c>
      <c r="EE18" s="2" t="s">
        <v>469</v>
      </c>
      <c r="EF18" s="2" t="s">
        <v>496</v>
      </c>
      <c r="EG18" s="2" t="s">
        <v>142</v>
      </c>
      <c r="EH18" s="2" t="s">
        <v>132</v>
      </c>
      <c r="EI18" s="4">
        <v>1</v>
      </c>
      <c r="EJ18" s="8">
        <v>53.73</v>
      </c>
      <c r="EK18" s="4"/>
      <c r="EL18" s="8"/>
      <c r="EM18" s="7"/>
      <c r="EN18" s="7"/>
      <c r="EO18" s="2" t="s">
        <v>140</v>
      </c>
      <c r="EP18" s="2" t="s">
        <v>129</v>
      </c>
      <c r="EQ18" s="2" t="s">
        <v>296</v>
      </c>
      <c r="ER18" s="2" t="s">
        <v>497</v>
      </c>
      <c r="ES18" s="2" t="s">
        <v>142</v>
      </c>
      <c r="ET18" s="2" t="s">
        <v>132</v>
      </c>
      <c r="EU18" s="4">
        <v>1</v>
      </c>
      <c r="EV18" s="8">
        <v>59.47</v>
      </c>
      <c r="EW18" s="4"/>
      <c r="EX18" s="8"/>
      <c r="EY18" s="7"/>
      <c r="EZ18" s="7"/>
      <c r="FA18" s="2" t="s">
        <v>140</v>
      </c>
      <c r="FB18" s="2" t="s">
        <v>129</v>
      </c>
      <c r="FC18" s="2" t="s">
        <v>276</v>
      </c>
      <c r="FD18" s="2" t="s">
        <v>498</v>
      </c>
      <c r="FE18" s="2" t="s">
        <v>142</v>
      </c>
      <c r="FF18" s="2" t="s">
        <v>132</v>
      </c>
      <c r="FG18" s="4">
        <v>2</v>
      </c>
      <c r="FH18" s="8">
        <v>103.98</v>
      </c>
      <c r="FI18" s="4"/>
      <c r="FJ18" s="8"/>
      <c r="FK18" s="7"/>
      <c r="FL18" s="7"/>
      <c r="FM18" s="2" t="s">
        <v>140</v>
      </c>
      <c r="FN18" s="2" t="s">
        <v>129</v>
      </c>
      <c r="FO18" s="2" t="s">
        <v>156</v>
      </c>
      <c r="FP18" s="2" t="s">
        <v>499</v>
      </c>
      <c r="FQ18" s="2" t="s">
        <v>142</v>
      </c>
      <c r="FR18" s="2" t="s">
        <v>132</v>
      </c>
      <c r="FS18" s="4">
        <v>2</v>
      </c>
      <c r="FT18" s="8">
        <v>103.98</v>
      </c>
      <c r="FU18" s="4"/>
      <c r="FV18" s="8"/>
      <c r="FW18" s="7"/>
      <c r="FX18" s="7"/>
      <c r="FY18" s="2" t="s">
        <v>140</v>
      </c>
      <c r="FZ18" s="2" t="s">
        <v>129</v>
      </c>
      <c r="GA18" s="2" t="s">
        <v>500</v>
      </c>
      <c r="GB18" s="2" t="s">
        <v>501</v>
      </c>
      <c r="GC18" s="2" t="s">
        <v>142</v>
      </c>
      <c r="GD18" s="2" t="s">
        <v>132</v>
      </c>
      <c r="GE18" s="4">
        <v>1</v>
      </c>
      <c r="GF18" s="8">
        <v>89.99</v>
      </c>
      <c r="GG18" s="4"/>
      <c r="GH18" s="8"/>
      <c r="GI18" s="7"/>
      <c r="GJ18" s="7"/>
      <c r="GK18" s="2" t="s">
        <v>140</v>
      </c>
      <c r="GL18" s="2" t="s">
        <v>129</v>
      </c>
      <c r="GM18" s="2" t="s">
        <v>285</v>
      </c>
      <c r="GN18" s="2" t="s">
        <v>502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140</v>
      </c>
      <c r="GX18" s="2" t="s">
        <v>129</v>
      </c>
      <c r="GY18" s="2" t="s">
        <v>162</v>
      </c>
      <c r="GZ18" s="2" t="s">
        <v>132</v>
      </c>
      <c r="HA18" s="2" t="s">
        <v>142</v>
      </c>
      <c r="HB18" s="2" t="s">
        <v>132</v>
      </c>
      <c r="HC18" s="4"/>
      <c r="HD18" s="8"/>
      <c r="HE18" s="4"/>
      <c r="HF18" s="8"/>
      <c r="HG18" s="7"/>
      <c r="HH18" s="7"/>
      <c r="HI18" s="2" t="s">
        <v>140</v>
      </c>
      <c r="HJ18" s="2" t="s">
        <v>129</v>
      </c>
      <c r="HK18" s="2" t="s">
        <v>303</v>
      </c>
      <c r="HL18" s="2" t="s">
        <v>166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129</v>
      </c>
      <c r="HW18" s="2" t="s">
        <v>503</v>
      </c>
      <c r="HX18" s="2" t="s">
        <v>504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168</v>
      </c>
      <c r="IH18" s="2" t="s">
        <v>129</v>
      </c>
      <c r="II18" s="2" t="s">
        <v>132</v>
      </c>
      <c r="IJ18" s="2" t="s">
        <v>132</v>
      </c>
      <c r="IK18" s="2" t="s">
        <v>142</v>
      </c>
      <c r="IL18" s="2" t="s">
        <v>132</v>
      </c>
      <c r="IM18" s="4">
        <v>2</v>
      </c>
      <c r="IN18" s="8">
        <v>89.06</v>
      </c>
      <c r="IO18" s="4"/>
      <c r="IP18" s="8"/>
      <c r="IQ18" s="7"/>
      <c r="IR18" s="7"/>
      <c r="IS18" s="2" t="s">
        <v>140</v>
      </c>
      <c r="IT18" s="2" t="s">
        <v>129</v>
      </c>
      <c r="IU18" s="2" t="s">
        <v>276</v>
      </c>
      <c r="IV18" s="2" t="s">
        <v>505</v>
      </c>
      <c r="IW18" s="2" t="s">
        <v>142</v>
      </c>
      <c r="IX18" s="2" t="s">
        <v>132</v>
      </c>
      <c r="IY18" s="4"/>
      <c r="IZ18" s="8"/>
      <c r="JA18" s="4"/>
      <c r="JB18" s="8"/>
      <c r="JC18" s="7"/>
      <c r="JD18" s="7"/>
      <c r="JE18" s="2" t="s">
        <v>164</v>
      </c>
      <c r="JF18" s="2" t="s">
        <v>129</v>
      </c>
      <c r="JG18" s="2" t="s">
        <v>132</v>
      </c>
      <c r="JH18" s="2" t="s">
        <v>132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129</v>
      </c>
      <c r="JS18" s="2" t="s">
        <v>236</v>
      </c>
      <c r="JT18" s="2" t="s">
        <v>506</v>
      </c>
      <c r="JU18" s="2" t="s">
        <v>142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129</v>
      </c>
      <c r="KE18" s="2" t="s">
        <v>308</v>
      </c>
      <c r="KF18" s="2" t="s">
        <v>507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132</v>
      </c>
      <c r="KP18" s="2" t="s">
        <v>132</v>
      </c>
      <c r="KQ18" s="2" t="s">
        <v>132</v>
      </c>
      <c r="KR18" s="2" t="s">
        <v>132</v>
      </c>
      <c r="KS18" s="2" t="s">
        <v>132</v>
      </c>
      <c r="KT18" s="2" t="s">
        <v>132</v>
      </c>
      <c r="KU18" s="4"/>
      <c r="KV18" s="8"/>
      <c r="KW18" s="4"/>
      <c r="KX18" s="8"/>
      <c r="KY18" s="7"/>
      <c r="KZ18" s="7"/>
      <c r="LA18" s="2" t="s">
        <v>132</v>
      </c>
      <c r="LB18" s="2" t="s">
        <v>132</v>
      </c>
      <c r="LC18" s="2" t="s">
        <v>132</v>
      </c>
      <c r="LD18" s="2" t="s">
        <v>132</v>
      </c>
      <c r="LE18" s="2" t="s">
        <v>132</v>
      </c>
      <c r="LF18" s="2" t="s">
        <v>132</v>
      </c>
      <c r="LG18" s="4"/>
      <c r="LH18" s="8"/>
      <c r="LI18" s="4"/>
      <c r="LJ18" s="8"/>
      <c r="LK18" s="7"/>
      <c r="LL18" s="7"/>
      <c r="LM18" s="2" t="s">
        <v>132</v>
      </c>
      <c r="LN18" s="2" t="s">
        <v>132</v>
      </c>
      <c r="LO18" s="2" t="s">
        <v>132</v>
      </c>
      <c r="LP18" s="2" t="s">
        <v>132</v>
      </c>
      <c r="LQ18" s="2" t="s">
        <v>132</v>
      </c>
      <c r="LR18" s="2" t="s">
        <v>132</v>
      </c>
      <c r="LS18" s="4"/>
      <c r="LT18" s="8"/>
      <c r="LU18" s="4"/>
      <c r="LV18" s="8"/>
      <c r="LW18" s="7"/>
      <c r="LX18" s="7"/>
      <c r="LY18" s="2" t="s">
        <v>140</v>
      </c>
      <c r="LZ18" s="2" t="s">
        <v>174</v>
      </c>
      <c r="MA18" s="2" t="s">
        <v>484</v>
      </c>
      <c r="MB18" s="2" t="s">
        <v>485</v>
      </c>
      <c r="MC18" s="2" t="s">
        <v>142</v>
      </c>
      <c r="MD18" s="2" t="s">
        <v>132</v>
      </c>
      <c r="ME18" s="4"/>
      <c r="MF18" s="8"/>
      <c r="MG18" s="4"/>
      <c r="MH18" s="8"/>
      <c r="MI18" s="7"/>
      <c r="MJ18" s="7"/>
      <c r="MK18" s="2" t="s">
        <v>175</v>
      </c>
      <c r="ML18" s="2" t="s">
        <v>129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175</v>
      </c>
      <c r="MX18" s="2" t="s">
        <v>129</v>
      </c>
      <c r="MY18" s="2" t="s">
        <v>132</v>
      </c>
      <c r="MZ18" s="2" t="s">
        <v>132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175</v>
      </c>
      <c r="NJ18" s="2" t="s">
        <v>129</v>
      </c>
      <c r="NK18" s="2" t="s">
        <v>132</v>
      </c>
      <c r="NL18" s="2" t="s">
        <v>132</v>
      </c>
      <c r="NM18" s="2" t="s">
        <v>142</v>
      </c>
      <c r="NN18" s="2" t="s">
        <v>132</v>
      </c>
      <c r="NO18" s="4"/>
      <c r="NP18" s="8"/>
      <c r="NQ18" s="4"/>
      <c r="NR18" s="8"/>
      <c r="NS18" s="7"/>
      <c r="NT18" s="7"/>
      <c r="NU18" s="2" t="s">
        <v>176</v>
      </c>
      <c r="NV18" s="2" t="s">
        <v>129</v>
      </c>
      <c r="NW18" s="2" t="s">
        <v>132</v>
      </c>
      <c r="NX18" s="2" t="s">
        <v>132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175</v>
      </c>
      <c r="OH18" s="2" t="s">
        <v>129</v>
      </c>
      <c r="OI18" s="2" t="s">
        <v>132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175</v>
      </c>
      <c r="OT18" s="2" t="s">
        <v>177</v>
      </c>
      <c r="OU18" s="2" t="s">
        <v>132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164</v>
      </c>
      <c r="PF18" s="2" t="s">
        <v>129</v>
      </c>
      <c r="PG18" s="2" t="s">
        <v>132</v>
      </c>
      <c r="PH18" s="2" t="s">
        <v>132</v>
      </c>
      <c r="PI18" s="2" t="s">
        <v>142</v>
      </c>
      <c r="PJ18" s="2" t="s">
        <v>132</v>
      </c>
      <c r="PK18" s="4"/>
      <c r="PL18" s="8"/>
      <c r="PM18" s="4"/>
      <c r="PN18" s="8"/>
      <c r="PO18" s="7"/>
      <c r="PP18" s="7"/>
      <c r="PQ18" s="2" t="s">
        <v>140</v>
      </c>
      <c r="PR18" s="2" t="s">
        <v>177</v>
      </c>
      <c r="PS18" s="2" t="s">
        <v>508</v>
      </c>
      <c r="PT18" s="2" t="s">
        <v>376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164</v>
      </c>
      <c r="QP18" s="2" t="s">
        <v>177</v>
      </c>
      <c r="QQ18" s="2" t="s">
        <v>132</v>
      </c>
      <c r="QR18" s="2" t="s">
        <v>132</v>
      </c>
      <c r="QS18" s="2" t="s">
        <v>142</v>
      </c>
      <c r="QT18" s="2" t="s">
        <v>132</v>
      </c>
      <c r="QU18" s="4"/>
      <c r="QV18" s="8"/>
      <c r="QW18" s="4"/>
      <c r="QX18" s="8"/>
      <c r="QY18" s="7"/>
      <c r="QZ18" s="7"/>
      <c r="RA18" s="2" t="s">
        <v>175</v>
      </c>
      <c r="RB18" s="2" t="s">
        <v>129</v>
      </c>
      <c r="RC18" s="2" t="s">
        <v>132</v>
      </c>
      <c r="RD18" s="2" t="s">
        <v>132</v>
      </c>
      <c r="RE18" s="2" t="s">
        <v>142</v>
      </c>
      <c r="RF18" s="2" t="s">
        <v>180</v>
      </c>
      <c r="RG18" s="4"/>
      <c r="RH18" s="8"/>
      <c r="RI18" s="4"/>
      <c r="RJ18" s="8"/>
      <c r="RK18" s="7"/>
      <c r="RL18" s="7"/>
      <c r="RM18" s="2" t="s">
        <v>140</v>
      </c>
      <c r="RN18" s="2" t="s">
        <v>177</v>
      </c>
      <c r="RO18" s="2" t="s">
        <v>370</v>
      </c>
      <c r="RP18" s="2" t="s">
        <v>487</v>
      </c>
      <c r="RQ18" s="2" t="s">
        <v>142</v>
      </c>
      <c r="RR18" s="2" t="s">
        <v>132</v>
      </c>
    </row>
    <row r="19">
      <c r="A19" s="2" t="s">
        <v>509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510</v>
      </c>
      <c r="G19" s="2" t="s">
        <v>510</v>
      </c>
      <c r="H19" s="2" t="s">
        <v>510</v>
      </c>
      <c r="I19" s="2" t="s">
        <v>511</v>
      </c>
      <c r="J19" s="2" t="s">
        <v>127</v>
      </c>
      <c r="K19" s="2" t="s">
        <v>512</v>
      </c>
      <c r="L19" s="3">
        <v>46.1</v>
      </c>
      <c r="M19" s="3">
        <v>48.4</v>
      </c>
      <c r="N19" s="3">
        <v>96.04</v>
      </c>
      <c r="O19" s="2" t="s">
        <v>129</v>
      </c>
      <c r="P19" s="2" t="s">
        <v>218</v>
      </c>
      <c r="Q19" s="2" t="s">
        <v>131</v>
      </c>
      <c r="R19" s="2" t="s">
        <v>132</v>
      </c>
      <c r="S19" s="2" t="s">
        <v>513</v>
      </c>
      <c r="T19" s="2" t="s">
        <v>132</v>
      </c>
      <c r="U19" s="2" t="s">
        <v>282</v>
      </c>
      <c r="V19" s="2" t="s">
        <v>135</v>
      </c>
      <c r="W19" s="2" t="s">
        <v>136</v>
      </c>
      <c r="X19" s="2" t="s">
        <v>132</v>
      </c>
      <c r="Y19" s="2" t="s">
        <v>151</v>
      </c>
      <c r="Z19" s="4">
        <v>97</v>
      </c>
      <c r="AA19" s="4">
        <f>=ROUNDDOWN(13.8571428571429,0)</f>
      </c>
      <c r="AB19" s="5">
        <v>7</v>
      </c>
      <c r="AC19" s="2" t="s">
        <v>138</v>
      </c>
      <c r="AD19" s="4">
        <v>100</v>
      </c>
      <c r="AE19" s="4">
        <v>100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47</v>
      </c>
      <c r="AQ19" s="8">
        <v>2424.89</v>
      </c>
      <c r="AR19" s="4"/>
      <c r="AS19" s="8"/>
      <c r="AT19" s="7"/>
      <c r="AU19" s="7"/>
      <c r="AV19" s="4">
        <v>47</v>
      </c>
      <c r="AW19" s="8">
        <v>2424.89</v>
      </c>
      <c r="AX19" s="4"/>
      <c r="AY19" s="8"/>
      <c r="AZ19" s="7"/>
      <c r="BA19" s="7"/>
      <c r="BB19" s="7">
        <v>1</v>
      </c>
      <c r="BC19" s="4">
        <v>47</v>
      </c>
      <c r="BD19" s="8">
        <v>2424.89</v>
      </c>
      <c r="BE19" s="4"/>
      <c r="BF19" s="8"/>
      <c r="BG19" s="7"/>
      <c r="BH19" s="7"/>
      <c r="BI19" s="7">
        <v>1</v>
      </c>
      <c r="BJ19" s="4">
        <v>47</v>
      </c>
      <c r="BK19" s="8">
        <v>2424.89</v>
      </c>
      <c r="BL19" s="2" t="s">
        <v>514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515</v>
      </c>
      <c r="BV19" s="2" t="s">
        <v>177</v>
      </c>
      <c r="BW19" s="2" t="s">
        <v>132</v>
      </c>
      <c r="BX19" s="2" t="s">
        <v>516</v>
      </c>
      <c r="BY19" s="2" t="s">
        <v>142</v>
      </c>
      <c r="BZ19" s="2" t="s">
        <v>132</v>
      </c>
      <c r="CA19" s="4">
        <v>16</v>
      </c>
      <c r="CB19" s="8">
        <v>622.92</v>
      </c>
      <c r="CC19" s="4"/>
      <c r="CD19" s="8"/>
      <c r="CE19" s="7"/>
      <c r="CF19" s="7"/>
      <c r="CG19" s="2" t="s">
        <v>140</v>
      </c>
      <c r="CH19" s="2" t="s">
        <v>129</v>
      </c>
      <c r="CI19" s="2" t="s">
        <v>517</v>
      </c>
      <c r="CJ19" s="2" t="s">
        <v>518</v>
      </c>
      <c r="CK19" s="2" t="s">
        <v>142</v>
      </c>
      <c r="CL19" s="2" t="s">
        <v>132</v>
      </c>
      <c r="CM19" s="4">
        <v>12</v>
      </c>
      <c r="CN19" s="8">
        <v>647.16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145</v>
      </c>
      <c r="CV19" s="2" t="s">
        <v>291</v>
      </c>
      <c r="CW19" s="2" t="s">
        <v>142</v>
      </c>
      <c r="CX19" s="2" t="s">
        <v>132</v>
      </c>
      <c r="CY19" s="4">
        <v>9</v>
      </c>
      <c r="CZ19" s="8">
        <v>493.17</v>
      </c>
      <c r="DA19" s="4"/>
      <c r="DB19" s="8"/>
      <c r="DC19" s="7"/>
      <c r="DD19" s="7"/>
      <c r="DE19" s="2" t="s">
        <v>140</v>
      </c>
      <c r="DF19" s="2" t="s">
        <v>129</v>
      </c>
      <c r="DG19" s="2" t="s">
        <v>151</v>
      </c>
      <c r="DH19" s="2" t="s">
        <v>519</v>
      </c>
      <c r="DI19" s="2" t="s">
        <v>142</v>
      </c>
      <c r="DJ19" s="2" t="s">
        <v>132</v>
      </c>
      <c r="DK19" s="4"/>
      <c r="DL19" s="8"/>
      <c r="DM19" s="4"/>
      <c r="DN19" s="8"/>
      <c r="DO19" s="7"/>
      <c r="DP19" s="7"/>
      <c r="DQ19" s="2" t="s">
        <v>140</v>
      </c>
      <c r="DR19" s="2" t="s">
        <v>177</v>
      </c>
      <c r="DS19" s="2" t="s">
        <v>520</v>
      </c>
      <c r="DT19" s="2" t="s">
        <v>501</v>
      </c>
      <c r="DU19" s="2" t="s">
        <v>142</v>
      </c>
      <c r="DV19" s="2" t="s">
        <v>132</v>
      </c>
      <c r="DW19" s="4"/>
      <c r="DX19" s="8"/>
      <c r="DY19" s="4"/>
      <c r="DZ19" s="8"/>
      <c r="EA19" s="7"/>
      <c r="EB19" s="7"/>
      <c r="EC19" s="2" t="s">
        <v>168</v>
      </c>
      <c r="ED19" s="2" t="s">
        <v>129</v>
      </c>
      <c r="EE19" s="2" t="s">
        <v>132</v>
      </c>
      <c r="EF19" s="2" t="s">
        <v>132</v>
      </c>
      <c r="EG19" s="2" t="s">
        <v>142</v>
      </c>
      <c r="EH19" s="2" t="s">
        <v>132</v>
      </c>
      <c r="EI19" s="4">
        <v>3</v>
      </c>
      <c r="EJ19" s="8">
        <v>189.3</v>
      </c>
      <c r="EK19" s="4"/>
      <c r="EL19" s="8"/>
      <c r="EM19" s="7"/>
      <c r="EN19" s="7"/>
      <c r="EO19" s="2" t="s">
        <v>140</v>
      </c>
      <c r="EP19" s="2" t="s">
        <v>129</v>
      </c>
      <c r="EQ19" s="2" t="s">
        <v>521</v>
      </c>
      <c r="ER19" s="2" t="s">
        <v>522</v>
      </c>
      <c r="ES19" s="2" t="s">
        <v>142</v>
      </c>
      <c r="ET19" s="2" t="s">
        <v>132</v>
      </c>
      <c r="EU19" s="4">
        <v>5</v>
      </c>
      <c r="EV19" s="8">
        <v>298.95</v>
      </c>
      <c r="EW19" s="4"/>
      <c r="EX19" s="8"/>
      <c r="EY19" s="7"/>
      <c r="EZ19" s="7"/>
      <c r="FA19" s="2" t="s">
        <v>140</v>
      </c>
      <c r="FB19" s="2" t="s">
        <v>129</v>
      </c>
      <c r="FC19" s="2" t="s">
        <v>154</v>
      </c>
      <c r="FD19" s="2" t="s">
        <v>389</v>
      </c>
      <c r="FE19" s="2" t="s">
        <v>142</v>
      </c>
      <c r="FF19" s="2" t="s">
        <v>132</v>
      </c>
      <c r="FG19" s="4"/>
      <c r="FH19" s="8"/>
      <c r="FI19" s="4"/>
      <c r="FJ19" s="8"/>
      <c r="FK19" s="7"/>
      <c r="FL19" s="7"/>
      <c r="FM19" s="2" t="s">
        <v>140</v>
      </c>
      <c r="FN19" s="2" t="s">
        <v>129</v>
      </c>
      <c r="FO19" s="2" t="s">
        <v>156</v>
      </c>
      <c r="FP19" s="2" t="s">
        <v>523</v>
      </c>
      <c r="FQ19" s="2" t="s">
        <v>142</v>
      </c>
      <c r="FR19" s="2" t="s">
        <v>132</v>
      </c>
      <c r="FS19" s="4"/>
      <c r="FT19" s="8"/>
      <c r="FU19" s="4"/>
      <c r="FV19" s="8"/>
      <c r="FW19" s="7"/>
      <c r="FX19" s="7"/>
      <c r="FY19" s="2" t="s">
        <v>140</v>
      </c>
      <c r="FZ19" s="2" t="s">
        <v>129</v>
      </c>
      <c r="GA19" s="2" t="s">
        <v>500</v>
      </c>
      <c r="GB19" s="2" t="s">
        <v>233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151</v>
      </c>
      <c r="GN19" s="2" t="s">
        <v>524</v>
      </c>
      <c r="GO19" s="2" t="s">
        <v>142</v>
      </c>
      <c r="GP19" s="2" t="s">
        <v>132</v>
      </c>
      <c r="GQ19" s="4">
        <v>1</v>
      </c>
      <c r="GR19" s="8">
        <v>124.99</v>
      </c>
      <c r="GS19" s="4"/>
      <c r="GT19" s="8"/>
      <c r="GU19" s="7"/>
      <c r="GV19" s="7"/>
      <c r="GW19" s="2" t="s">
        <v>140</v>
      </c>
      <c r="GX19" s="2" t="s">
        <v>129</v>
      </c>
      <c r="GY19" s="2" t="s">
        <v>162</v>
      </c>
      <c r="GZ19" s="2" t="s">
        <v>525</v>
      </c>
      <c r="HA19" s="2" t="s">
        <v>142</v>
      </c>
      <c r="HB19" s="2" t="s">
        <v>132</v>
      </c>
      <c r="HC19" s="4"/>
      <c r="HD19" s="8"/>
      <c r="HE19" s="4"/>
      <c r="HF19" s="8"/>
      <c r="HG19" s="7"/>
      <c r="HH19" s="7"/>
      <c r="HI19" s="2" t="s">
        <v>140</v>
      </c>
      <c r="HJ19" s="2" t="s">
        <v>129</v>
      </c>
      <c r="HK19" s="2" t="s">
        <v>187</v>
      </c>
      <c r="HL19" s="2" t="s">
        <v>224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140</v>
      </c>
      <c r="HV19" s="2" t="s">
        <v>129</v>
      </c>
      <c r="HW19" s="2" t="s">
        <v>367</v>
      </c>
      <c r="HX19" s="2" t="s">
        <v>526</v>
      </c>
      <c r="HY19" s="2" t="s">
        <v>142</v>
      </c>
      <c r="HZ19" s="2" t="s">
        <v>132</v>
      </c>
      <c r="IA19" s="4"/>
      <c r="IB19" s="8"/>
      <c r="IC19" s="4"/>
      <c r="ID19" s="8"/>
      <c r="IE19" s="7"/>
      <c r="IF19" s="7"/>
      <c r="IG19" s="2" t="s">
        <v>168</v>
      </c>
      <c r="IH19" s="2" t="s">
        <v>129</v>
      </c>
      <c r="II19" s="2" t="s">
        <v>132</v>
      </c>
      <c r="IJ19" s="2" t="s">
        <v>132</v>
      </c>
      <c r="IK19" s="2" t="s">
        <v>142</v>
      </c>
      <c r="IL19" s="2" t="s">
        <v>132</v>
      </c>
      <c r="IM19" s="4">
        <v>1</v>
      </c>
      <c r="IN19" s="8">
        <v>48.4</v>
      </c>
      <c r="IO19" s="4"/>
      <c r="IP19" s="8"/>
      <c r="IQ19" s="7"/>
      <c r="IR19" s="7"/>
      <c r="IS19" s="2" t="s">
        <v>140</v>
      </c>
      <c r="IT19" s="2" t="s">
        <v>129</v>
      </c>
      <c r="IU19" s="2" t="s">
        <v>276</v>
      </c>
      <c r="IV19" s="2" t="s">
        <v>527</v>
      </c>
      <c r="IW19" s="2" t="s">
        <v>142</v>
      </c>
      <c r="IX19" s="2" t="s">
        <v>132</v>
      </c>
      <c r="IY19" s="4"/>
      <c r="IZ19" s="8"/>
      <c r="JA19" s="4"/>
      <c r="JB19" s="8"/>
      <c r="JC19" s="7"/>
      <c r="JD19" s="7"/>
      <c r="JE19" s="2" t="s">
        <v>164</v>
      </c>
      <c r="JF19" s="2" t="s">
        <v>129</v>
      </c>
      <c r="JG19" s="2" t="s">
        <v>132</v>
      </c>
      <c r="JH19" s="2" t="s">
        <v>132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140</v>
      </c>
      <c r="JR19" s="2" t="s">
        <v>129</v>
      </c>
      <c r="JS19" s="2" t="s">
        <v>236</v>
      </c>
      <c r="JT19" s="2" t="s">
        <v>528</v>
      </c>
      <c r="JU19" s="2" t="s">
        <v>142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129</v>
      </c>
      <c r="KE19" s="2" t="s">
        <v>520</v>
      </c>
      <c r="KF19" s="2" t="s">
        <v>529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173</v>
      </c>
      <c r="KP19" s="2" t="s">
        <v>129</v>
      </c>
      <c r="KQ19" s="2" t="s">
        <v>132</v>
      </c>
      <c r="KR19" s="2" t="s">
        <v>132</v>
      </c>
      <c r="KS19" s="2" t="s">
        <v>142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132</v>
      </c>
      <c r="LN19" s="2" t="s">
        <v>132</v>
      </c>
      <c r="LO19" s="2" t="s">
        <v>132</v>
      </c>
      <c r="LP19" s="2" t="s">
        <v>132</v>
      </c>
      <c r="LQ19" s="2" t="s">
        <v>132</v>
      </c>
      <c r="LR19" s="2" t="s">
        <v>132</v>
      </c>
      <c r="LS19" s="4"/>
      <c r="LT19" s="8"/>
      <c r="LU19" s="4"/>
      <c r="LV19" s="8"/>
      <c r="LW19" s="7"/>
      <c r="LX19" s="7"/>
      <c r="LY19" s="2" t="s">
        <v>140</v>
      </c>
      <c r="LZ19" s="2" t="s">
        <v>174</v>
      </c>
      <c r="MA19" s="2" t="s">
        <v>520</v>
      </c>
      <c r="MB19" s="2" t="s">
        <v>530</v>
      </c>
      <c r="MC19" s="2" t="s">
        <v>142</v>
      </c>
      <c r="MD19" s="2" t="s">
        <v>132</v>
      </c>
      <c r="ME19" s="4"/>
      <c r="MF19" s="8"/>
      <c r="MG19" s="4"/>
      <c r="MH19" s="8"/>
      <c r="MI19" s="7"/>
      <c r="MJ19" s="7"/>
      <c r="MK19" s="2" t="s">
        <v>175</v>
      </c>
      <c r="ML19" s="2" t="s">
        <v>129</v>
      </c>
      <c r="MM19" s="2" t="s">
        <v>132</v>
      </c>
      <c r="MN19" s="2" t="s">
        <v>132</v>
      </c>
      <c r="MO19" s="2" t="s">
        <v>142</v>
      </c>
      <c r="MP19" s="2" t="s">
        <v>132</v>
      </c>
      <c r="MQ19" s="4"/>
      <c r="MR19" s="8"/>
      <c r="MS19" s="4"/>
      <c r="MT19" s="8"/>
      <c r="MU19" s="7"/>
      <c r="MV19" s="7"/>
      <c r="MW19" s="2" t="s">
        <v>175</v>
      </c>
      <c r="MX19" s="2" t="s">
        <v>129</v>
      </c>
      <c r="MY19" s="2" t="s">
        <v>132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175</v>
      </c>
      <c r="NJ19" s="2" t="s">
        <v>129</v>
      </c>
      <c r="NK19" s="2" t="s">
        <v>132</v>
      </c>
      <c r="NL19" s="2" t="s">
        <v>132</v>
      </c>
      <c r="NM19" s="2" t="s">
        <v>142</v>
      </c>
      <c r="NN19" s="2" t="s">
        <v>132</v>
      </c>
      <c r="NO19" s="4"/>
      <c r="NP19" s="8"/>
      <c r="NQ19" s="4"/>
      <c r="NR19" s="8"/>
      <c r="NS19" s="7"/>
      <c r="NT19" s="7"/>
      <c r="NU19" s="2" t="s">
        <v>176</v>
      </c>
      <c r="NV19" s="2" t="s">
        <v>129</v>
      </c>
      <c r="NW19" s="2" t="s">
        <v>132</v>
      </c>
      <c r="NX19" s="2" t="s">
        <v>132</v>
      </c>
      <c r="NY19" s="2" t="s">
        <v>142</v>
      </c>
      <c r="NZ19" s="2" t="s">
        <v>132</v>
      </c>
      <c r="OA19" s="4"/>
      <c r="OB19" s="8"/>
      <c r="OC19" s="4"/>
      <c r="OD19" s="8"/>
      <c r="OE19" s="7"/>
      <c r="OF19" s="7"/>
      <c r="OG19" s="2" t="s">
        <v>175</v>
      </c>
      <c r="OH19" s="2" t="s">
        <v>129</v>
      </c>
      <c r="OI19" s="2" t="s">
        <v>132</v>
      </c>
      <c r="OJ19" s="2" t="s">
        <v>132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175</v>
      </c>
      <c r="OT19" s="2" t="s">
        <v>177</v>
      </c>
      <c r="OU19" s="2" t="s">
        <v>132</v>
      </c>
      <c r="OV19" s="2" t="s">
        <v>132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164</v>
      </c>
      <c r="PF19" s="2" t="s">
        <v>129</v>
      </c>
      <c r="PG19" s="2" t="s">
        <v>132</v>
      </c>
      <c r="PH19" s="2" t="s">
        <v>132</v>
      </c>
      <c r="PI19" s="2" t="s">
        <v>142</v>
      </c>
      <c r="PJ19" s="2" t="s">
        <v>132</v>
      </c>
      <c r="PK19" s="4"/>
      <c r="PL19" s="8"/>
      <c r="PM19" s="4"/>
      <c r="PN19" s="8"/>
      <c r="PO19" s="7"/>
      <c r="PP19" s="7"/>
      <c r="PQ19" s="2" t="s">
        <v>140</v>
      </c>
      <c r="PR19" s="2" t="s">
        <v>177</v>
      </c>
      <c r="PS19" s="2" t="s">
        <v>508</v>
      </c>
      <c r="PT19" s="2" t="s">
        <v>531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164</v>
      </c>
      <c r="QP19" s="2" t="s">
        <v>177</v>
      </c>
      <c r="QQ19" s="2" t="s">
        <v>132</v>
      </c>
      <c r="QR19" s="2" t="s">
        <v>132</v>
      </c>
      <c r="QS19" s="2" t="s">
        <v>142</v>
      </c>
      <c r="QT19" s="2" t="s">
        <v>132</v>
      </c>
      <c r="QU19" s="4"/>
      <c r="QV19" s="8"/>
      <c r="QW19" s="4"/>
      <c r="QX19" s="8"/>
      <c r="QY19" s="7"/>
      <c r="QZ19" s="7"/>
      <c r="RA19" s="2" t="s">
        <v>175</v>
      </c>
      <c r="RB19" s="2" t="s">
        <v>129</v>
      </c>
      <c r="RC19" s="2" t="s">
        <v>132</v>
      </c>
      <c r="RD19" s="2" t="s">
        <v>132</v>
      </c>
      <c r="RE19" s="2" t="s">
        <v>142</v>
      </c>
      <c r="RF19" s="2" t="s">
        <v>180</v>
      </c>
      <c r="RG19" s="4"/>
      <c r="RH19" s="8"/>
      <c r="RI19" s="4"/>
      <c r="RJ19" s="8"/>
      <c r="RK19" s="7"/>
      <c r="RL19" s="7"/>
      <c r="RM19" s="2" t="s">
        <v>140</v>
      </c>
      <c r="RN19" s="2" t="s">
        <v>177</v>
      </c>
      <c r="RO19" s="2" t="s">
        <v>291</v>
      </c>
      <c r="RP19" s="2" t="s">
        <v>532</v>
      </c>
      <c r="RQ19" s="2" t="s">
        <v>142</v>
      </c>
      <c r="RR19" s="2" t="s">
        <v>132</v>
      </c>
    </row>
    <row r="20">
      <c r="A20" s="2" t="s">
        <v>533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534</v>
      </c>
      <c r="G20" s="2" t="s">
        <v>534</v>
      </c>
      <c r="H20" s="2" t="s">
        <v>534</v>
      </c>
      <c r="I20" s="2" t="s">
        <v>535</v>
      </c>
      <c r="J20" s="2" t="s">
        <v>127</v>
      </c>
      <c r="K20" s="2" t="s">
        <v>536</v>
      </c>
      <c r="L20" s="3">
        <v>36.42</v>
      </c>
      <c r="M20" s="3">
        <v>38.24</v>
      </c>
      <c r="N20" s="3">
        <v>76.49</v>
      </c>
      <c r="O20" s="2" t="s">
        <v>129</v>
      </c>
      <c r="P20" s="2" t="s">
        <v>218</v>
      </c>
      <c r="Q20" s="2" t="s">
        <v>131</v>
      </c>
      <c r="R20" s="2" t="s">
        <v>132</v>
      </c>
      <c r="S20" s="2" t="s">
        <v>537</v>
      </c>
      <c r="T20" s="2" t="s">
        <v>132</v>
      </c>
      <c r="U20" s="2" t="s">
        <v>134</v>
      </c>
      <c r="V20" s="2" t="s">
        <v>135</v>
      </c>
      <c r="W20" s="2" t="s">
        <v>246</v>
      </c>
      <c r="X20" s="2" t="s">
        <v>136</v>
      </c>
      <c r="Y20" s="2" t="s">
        <v>538</v>
      </c>
      <c r="Z20" s="4">
        <v>295</v>
      </c>
      <c r="AA20" s="4">
        <f>=ROUNDDOWN(26.8181818181818,0)</f>
      </c>
      <c r="AB20" s="5">
        <v>11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56</v>
      </c>
      <c r="AQ20" s="8">
        <v>2374.25</v>
      </c>
      <c r="AR20" s="4"/>
      <c r="AS20" s="8"/>
      <c r="AT20" s="7"/>
      <c r="AU20" s="7"/>
      <c r="AV20" s="4">
        <v>56</v>
      </c>
      <c r="AW20" s="8">
        <v>2374.25</v>
      </c>
      <c r="AX20" s="4"/>
      <c r="AY20" s="8"/>
      <c r="AZ20" s="7"/>
      <c r="BA20" s="7"/>
      <c r="BB20" s="7">
        <v>1</v>
      </c>
      <c r="BC20" s="4">
        <v>56</v>
      </c>
      <c r="BD20" s="8">
        <v>2374.25</v>
      </c>
      <c r="BE20" s="4"/>
      <c r="BF20" s="8"/>
      <c r="BG20" s="7"/>
      <c r="BH20" s="7"/>
      <c r="BI20" s="7">
        <v>1</v>
      </c>
      <c r="BJ20" s="4">
        <v>56</v>
      </c>
      <c r="BK20" s="8">
        <v>2374.25</v>
      </c>
      <c r="BL20" s="2" t="s">
        <v>539</v>
      </c>
      <c r="BM20" s="7">
        <v>1</v>
      </c>
      <c r="BN20" s="7">
        <v>1</v>
      </c>
      <c r="BO20" s="4">
        <v>8</v>
      </c>
      <c r="BP20" s="8">
        <v>335.04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132</v>
      </c>
      <c r="BX20" s="2" t="s">
        <v>132</v>
      </c>
      <c r="BY20" s="2" t="s">
        <v>142</v>
      </c>
      <c r="BZ20" s="2" t="s">
        <v>132</v>
      </c>
      <c r="CA20" s="4">
        <v>20</v>
      </c>
      <c r="CB20" s="8">
        <v>682.18</v>
      </c>
      <c r="CC20" s="4"/>
      <c r="CD20" s="8"/>
      <c r="CE20" s="7"/>
      <c r="CF20" s="7"/>
      <c r="CG20" s="2" t="s">
        <v>140</v>
      </c>
      <c r="CH20" s="2" t="s">
        <v>129</v>
      </c>
      <c r="CI20" s="2" t="s">
        <v>419</v>
      </c>
      <c r="CJ20" s="2" t="s">
        <v>540</v>
      </c>
      <c r="CK20" s="2" t="s">
        <v>142</v>
      </c>
      <c r="CL20" s="2" t="s">
        <v>132</v>
      </c>
      <c r="CM20" s="4">
        <v>3</v>
      </c>
      <c r="CN20" s="8">
        <v>143.61</v>
      </c>
      <c r="CO20" s="4"/>
      <c r="CP20" s="8"/>
      <c r="CQ20" s="7"/>
      <c r="CR20" s="7"/>
      <c r="CS20" s="2" t="s">
        <v>140</v>
      </c>
      <c r="CT20" s="2" t="s">
        <v>129</v>
      </c>
      <c r="CU20" s="2" t="s">
        <v>541</v>
      </c>
      <c r="CV20" s="2" t="s">
        <v>389</v>
      </c>
      <c r="CW20" s="2" t="s">
        <v>142</v>
      </c>
      <c r="CX20" s="2" t="s">
        <v>132</v>
      </c>
      <c r="CY20" s="4">
        <v>1</v>
      </c>
      <c r="CZ20" s="8">
        <v>43.21</v>
      </c>
      <c r="DA20" s="4"/>
      <c r="DB20" s="8"/>
      <c r="DC20" s="7"/>
      <c r="DD20" s="7"/>
      <c r="DE20" s="2" t="s">
        <v>140</v>
      </c>
      <c r="DF20" s="2" t="s">
        <v>129</v>
      </c>
      <c r="DG20" s="2" t="s">
        <v>538</v>
      </c>
      <c r="DH20" s="2" t="s">
        <v>542</v>
      </c>
      <c r="DI20" s="2" t="s">
        <v>142</v>
      </c>
      <c r="DJ20" s="2" t="s">
        <v>132</v>
      </c>
      <c r="DK20" s="4">
        <v>17</v>
      </c>
      <c r="DL20" s="8">
        <v>803.08</v>
      </c>
      <c r="DM20" s="4"/>
      <c r="DN20" s="8"/>
      <c r="DO20" s="7"/>
      <c r="DP20" s="7"/>
      <c r="DQ20" s="2" t="s">
        <v>140</v>
      </c>
      <c r="DR20" s="2" t="s">
        <v>129</v>
      </c>
      <c r="DS20" s="2" t="s">
        <v>228</v>
      </c>
      <c r="DT20" s="2" t="s">
        <v>420</v>
      </c>
      <c r="DU20" s="2" t="s">
        <v>142</v>
      </c>
      <c r="DV20" s="2" t="s">
        <v>132</v>
      </c>
      <c r="DW20" s="4"/>
      <c r="DX20" s="8"/>
      <c r="DY20" s="4"/>
      <c r="DZ20" s="8"/>
      <c r="EA20" s="7"/>
      <c r="EB20" s="7"/>
      <c r="EC20" s="2" t="s">
        <v>140</v>
      </c>
      <c r="ED20" s="2" t="s">
        <v>129</v>
      </c>
      <c r="EE20" s="2" t="s">
        <v>258</v>
      </c>
      <c r="EF20" s="2" t="s">
        <v>433</v>
      </c>
      <c r="EG20" s="2" t="s">
        <v>142</v>
      </c>
      <c r="EH20" s="2" t="s">
        <v>132</v>
      </c>
      <c r="EI20" s="4">
        <v>1</v>
      </c>
      <c r="EJ20" s="8">
        <v>54.44</v>
      </c>
      <c r="EK20" s="4"/>
      <c r="EL20" s="8"/>
      <c r="EM20" s="7"/>
      <c r="EN20" s="7"/>
      <c r="EO20" s="2" t="s">
        <v>140</v>
      </c>
      <c r="EP20" s="2" t="s">
        <v>129</v>
      </c>
      <c r="EQ20" s="2" t="s">
        <v>393</v>
      </c>
      <c r="ER20" s="2" t="s">
        <v>543</v>
      </c>
      <c r="ES20" s="2" t="s">
        <v>142</v>
      </c>
      <c r="ET20" s="2" t="s">
        <v>132</v>
      </c>
      <c r="EU20" s="4">
        <v>5</v>
      </c>
      <c r="EV20" s="8">
        <v>236.2</v>
      </c>
      <c r="EW20" s="4"/>
      <c r="EX20" s="8"/>
      <c r="EY20" s="7"/>
      <c r="EZ20" s="7"/>
      <c r="FA20" s="2" t="s">
        <v>140</v>
      </c>
      <c r="FB20" s="2" t="s">
        <v>129</v>
      </c>
      <c r="FC20" s="2" t="s">
        <v>232</v>
      </c>
      <c r="FD20" s="2" t="s">
        <v>544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140</v>
      </c>
      <c r="FN20" s="2" t="s">
        <v>129</v>
      </c>
      <c r="FO20" s="2" t="s">
        <v>156</v>
      </c>
      <c r="FP20" s="2" t="s">
        <v>545</v>
      </c>
      <c r="FQ20" s="2" t="s">
        <v>142</v>
      </c>
      <c r="FR20" s="2" t="s">
        <v>132</v>
      </c>
      <c r="FS20" s="4"/>
      <c r="FT20" s="8"/>
      <c r="FU20" s="4"/>
      <c r="FV20" s="8"/>
      <c r="FW20" s="7"/>
      <c r="FX20" s="7"/>
      <c r="FY20" s="2" t="s">
        <v>140</v>
      </c>
      <c r="FZ20" s="2" t="s">
        <v>129</v>
      </c>
      <c r="GA20" s="2" t="s">
        <v>210</v>
      </c>
      <c r="GB20" s="2" t="s">
        <v>546</v>
      </c>
      <c r="GC20" s="2" t="s">
        <v>142</v>
      </c>
      <c r="GD20" s="2" t="s">
        <v>132</v>
      </c>
      <c r="GE20" s="4"/>
      <c r="GF20" s="8"/>
      <c r="GG20" s="4"/>
      <c r="GH20" s="8"/>
      <c r="GI20" s="7"/>
      <c r="GJ20" s="7"/>
      <c r="GK20" s="2" t="s">
        <v>140</v>
      </c>
      <c r="GL20" s="2" t="s">
        <v>129</v>
      </c>
      <c r="GM20" s="2" t="s">
        <v>393</v>
      </c>
      <c r="GN20" s="2" t="s">
        <v>547</v>
      </c>
      <c r="GO20" s="2" t="s">
        <v>142</v>
      </c>
      <c r="GP20" s="2" t="s">
        <v>132</v>
      </c>
      <c r="GQ20" s="4">
        <v>1</v>
      </c>
      <c r="GR20" s="8">
        <v>76.49</v>
      </c>
      <c r="GS20" s="4"/>
      <c r="GT20" s="8"/>
      <c r="GU20" s="7"/>
      <c r="GV20" s="7"/>
      <c r="GW20" s="2" t="s">
        <v>140</v>
      </c>
      <c r="GX20" s="2" t="s">
        <v>129</v>
      </c>
      <c r="GY20" s="2" t="s">
        <v>162</v>
      </c>
      <c r="GZ20" s="2" t="s">
        <v>548</v>
      </c>
      <c r="HA20" s="2" t="s">
        <v>142</v>
      </c>
      <c r="HB20" s="2" t="s">
        <v>132</v>
      </c>
      <c r="HC20" s="4"/>
      <c r="HD20" s="8"/>
      <c r="HE20" s="4"/>
      <c r="HF20" s="8"/>
      <c r="HG20" s="7"/>
      <c r="HH20" s="7"/>
      <c r="HI20" s="2" t="s">
        <v>140</v>
      </c>
      <c r="HJ20" s="2" t="s">
        <v>129</v>
      </c>
      <c r="HK20" s="2" t="s">
        <v>345</v>
      </c>
      <c r="HL20" s="2" t="s">
        <v>549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140</v>
      </c>
      <c r="HV20" s="2" t="s">
        <v>129</v>
      </c>
      <c r="HW20" s="2" t="s">
        <v>167</v>
      </c>
      <c r="HX20" s="2" t="s">
        <v>132</v>
      </c>
      <c r="HY20" s="2" t="s">
        <v>142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129</v>
      </c>
      <c r="II20" s="2" t="s">
        <v>550</v>
      </c>
      <c r="IJ20" s="2" t="s">
        <v>551</v>
      </c>
      <c r="IK20" s="2" t="s">
        <v>142</v>
      </c>
      <c r="IL20" s="2" t="s">
        <v>132</v>
      </c>
      <c r="IM20" s="4"/>
      <c r="IN20" s="8"/>
      <c r="IO20" s="4"/>
      <c r="IP20" s="8"/>
      <c r="IQ20" s="7"/>
      <c r="IR20" s="7"/>
      <c r="IS20" s="2" t="s">
        <v>140</v>
      </c>
      <c r="IT20" s="2" t="s">
        <v>129</v>
      </c>
      <c r="IU20" s="2" t="s">
        <v>440</v>
      </c>
      <c r="IV20" s="2" t="s">
        <v>132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164</v>
      </c>
      <c r="JF20" s="2" t="s">
        <v>129</v>
      </c>
      <c r="JG20" s="2" t="s">
        <v>132</v>
      </c>
      <c r="JH20" s="2" t="s">
        <v>132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140</v>
      </c>
      <c r="JR20" s="2" t="s">
        <v>129</v>
      </c>
      <c r="JS20" s="2" t="s">
        <v>342</v>
      </c>
      <c r="JT20" s="2" t="s">
        <v>132</v>
      </c>
      <c r="JU20" s="2" t="s">
        <v>142</v>
      </c>
      <c r="JV20" s="2" t="s">
        <v>132</v>
      </c>
      <c r="JW20" s="4"/>
      <c r="JX20" s="8"/>
      <c r="JY20" s="4"/>
      <c r="JZ20" s="8"/>
      <c r="KA20" s="7"/>
      <c r="KB20" s="7"/>
      <c r="KC20" s="2" t="s">
        <v>140</v>
      </c>
      <c r="KD20" s="2" t="s">
        <v>129</v>
      </c>
      <c r="KE20" s="2" t="s">
        <v>552</v>
      </c>
      <c r="KF20" s="2" t="s">
        <v>132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173</v>
      </c>
      <c r="KP20" s="2" t="s">
        <v>129</v>
      </c>
      <c r="KQ20" s="2" t="s">
        <v>132</v>
      </c>
      <c r="KR20" s="2" t="s">
        <v>132</v>
      </c>
      <c r="KS20" s="2" t="s">
        <v>142</v>
      </c>
      <c r="KT20" s="2" t="s">
        <v>132</v>
      </c>
      <c r="KU20" s="4"/>
      <c r="KV20" s="8"/>
      <c r="KW20" s="4"/>
      <c r="KX20" s="8"/>
      <c r="KY20" s="7"/>
      <c r="KZ20" s="7"/>
      <c r="LA20" s="2" t="s">
        <v>175</v>
      </c>
      <c r="LB20" s="2" t="s">
        <v>177</v>
      </c>
      <c r="LC20" s="2" t="s">
        <v>132</v>
      </c>
      <c r="LD20" s="2" t="s">
        <v>132</v>
      </c>
      <c r="LE20" s="2" t="s">
        <v>142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164</v>
      </c>
      <c r="LZ20" s="2" t="s">
        <v>129</v>
      </c>
      <c r="MA20" s="2" t="s">
        <v>132</v>
      </c>
      <c r="MB20" s="2" t="s">
        <v>132</v>
      </c>
      <c r="MC20" s="2" t="s">
        <v>142</v>
      </c>
      <c r="MD20" s="2" t="s">
        <v>132</v>
      </c>
      <c r="ME20" s="4"/>
      <c r="MF20" s="8"/>
      <c r="MG20" s="4"/>
      <c r="MH20" s="8"/>
      <c r="MI20" s="7"/>
      <c r="MJ20" s="7"/>
      <c r="MK20" s="2" t="s">
        <v>175</v>
      </c>
      <c r="ML20" s="2" t="s">
        <v>129</v>
      </c>
      <c r="MM20" s="2" t="s">
        <v>132</v>
      </c>
      <c r="MN20" s="2" t="s">
        <v>132</v>
      </c>
      <c r="MO20" s="2" t="s">
        <v>142</v>
      </c>
      <c r="MP20" s="2" t="s">
        <v>132</v>
      </c>
      <c r="MQ20" s="4"/>
      <c r="MR20" s="8"/>
      <c r="MS20" s="4"/>
      <c r="MT20" s="8"/>
      <c r="MU20" s="7"/>
      <c r="MV20" s="7"/>
      <c r="MW20" s="2" t="s">
        <v>175</v>
      </c>
      <c r="MX20" s="2" t="s">
        <v>129</v>
      </c>
      <c r="MY20" s="2" t="s">
        <v>132</v>
      </c>
      <c r="MZ20" s="2" t="s">
        <v>132</v>
      </c>
      <c r="NA20" s="2" t="s">
        <v>142</v>
      </c>
      <c r="NB20" s="2" t="s">
        <v>132</v>
      </c>
      <c r="NC20" s="4"/>
      <c r="ND20" s="8"/>
      <c r="NE20" s="4"/>
      <c r="NF20" s="8"/>
      <c r="NG20" s="7"/>
      <c r="NH20" s="7"/>
      <c r="NI20" s="2" t="s">
        <v>175</v>
      </c>
      <c r="NJ20" s="2" t="s">
        <v>129</v>
      </c>
      <c r="NK20" s="2" t="s">
        <v>132</v>
      </c>
      <c r="NL20" s="2" t="s">
        <v>132</v>
      </c>
      <c r="NM20" s="2" t="s">
        <v>142</v>
      </c>
      <c r="NN20" s="2" t="s">
        <v>132</v>
      </c>
      <c r="NO20" s="4"/>
      <c r="NP20" s="8"/>
      <c r="NQ20" s="4"/>
      <c r="NR20" s="8"/>
      <c r="NS20" s="7"/>
      <c r="NT20" s="7"/>
      <c r="NU20" s="2" t="s">
        <v>176</v>
      </c>
      <c r="NV20" s="2" t="s">
        <v>129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175</v>
      </c>
      <c r="OH20" s="2" t="s">
        <v>129</v>
      </c>
      <c r="OI20" s="2" t="s">
        <v>132</v>
      </c>
      <c r="OJ20" s="2" t="s">
        <v>132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175</v>
      </c>
      <c r="OT20" s="2" t="s">
        <v>177</v>
      </c>
      <c r="OU20" s="2" t="s">
        <v>132</v>
      </c>
      <c r="OV20" s="2" t="s">
        <v>132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164</v>
      </c>
      <c r="PF20" s="2" t="s">
        <v>129</v>
      </c>
      <c r="PG20" s="2" t="s">
        <v>132</v>
      </c>
      <c r="PH20" s="2" t="s">
        <v>132</v>
      </c>
      <c r="PI20" s="2" t="s">
        <v>142</v>
      </c>
      <c r="PJ20" s="2" t="s">
        <v>132</v>
      </c>
      <c r="PK20" s="4"/>
      <c r="PL20" s="8"/>
      <c r="PM20" s="4"/>
      <c r="PN20" s="8"/>
      <c r="PO20" s="7"/>
      <c r="PP20" s="7"/>
      <c r="PQ20" s="2" t="s">
        <v>140</v>
      </c>
      <c r="PR20" s="2" t="s">
        <v>177</v>
      </c>
      <c r="PS20" s="2" t="s">
        <v>312</v>
      </c>
      <c r="PT20" s="2" t="s">
        <v>132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175</v>
      </c>
      <c r="QD20" s="2" t="s">
        <v>129</v>
      </c>
      <c r="QE20" s="2" t="s">
        <v>132</v>
      </c>
      <c r="QF20" s="2" t="s">
        <v>132</v>
      </c>
      <c r="QG20" s="2" t="s">
        <v>142</v>
      </c>
      <c r="QH20" s="2" t="s">
        <v>132</v>
      </c>
      <c r="QI20" s="4"/>
      <c r="QJ20" s="8"/>
      <c r="QK20" s="4"/>
      <c r="QL20" s="8"/>
      <c r="QM20" s="7"/>
      <c r="QN20" s="7"/>
      <c r="QO20" s="2" t="s">
        <v>175</v>
      </c>
      <c r="QP20" s="2" t="s">
        <v>177</v>
      </c>
      <c r="QQ20" s="2" t="s">
        <v>132</v>
      </c>
      <c r="QR20" s="2" t="s">
        <v>132</v>
      </c>
      <c r="QS20" s="2" t="s">
        <v>142</v>
      </c>
      <c r="QT20" s="2" t="s">
        <v>132</v>
      </c>
      <c r="QU20" s="4"/>
      <c r="QV20" s="8"/>
      <c r="QW20" s="4"/>
      <c r="QX20" s="8"/>
      <c r="QY20" s="7"/>
      <c r="QZ20" s="7"/>
      <c r="RA20" s="2" t="s">
        <v>175</v>
      </c>
      <c r="RB20" s="2" t="s">
        <v>129</v>
      </c>
      <c r="RC20" s="2" t="s">
        <v>132</v>
      </c>
      <c r="RD20" s="2" t="s">
        <v>132</v>
      </c>
      <c r="RE20" s="2" t="s">
        <v>142</v>
      </c>
      <c r="RF20" s="2" t="s">
        <v>180</v>
      </c>
      <c r="RG20" s="4"/>
      <c r="RH20" s="8"/>
      <c r="RI20" s="4"/>
      <c r="RJ20" s="8"/>
      <c r="RK20" s="7"/>
      <c r="RL20" s="7"/>
      <c r="RM20" s="2" t="s">
        <v>140</v>
      </c>
      <c r="RN20" s="2" t="s">
        <v>177</v>
      </c>
      <c r="RO20" s="2" t="s">
        <v>553</v>
      </c>
      <c r="RP20" s="2" t="s">
        <v>547</v>
      </c>
      <c r="RQ20" s="2" t="s">
        <v>142</v>
      </c>
      <c r="RR20" s="2" t="s">
        <v>132</v>
      </c>
    </row>
    <row r="21">
      <c r="A21" s="2" t="s">
        <v>554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555</v>
      </c>
      <c r="G21" s="2" t="s">
        <v>555</v>
      </c>
      <c r="H21" s="2" t="s">
        <v>555</v>
      </c>
      <c r="I21" s="2" t="s">
        <v>556</v>
      </c>
      <c r="J21" s="2" t="s">
        <v>127</v>
      </c>
      <c r="K21" s="2" t="s">
        <v>557</v>
      </c>
      <c r="L21" s="3">
        <v>28.22</v>
      </c>
      <c r="M21" s="3">
        <v>29.63</v>
      </c>
      <c r="N21" s="3">
        <v>59.49</v>
      </c>
      <c r="O21" s="2" t="s">
        <v>129</v>
      </c>
      <c r="P21" s="2" t="s">
        <v>321</v>
      </c>
      <c r="Q21" s="2" t="s">
        <v>131</v>
      </c>
      <c r="R21" s="2" t="s">
        <v>132</v>
      </c>
      <c r="S21" s="2" t="s">
        <v>558</v>
      </c>
      <c r="T21" s="2" t="s">
        <v>132</v>
      </c>
      <c r="U21" s="2" t="s">
        <v>428</v>
      </c>
      <c r="V21" s="2" t="s">
        <v>559</v>
      </c>
      <c r="W21" s="2" t="s">
        <v>284</v>
      </c>
      <c r="X21" s="2" t="s">
        <v>132</v>
      </c>
      <c r="Y21" s="2" t="s">
        <v>137</v>
      </c>
      <c r="Z21" s="4"/>
      <c r="AA21" s="4">
        <f>=ROUNDDOWN({0},0)</f>
      </c>
      <c r="AB21" s="5">
        <v>10</v>
      </c>
      <c r="AC21" s="2" t="s">
        <v>138</v>
      </c>
      <c r="AD21" s="4">
        <v>150</v>
      </c>
      <c r="AE21" s="4">
        <v>250</v>
      </c>
      <c r="AF21" s="6">
        <v>65</v>
      </c>
      <c r="AG21" s="6"/>
      <c r="AH21" s="7">
        <v>0.8571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71</v>
      </c>
      <c r="AQ21" s="8">
        <v>2343.68</v>
      </c>
      <c r="AR21" s="4"/>
      <c r="AS21" s="8"/>
      <c r="AT21" s="7"/>
      <c r="AU21" s="7"/>
      <c r="AV21" s="4">
        <v>71</v>
      </c>
      <c r="AW21" s="8">
        <v>2343.68</v>
      </c>
      <c r="AX21" s="4"/>
      <c r="AY21" s="8"/>
      <c r="AZ21" s="7"/>
      <c r="BA21" s="7"/>
      <c r="BB21" s="7">
        <v>1</v>
      </c>
      <c r="BC21" s="4">
        <v>71</v>
      </c>
      <c r="BD21" s="8">
        <v>2343.68</v>
      </c>
      <c r="BE21" s="4"/>
      <c r="BF21" s="8"/>
      <c r="BG21" s="7"/>
      <c r="BH21" s="7"/>
      <c r="BI21" s="7">
        <v>1</v>
      </c>
      <c r="BJ21" s="4">
        <v>71</v>
      </c>
      <c r="BK21" s="8">
        <v>2343.68</v>
      </c>
      <c r="BL21" s="2" t="s">
        <v>560</v>
      </c>
      <c r="BM21" s="7">
        <v>1</v>
      </c>
      <c r="BN21" s="7">
        <v>1</v>
      </c>
      <c r="BO21" s="4">
        <v>12</v>
      </c>
      <c r="BP21" s="8">
        <v>389.4</v>
      </c>
      <c r="BQ21" s="4"/>
      <c r="BR21" s="8"/>
      <c r="BS21" s="7"/>
      <c r="BT21" s="7"/>
      <c r="BU21" s="2" t="s">
        <v>140</v>
      </c>
      <c r="BV21" s="2" t="s">
        <v>129</v>
      </c>
      <c r="BW21" s="2" t="s">
        <v>132</v>
      </c>
      <c r="BX21" s="2" t="s">
        <v>561</v>
      </c>
      <c r="BY21" s="2" t="s">
        <v>142</v>
      </c>
      <c r="BZ21" s="2" t="s">
        <v>132</v>
      </c>
      <c r="CA21" s="4">
        <v>5</v>
      </c>
      <c r="CB21" s="8">
        <v>140.8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143</v>
      </c>
      <c r="CJ21" s="2" t="s">
        <v>471</v>
      </c>
      <c r="CK21" s="2" t="s">
        <v>142</v>
      </c>
      <c r="CL21" s="2" t="s">
        <v>132</v>
      </c>
      <c r="CM21" s="4">
        <v>18</v>
      </c>
      <c r="CN21" s="8">
        <v>609.12</v>
      </c>
      <c r="CO21" s="4"/>
      <c r="CP21" s="8"/>
      <c r="CQ21" s="7"/>
      <c r="CR21" s="7"/>
      <c r="CS21" s="2" t="s">
        <v>140</v>
      </c>
      <c r="CT21" s="2" t="s">
        <v>129</v>
      </c>
      <c r="CU21" s="2" t="s">
        <v>145</v>
      </c>
      <c r="CV21" s="2" t="s">
        <v>146</v>
      </c>
      <c r="CW21" s="2" t="s">
        <v>142</v>
      </c>
      <c r="CX21" s="2" t="s">
        <v>132</v>
      </c>
      <c r="CY21" s="4">
        <v>2</v>
      </c>
      <c r="CZ21" s="8">
        <v>59.26</v>
      </c>
      <c r="DA21" s="4"/>
      <c r="DB21" s="8"/>
      <c r="DC21" s="7"/>
      <c r="DD21" s="7"/>
      <c r="DE21" s="2" t="s">
        <v>140</v>
      </c>
      <c r="DF21" s="2" t="s">
        <v>129</v>
      </c>
      <c r="DG21" s="2" t="s">
        <v>137</v>
      </c>
      <c r="DH21" s="2" t="s">
        <v>562</v>
      </c>
      <c r="DI21" s="2" t="s">
        <v>142</v>
      </c>
      <c r="DJ21" s="2" t="s">
        <v>132</v>
      </c>
      <c r="DK21" s="4">
        <v>29</v>
      </c>
      <c r="DL21" s="8">
        <v>965.41</v>
      </c>
      <c r="DM21" s="4"/>
      <c r="DN21" s="8"/>
      <c r="DO21" s="7"/>
      <c r="DP21" s="7"/>
      <c r="DQ21" s="2" t="s">
        <v>140</v>
      </c>
      <c r="DR21" s="2" t="s">
        <v>129</v>
      </c>
      <c r="DS21" s="2" t="s">
        <v>148</v>
      </c>
      <c r="DT21" s="2" t="s">
        <v>149</v>
      </c>
      <c r="DU21" s="2" t="s">
        <v>142</v>
      </c>
      <c r="DV21" s="2" t="s">
        <v>132</v>
      </c>
      <c r="DW21" s="4"/>
      <c r="DX21" s="8"/>
      <c r="DY21" s="4"/>
      <c r="DZ21" s="8"/>
      <c r="EA21" s="7"/>
      <c r="EB21" s="7"/>
      <c r="EC21" s="2" t="s">
        <v>140</v>
      </c>
      <c r="ED21" s="2" t="s">
        <v>129</v>
      </c>
      <c r="EE21" s="2" t="s">
        <v>150</v>
      </c>
      <c r="EF21" s="2" t="s">
        <v>149</v>
      </c>
      <c r="EG21" s="2" t="s">
        <v>142</v>
      </c>
      <c r="EH21" s="2" t="s">
        <v>132</v>
      </c>
      <c r="EI21" s="4"/>
      <c r="EJ21" s="8"/>
      <c r="EK21" s="4"/>
      <c r="EL21" s="8"/>
      <c r="EM21" s="7"/>
      <c r="EN21" s="7"/>
      <c r="EO21" s="2" t="s">
        <v>140</v>
      </c>
      <c r="EP21" s="2" t="s">
        <v>129</v>
      </c>
      <c r="EQ21" s="2" t="s">
        <v>296</v>
      </c>
      <c r="ER21" s="2" t="s">
        <v>563</v>
      </c>
      <c r="ES21" s="2" t="s">
        <v>142</v>
      </c>
      <c r="ET21" s="2" t="s">
        <v>132</v>
      </c>
      <c r="EU21" s="4">
        <v>4</v>
      </c>
      <c r="EV21" s="8">
        <v>146.4</v>
      </c>
      <c r="EW21" s="4"/>
      <c r="EX21" s="8"/>
      <c r="EY21" s="7"/>
      <c r="EZ21" s="7"/>
      <c r="FA21" s="2" t="s">
        <v>140</v>
      </c>
      <c r="FB21" s="2" t="s">
        <v>129</v>
      </c>
      <c r="FC21" s="2" t="s">
        <v>564</v>
      </c>
      <c r="FD21" s="2" t="s">
        <v>467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140</v>
      </c>
      <c r="FN21" s="2" t="s">
        <v>129</v>
      </c>
      <c r="FO21" s="2" t="s">
        <v>156</v>
      </c>
      <c r="FP21" s="2" t="s">
        <v>132</v>
      </c>
      <c r="FQ21" s="2" t="s">
        <v>142</v>
      </c>
      <c r="FR21" s="2" t="s">
        <v>132</v>
      </c>
      <c r="FS21" s="4"/>
      <c r="FT21" s="8"/>
      <c r="FU21" s="4"/>
      <c r="FV21" s="8"/>
      <c r="FW21" s="7"/>
      <c r="FX21" s="7"/>
      <c r="FY21" s="2" t="s">
        <v>140</v>
      </c>
      <c r="FZ21" s="2" t="s">
        <v>129</v>
      </c>
      <c r="GA21" s="2" t="s">
        <v>565</v>
      </c>
      <c r="GB21" s="2" t="s">
        <v>478</v>
      </c>
      <c r="GC21" s="2" t="s">
        <v>142</v>
      </c>
      <c r="GD21" s="2" t="s">
        <v>132</v>
      </c>
      <c r="GE21" s="4"/>
      <c r="GF21" s="8"/>
      <c r="GG21" s="4"/>
      <c r="GH21" s="8"/>
      <c r="GI21" s="7"/>
      <c r="GJ21" s="7"/>
      <c r="GK21" s="2" t="s">
        <v>140</v>
      </c>
      <c r="GL21" s="2" t="s">
        <v>129</v>
      </c>
      <c r="GM21" s="2" t="s">
        <v>160</v>
      </c>
      <c r="GN21" s="2" t="s">
        <v>285</v>
      </c>
      <c r="GO21" s="2" t="s">
        <v>142</v>
      </c>
      <c r="GP21" s="2" t="s">
        <v>132</v>
      </c>
      <c r="GQ21" s="4"/>
      <c r="GR21" s="8"/>
      <c r="GS21" s="4"/>
      <c r="GT21" s="8"/>
      <c r="GU21" s="7"/>
      <c r="GV21" s="7"/>
      <c r="GW21" s="2" t="s">
        <v>140</v>
      </c>
      <c r="GX21" s="2" t="s">
        <v>129</v>
      </c>
      <c r="GY21" s="2" t="s">
        <v>162</v>
      </c>
      <c r="GZ21" s="2" t="s">
        <v>566</v>
      </c>
      <c r="HA21" s="2" t="s">
        <v>142</v>
      </c>
      <c r="HB21" s="2" t="s">
        <v>132</v>
      </c>
      <c r="HC21" s="4">
        <v>1</v>
      </c>
      <c r="HD21" s="8">
        <v>33.29</v>
      </c>
      <c r="HE21" s="4"/>
      <c r="HF21" s="8"/>
      <c r="HG21" s="7"/>
      <c r="HH21" s="7"/>
      <c r="HI21" s="2" t="s">
        <v>140</v>
      </c>
      <c r="HJ21" s="2" t="s">
        <v>129</v>
      </c>
      <c r="HK21" s="2" t="s">
        <v>303</v>
      </c>
      <c r="HL21" s="2" t="s">
        <v>227</v>
      </c>
      <c r="HM21" s="2" t="s">
        <v>142</v>
      </c>
      <c r="HN21" s="2" t="s">
        <v>132</v>
      </c>
      <c r="HO21" s="4"/>
      <c r="HP21" s="8"/>
      <c r="HQ21" s="4"/>
      <c r="HR21" s="8"/>
      <c r="HS21" s="7"/>
      <c r="HT21" s="7"/>
      <c r="HU21" s="2" t="s">
        <v>140</v>
      </c>
      <c r="HV21" s="2" t="s">
        <v>129</v>
      </c>
      <c r="HW21" s="2" t="s">
        <v>567</v>
      </c>
      <c r="HX21" s="2" t="s">
        <v>132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168</v>
      </c>
      <c r="IH21" s="2" t="s">
        <v>129</v>
      </c>
      <c r="II21" s="2" t="s">
        <v>132</v>
      </c>
      <c r="IJ21" s="2" t="s">
        <v>132</v>
      </c>
      <c r="IK21" s="2" t="s">
        <v>142</v>
      </c>
      <c r="IL21" s="2" t="s">
        <v>132</v>
      </c>
      <c r="IM21" s="4"/>
      <c r="IN21" s="8"/>
      <c r="IO21" s="4"/>
      <c r="IP21" s="8"/>
      <c r="IQ21" s="7"/>
      <c r="IR21" s="7"/>
      <c r="IS21" s="2" t="s">
        <v>140</v>
      </c>
      <c r="IT21" s="2" t="s">
        <v>129</v>
      </c>
      <c r="IU21" s="2" t="s">
        <v>169</v>
      </c>
      <c r="IV21" s="2" t="s">
        <v>132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164</v>
      </c>
      <c r="JF21" s="2" t="s">
        <v>129</v>
      </c>
      <c r="JG21" s="2" t="s">
        <v>132</v>
      </c>
      <c r="JH21" s="2" t="s">
        <v>132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140</v>
      </c>
      <c r="JR21" s="2" t="s">
        <v>129</v>
      </c>
      <c r="JS21" s="2" t="s">
        <v>236</v>
      </c>
      <c r="JT21" s="2" t="s">
        <v>568</v>
      </c>
      <c r="JU21" s="2" t="s">
        <v>142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129</v>
      </c>
      <c r="KE21" s="2" t="s">
        <v>172</v>
      </c>
      <c r="KF21" s="2" t="s">
        <v>569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132</v>
      </c>
      <c r="LN21" s="2" t="s">
        <v>132</v>
      </c>
      <c r="LO21" s="2" t="s">
        <v>132</v>
      </c>
      <c r="LP21" s="2" t="s">
        <v>132</v>
      </c>
      <c r="LQ21" s="2" t="s">
        <v>132</v>
      </c>
      <c r="LR21" s="2" t="s">
        <v>132</v>
      </c>
      <c r="LS21" s="4"/>
      <c r="LT21" s="8"/>
      <c r="LU21" s="4"/>
      <c r="LV21" s="8"/>
      <c r="LW21" s="7"/>
      <c r="LX21" s="7"/>
      <c r="LY21" s="2" t="s">
        <v>140</v>
      </c>
      <c r="LZ21" s="2" t="s">
        <v>174</v>
      </c>
      <c r="MA21" s="2" t="s">
        <v>145</v>
      </c>
      <c r="MB21" s="2" t="s">
        <v>516</v>
      </c>
      <c r="MC21" s="2" t="s">
        <v>142</v>
      </c>
      <c r="MD21" s="2" t="s">
        <v>132</v>
      </c>
      <c r="ME21" s="4"/>
      <c r="MF21" s="8"/>
      <c r="MG21" s="4"/>
      <c r="MH21" s="8"/>
      <c r="MI21" s="7"/>
      <c r="MJ21" s="7"/>
      <c r="MK21" s="2" t="s">
        <v>175</v>
      </c>
      <c r="ML21" s="2" t="s">
        <v>129</v>
      </c>
      <c r="MM21" s="2" t="s">
        <v>132</v>
      </c>
      <c r="MN21" s="2" t="s">
        <v>132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175</v>
      </c>
      <c r="MX21" s="2" t="s">
        <v>129</v>
      </c>
      <c r="MY21" s="2" t="s">
        <v>132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175</v>
      </c>
      <c r="NJ21" s="2" t="s">
        <v>129</v>
      </c>
      <c r="NK21" s="2" t="s">
        <v>132</v>
      </c>
      <c r="NL21" s="2" t="s">
        <v>132</v>
      </c>
      <c r="NM21" s="2" t="s">
        <v>142</v>
      </c>
      <c r="NN21" s="2" t="s">
        <v>132</v>
      </c>
      <c r="NO21" s="4"/>
      <c r="NP21" s="8"/>
      <c r="NQ21" s="4"/>
      <c r="NR21" s="8"/>
      <c r="NS21" s="7"/>
      <c r="NT21" s="7"/>
      <c r="NU21" s="2" t="s">
        <v>176</v>
      </c>
      <c r="NV21" s="2" t="s">
        <v>129</v>
      </c>
      <c r="NW21" s="2" t="s">
        <v>132</v>
      </c>
      <c r="NX21" s="2" t="s">
        <v>132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175</v>
      </c>
      <c r="OH21" s="2" t="s">
        <v>129</v>
      </c>
      <c r="OI21" s="2" t="s">
        <v>132</v>
      </c>
      <c r="OJ21" s="2" t="s">
        <v>132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175</v>
      </c>
      <c r="OT21" s="2" t="s">
        <v>177</v>
      </c>
      <c r="OU21" s="2" t="s">
        <v>132</v>
      </c>
      <c r="OV21" s="2" t="s">
        <v>132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164</v>
      </c>
      <c r="PF21" s="2" t="s">
        <v>129</v>
      </c>
      <c r="PG21" s="2" t="s">
        <v>132</v>
      </c>
      <c r="PH21" s="2" t="s">
        <v>132</v>
      </c>
      <c r="PI21" s="2" t="s">
        <v>142</v>
      </c>
      <c r="PJ21" s="2" t="s">
        <v>132</v>
      </c>
      <c r="PK21" s="4"/>
      <c r="PL21" s="8"/>
      <c r="PM21" s="4"/>
      <c r="PN21" s="8"/>
      <c r="PO21" s="7"/>
      <c r="PP21" s="7"/>
      <c r="PQ21" s="2" t="s">
        <v>140</v>
      </c>
      <c r="PR21" s="2" t="s">
        <v>177</v>
      </c>
      <c r="PS21" s="2" t="s">
        <v>508</v>
      </c>
      <c r="PT21" s="2" t="s">
        <v>570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164</v>
      </c>
      <c r="QP21" s="2" t="s">
        <v>177</v>
      </c>
      <c r="QQ21" s="2" t="s">
        <v>132</v>
      </c>
      <c r="QR21" s="2" t="s">
        <v>132</v>
      </c>
      <c r="QS21" s="2" t="s">
        <v>142</v>
      </c>
      <c r="QT21" s="2" t="s">
        <v>132</v>
      </c>
      <c r="QU21" s="4"/>
      <c r="QV21" s="8"/>
      <c r="QW21" s="4"/>
      <c r="QX21" s="8"/>
      <c r="QY21" s="7"/>
      <c r="QZ21" s="7"/>
      <c r="RA21" s="2" t="s">
        <v>175</v>
      </c>
      <c r="RB21" s="2" t="s">
        <v>129</v>
      </c>
      <c r="RC21" s="2" t="s">
        <v>132</v>
      </c>
      <c r="RD21" s="2" t="s">
        <v>132</v>
      </c>
      <c r="RE21" s="2" t="s">
        <v>142</v>
      </c>
      <c r="RF21" s="2" t="s">
        <v>180</v>
      </c>
      <c r="RG21" s="4"/>
      <c r="RH21" s="8"/>
      <c r="RI21" s="4"/>
      <c r="RJ21" s="8"/>
      <c r="RK21" s="7"/>
      <c r="RL21" s="7"/>
      <c r="RM21" s="2" t="s">
        <v>140</v>
      </c>
      <c r="RN21" s="2" t="s">
        <v>177</v>
      </c>
      <c r="RO21" s="2" t="s">
        <v>181</v>
      </c>
      <c r="RP21" s="2" t="s">
        <v>571</v>
      </c>
      <c r="RQ21" s="2" t="s">
        <v>142</v>
      </c>
      <c r="RR21" s="2" t="s">
        <v>132</v>
      </c>
    </row>
    <row r="22">
      <c r="A22" s="2" t="s">
        <v>572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573</v>
      </c>
      <c r="G22" s="2" t="s">
        <v>573</v>
      </c>
      <c r="H22" s="2" t="s">
        <v>573</v>
      </c>
      <c r="I22" s="2" t="s">
        <v>574</v>
      </c>
      <c r="J22" s="2" t="s">
        <v>127</v>
      </c>
      <c r="K22" s="2" t="s">
        <v>426</v>
      </c>
      <c r="L22" s="3">
        <v>71.15</v>
      </c>
      <c r="M22" s="3">
        <v>74.71</v>
      </c>
      <c r="N22" s="3">
        <v>146.19</v>
      </c>
      <c r="O22" s="2" t="s">
        <v>129</v>
      </c>
      <c r="P22" s="2" t="s">
        <v>321</v>
      </c>
      <c r="Q22" s="2" t="s">
        <v>131</v>
      </c>
      <c r="R22" s="2" t="s">
        <v>132</v>
      </c>
      <c r="S22" s="2" t="s">
        <v>575</v>
      </c>
      <c r="T22" s="2" t="s">
        <v>132</v>
      </c>
      <c r="U22" s="2" t="s">
        <v>282</v>
      </c>
      <c r="V22" s="2" t="s">
        <v>283</v>
      </c>
      <c r="W22" s="2" t="s">
        <v>136</v>
      </c>
      <c r="X22" s="2" t="s">
        <v>132</v>
      </c>
      <c r="Y22" s="2" t="s">
        <v>350</v>
      </c>
      <c r="Z22" s="4">
        <v>168</v>
      </c>
      <c r="AA22" s="4">
        <f>=ROUNDDOWN(33.6,0)</f>
      </c>
      <c r="AB22" s="5">
        <v>5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26</v>
      </c>
      <c r="AQ22" s="8">
        <v>2277.6</v>
      </c>
      <c r="AR22" s="4"/>
      <c r="AS22" s="8"/>
      <c r="AT22" s="7"/>
      <c r="AU22" s="7"/>
      <c r="AV22" s="4">
        <v>26</v>
      </c>
      <c r="AW22" s="8">
        <v>2277.6</v>
      </c>
      <c r="AX22" s="4"/>
      <c r="AY22" s="8"/>
      <c r="AZ22" s="7"/>
      <c r="BA22" s="7"/>
      <c r="BB22" s="7">
        <v>1</v>
      </c>
      <c r="BC22" s="4">
        <v>26</v>
      </c>
      <c r="BD22" s="8">
        <v>2277.6</v>
      </c>
      <c r="BE22" s="4"/>
      <c r="BF22" s="8"/>
      <c r="BG22" s="7"/>
      <c r="BH22" s="7"/>
      <c r="BI22" s="7">
        <v>1</v>
      </c>
      <c r="BJ22" s="4">
        <v>26</v>
      </c>
      <c r="BK22" s="8">
        <v>2277.6</v>
      </c>
      <c r="BL22" s="2" t="s">
        <v>576</v>
      </c>
      <c r="BM22" s="7">
        <v>1</v>
      </c>
      <c r="BN22" s="7">
        <v>1</v>
      </c>
      <c r="BO22" s="4">
        <v>2</v>
      </c>
      <c r="BP22" s="8">
        <v>163.64</v>
      </c>
      <c r="BQ22" s="4"/>
      <c r="BR22" s="8"/>
      <c r="BS22" s="7"/>
      <c r="BT22" s="7"/>
      <c r="BU22" s="2" t="s">
        <v>140</v>
      </c>
      <c r="BV22" s="2" t="s">
        <v>129</v>
      </c>
      <c r="BW22" s="2" t="s">
        <v>132</v>
      </c>
      <c r="BX22" s="2" t="s">
        <v>577</v>
      </c>
      <c r="BY22" s="2" t="s">
        <v>142</v>
      </c>
      <c r="BZ22" s="2" t="s">
        <v>132</v>
      </c>
      <c r="CA22" s="4">
        <v>1</v>
      </c>
      <c r="CB22" s="8">
        <v>67.38</v>
      </c>
      <c r="CC22" s="4"/>
      <c r="CD22" s="8"/>
      <c r="CE22" s="7"/>
      <c r="CF22" s="7"/>
      <c r="CG22" s="2" t="s">
        <v>140</v>
      </c>
      <c r="CH22" s="2" t="s">
        <v>129</v>
      </c>
      <c r="CI22" s="2" t="s">
        <v>353</v>
      </c>
      <c r="CJ22" s="2" t="s">
        <v>578</v>
      </c>
      <c r="CK22" s="2" t="s">
        <v>142</v>
      </c>
      <c r="CL22" s="2" t="s">
        <v>132</v>
      </c>
      <c r="CM22" s="4">
        <v>4</v>
      </c>
      <c r="CN22" s="8">
        <v>335.56</v>
      </c>
      <c r="CO22" s="4"/>
      <c r="CP22" s="8"/>
      <c r="CQ22" s="7"/>
      <c r="CR22" s="7"/>
      <c r="CS22" s="2" t="s">
        <v>140</v>
      </c>
      <c r="CT22" s="2" t="s">
        <v>129</v>
      </c>
      <c r="CU22" s="2" t="s">
        <v>353</v>
      </c>
      <c r="CV22" s="2" t="s">
        <v>579</v>
      </c>
      <c r="CW22" s="2" t="s">
        <v>142</v>
      </c>
      <c r="CX22" s="2" t="s">
        <v>132</v>
      </c>
      <c r="CY22" s="4">
        <v>3</v>
      </c>
      <c r="CZ22" s="8">
        <v>264.83</v>
      </c>
      <c r="DA22" s="4"/>
      <c r="DB22" s="8"/>
      <c r="DC22" s="7"/>
      <c r="DD22" s="7"/>
      <c r="DE22" s="2" t="s">
        <v>140</v>
      </c>
      <c r="DF22" s="2" t="s">
        <v>129</v>
      </c>
      <c r="DG22" s="2" t="s">
        <v>580</v>
      </c>
      <c r="DH22" s="2" t="s">
        <v>357</v>
      </c>
      <c r="DI22" s="2" t="s">
        <v>142</v>
      </c>
      <c r="DJ22" s="2" t="s">
        <v>132</v>
      </c>
      <c r="DK22" s="4">
        <v>11</v>
      </c>
      <c r="DL22" s="8">
        <v>1001.22</v>
      </c>
      <c r="DM22" s="4"/>
      <c r="DN22" s="8"/>
      <c r="DO22" s="7"/>
      <c r="DP22" s="7"/>
      <c r="DQ22" s="2" t="s">
        <v>140</v>
      </c>
      <c r="DR22" s="2" t="s">
        <v>129</v>
      </c>
      <c r="DS22" s="2" t="s">
        <v>285</v>
      </c>
      <c r="DT22" s="2" t="s">
        <v>152</v>
      </c>
      <c r="DU22" s="2" t="s">
        <v>142</v>
      </c>
      <c r="DV22" s="2" t="s">
        <v>132</v>
      </c>
      <c r="DW22" s="4">
        <v>2</v>
      </c>
      <c r="DX22" s="8">
        <v>196.02</v>
      </c>
      <c r="DY22" s="4"/>
      <c r="DZ22" s="8"/>
      <c r="EA22" s="7"/>
      <c r="EB22" s="7"/>
      <c r="EC22" s="2" t="s">
        <v>140</v>
      </c>
      <c r="ED22" s="2" t="s">
        <v>129</v>
      </c>
      <c r="EE22" s="2" t="s">
        <v>359</v>
      </c>
      <c r="EF22" s="2" t="s">
        <v>581</v>
      </c>
      <c r="EG22" s="2" t="s">
        <v>142</v>
      </c>
      <c r="EH22" s="2" t="s">
        <v>132</v>
      </c>
      <c r="EI22" s="4">
        <v>1</v>
      </c>
      <c r="EJ22" s="8">
        <v>93.56</v>
      </c>
      <c r="EK22" s="4"/>
      <c r="EL22" s="8"/>
      <c r="EM22" s="7"/>
      <c r="EN22" s="7"/>
      <c r="EO22" s="2" t="s">
        <v>140</v>
      </c>
      <c r="EP22" s="2" t="s">
        <v>129</v>
      </c>
      <c r="EQ22" s="2" t="s">
        <v>361</v>
      </c>
      <c r="ER22" s="2" t="s">
        <v>582</v>
      </c>
      <c r="ES22" s="2" t="s">
        <v>142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177</v>
      </c>
      <c r="FC22" s="2" t="s">
        <v>362</v>
      </c>
      <c r="FD22" s="2" t="s">
        <v>583</v>
      </c>
      <c r="FE22" s="2" t="s">
        <v>142</v>
      </c>
      <c r="FF22" s="2" t="s">
        <v>132</v>
      </c>
      <c r="FG22" s="4">
        <v>1</v>
      </c>
      <c r="FH22" s="8">
        <v>80.68</v>
      </c>
      <c r="FI22" s="4"/>
      <c r="FJ22" s="8"/>
      <c r="FK22" s="7"/>
      <c r="FL22" s="7"/>
      <c r="FM22" s="2" t="s">
        <v>140</v>
      </c>
      <c r="FN22" s="2" t="s">
        <v>129</v>
      </c>
      <c r="FO22" s="2" t="s">
        <v>584</v>
      </c>
      <c r="FP22" s="2" t="s">
        <v>585</v>
      </c>
      <c r="FQ22" s="2" t="s">
        <v>142</v>
      </c>
      <c r="FR22" s="2" t="s">
        <v>132</v>
      </c>
      <c r="FS22" s="4"/>
      <c r="FT22" s="8"/>
      <c r="FU22" s="4"/>
      <c r="FV22" s="8"/>
      <c r="FW22" s="7"/>
      <c r="FX22" s="7"/>
      <c r="FY22" s="2" t="s">
        <v>140</v>
      </c>
      <c r="FZ22" s="2" t="s">
        <v>129</v>
      </c>
      <c r="GA22" s="2" t="s">
        <v>158</v>
      </c>
      <c r="GB22" s="2" t="s">
        <v>132</v>
      </c>
      <c r="GC22" s="2" t="s">
        <v>142</v>
      </c>
      <c r="GD22" s="2" t="s">
        <v>132</v>
      </c>
      <c r="GE22" s="4"/>
      <c r="GF22" s="8"/>
      <c r="GG22" s="4"/>
      <c r="GH22" s="8"/>
      <c r="GI22" s="7"/>
      <c r="GJ22" s="7"/>
      <c r="GK22" s="2" t="s">
        <v>140</v>
      </c>
      <c r="GL22" s="2" t="s">
        <v>129</v>
      </c>
      <c r="GM22" s="2" t="s">
        <v>356</v>
      </c>
      <c r="GN22" s="2" t="s">
        <v>586</v>
      </c>
      <c r="GO22" s="2" t="s">
        <v>142</v>
      </c>
      <c r="GP22" s="2" t="s">
        <v>132</v>
      </c>
      <c r="GQ22" s="4"/>
      <c r="GR22" s="8"/>
      <c r="GS22" s="4"/>
      <c r="GT22" s="8"/>
      <c r="GU22" s="7"/>
      <c r="GV22" s="7"/>
      <c r="GW22" s="2" t="s">
        <v>140</v>
      </c>
      <c r="GX22" s="2" t="s">
        <v>129</v>
      </c>
      <c r="GY22" s="2" t="s">
        <v>162</v>
      </c>
      <c r="GZ22" s="2" t="s">
        <v>587</v>
      </c>
      <c r="HA22" s="2" t="s">
        <v>142</v>
      </c>
      <c r="HB22" s="2" t="s">
        <v>132</v>
      </c>
      <c r="HC22" s="4"/>
      <c r="HD22" s="8"/>
      <c r="HE22" s="4"/>
      <c r="HF22" s="8"/>
      <c r="HG22" s="7"/>
      <c r="HH22" s="7"/>
      <c r="HI22" s="2" t="s">
        <v>140</v>
      </c>
      <c r="HJ22" s="2" t="s">
        <v>129</v>
      </c>
      <c r="HK22" s="2" t="s">
        <v>588</v>
      </c>
      <c r="HL22" s="2" t="s">
        <v>589</v>
      </c>
      <c r="HM22" s="2" t="s">
        <v>142</v>
      </c>
      <c r="HN22" s="2" t="s">
        <v>132</v>
      </c>
      <c r="HO22" s="4">
        <v>1</v>
      </c>
      <c r="HP22" s="8">
        <v>74.71</v>
      </c>
      <c r="HQ22" s="4"/>
      <c r="HR22" s="8"/>
      <c r="HS22" s="7"/>
      <c r="HT22" s="7"/>
      <c r="HU22" s="2" t="s">
        <v>140</v>
      </c>
      <c r="HV22" s="2" t="s">
        <v>129</v>
      </c>
      <c r="HW22" s="2" t="s">
        <v>417</v>
      </c>
      <c r="HX22" s="2" t="s">
        <v>368</v>
      </c>
      <c r="HY22" s="2" t="s">
        <v>142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590</v>
      </c>
      <c r="IJ22" s="2" t="s">
        <v>591</v>
      </c>
      <c r="IK22" s="2" t="s">
        <v>142</v>
      </c>
      <c r="IL22" s="2" t="s">
        <v>132</v>
      </c>
      <c r="IM22" s="4"/>
      <c r="IN22" s="8"/>
      <c r="IO22" s="4"/>
      <c r="IP22" s="8"/>
      <c r="IQ22" s="7"/>
      <c r="IR22" s="7"/>
      <c r="IS22" s="2" t="s">
        <v>140</v>
      </c>
      <c r="IT22" s="2" t="s">
        <v>129</v>
      </c>
      <c r="IU22" s="2" t="s">
        <v>305</v>
      </c>
      <c r="IV22" s="2" t="s">
        <v>192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164</v>
      </c>
      <c r="JF22" s="2" t="s">
        <v>129</v>
      </c>
      <c r="JG22" s="2" t="s">
        <v>132</v>
      </c>
      <c r="JH22" s="2" t="s">
        <v>132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140</v>
      </c>
      <c r="JR22" s="2" t="s">
        <v>129</v>
      </c>
      <c r="JS22" s="2" t="s">
        <v>170</v>
      </c>
      <c r="JT22" s="2" t="s">
        <v>394</v>
      </c>
      <c r="JU22" s="2" t="s">
        <v>142</v>
      </c>
      <c r="JV22" s="2" t="s">
        <v>132</v>
      </c>
      <c r="JW22" s="4"/>
      <c r="JX22" s="8"/>
      <c r="JY22" s="4"/>
      <c r="JZ22" s="8"/>
      <c r="KA22" s="7"/>
      <c r="KB22" s="7"/>
      <c r="KC22" s="2" t="s">
        <v>140</v>
      </c>
      <c r="KD22" s="2" t="s">
        <v>129</v>
      </c>
      <c r="KE22" s="2" t="s">
        <v>592</v>
      </c>
      <c r="KF22" s="2" t="s">
        <v>593</v>
      </c>
      <c r="KG22" s="2" t="s">
        <v>142</v>
      </c>
      <c r="KH22" s="2" t="s">
        <v>132</v>
      </c>
      <c r="KI22" s="4"/>
      <c r="KJ22" s="8"/>
      <c r="KK22" s="4"/>
      <c r="KL22" s="8"/>
      <c r="KM22" s="7"/>
      <c r="KN22" s="7"/>
      <c r="KO22" s="2" t="s">
        <v>173</v>
      </c>
      <c r="KP22" s="2" t="s">
        <v>129</v>
      </c>
      <c r="KQ22" s="2" t="s">
        <v>132</v>
      </c>
      <c r="KR22" s="2" t="s">
        <v>132</v>
      </c>
      <c r="KS22" s="2" t="s">
        <v>142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132</v>
      </c>
      <c r="LN22" s="2" t="s">
        <v>132</v>
      </c>
      <c r="LO22" s="2" t="s">
        <v>132</v>
      </c>
      <c r="LP22" s="2" t="s">
        <v>132</v>
      </c>
      <c r="LQ22" s="2" t="s">
        <v>132</v>
      </c>
      <c r="LR22" s="2" t="s">
        <v>132</v>
      </c>
      <c r="LS22" s="4"/>
      <c r="LT22" s="8"/>
      <c r="LU22" s="4"/>
      <c r="LV22" s="8"/>
      <c r="LW22" s="7"/>
      <c r="LX22" s="7"/>
      <c r="LY22" s="2" t="s">
        <v>140</v>
      </c>
      <c r="LZ22" s="2" t="s">
        <v>174</v>
      </c>
      <c r="MA22" s="2" t="s">
        <v>354</v>
      </c>
      <c r="MB22" s="2" t="s">
        <v>594</v>
      </c>
      <c r="MC22" s="2" t="s">
        <v>142</v>
      </c>
      <c r="MD22" s="2" t="s">
        <v>132</v>
      </c>
      <c r="ME22" s="4"/>
      <c r="MF22" s="8"/>
      <c r="MG22" s="4"/>
      <c r="MH22" s="8"/>
      <c r="MI22" s="7"/>
      <c r="MJ22" s="7"/>
      <c r="MK22" s="2" t="s">
        <v>175</v>
      </c>
      <c r="ML22" s="2" t="s">
        <v>129</v>
      </c>
      <c r="MM22" s="2" t="s">
        <v>132</v>
      </c>
      <c r="MN22" s="2" t="s">
        <v>132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175</v>
      </c>
      <c r="MX22" s="2" t="s">
        <v>129</v>
      </c>
      <c r="MY22" s="2" t="s">
        <v>132</v>
      </c>
      <c r="MZ22" s="2" t="s">
        <v>132</v>
      </c>
      <c r="NA22" s="2" t="s">
        <v>142</v>
      </c>
      <c r="NB22" s="2" t="s">
        <v>132</v>
      </c>
      <c r="NC22" s="4"/>
      <c r="ND22" s="8"/>
      <c r="NE22" s="4"/>
      <c r="NF22" s="8"/>
      <c r="NG22" s="7"/>
      <c r="NH22" s="7"/>
      <c r="NI22" s="2" t="s">
        <v>175</v>
      </c>
      <c r="NJ22" s="2" t="s">
        <v>129</v>
      </c>
      <c r="NK22" s="2" t="s">
        <v>132</v>
      </c>
      <c r="NL22" s="2" t="s">
        <v>132</v>
      </c>
      <c r="NM22" s="2" t="s">
        <v>142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4"/>
      <c r="OB22" s="8"/>
      <c r="OC22" s="4"/>
      <c r="OD22" s="8"/>
      <c r="OE22" s="7"/>
      <c r="OF22" s="7"/>
      <c r="OG22" s="2" t="s">
        <v>175</v>
      </c>
      <c r="OH22" s="2" t="s">
        <v>129</v>
      </c>
      <c r="OI22" s="2" t="s">
        <v>132</v>
      </c>
      <c r="OJ22" s="2" t="s">
        <v>132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175</v>
      </c>
      <c r="OT22" s="2" t="s">
        <v>177</v>
      </c>
      <c r="OU22" s="2" t="s">
        <v>132</v>
      </c>
      <c r="OV22" s="2" t="s">
        <v>132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164</v>
      </c>
      <c r="PF22" s="2" t="s">
        <v>129</v>
      </c>
      <c r="PG22" s="2" t="s">
        <v>132</v>
      </c>
      <c r="PH22" s="2" t="s">
        <v>132</v>
      </c>
      <c r="PI22" s="2" t="s">
        <v>142</v>
      </c>
      <c r="PJ22" s="2" t="s">
        <v>132</v>
      </c>
      <c r="PK22" s="4"/>
      <c r="PL22" s="8"/>
      <c r="PM22" s="4"/>
      <c r="PN22" s="8"/>
      <c r="PO22" s="7"/>
      <c r="PP22" s="7"/>
      <c r="PQ22" s="2" t="s">
        <v>140</v>
      </c>
      <c r="PR22" s="2" t="s">
        <v>177</v>
      </c>
      <c r="PS22" s="2" t="s">
        <v>595</v>
      </c>
      <c r="PT22" s="2" t="s">
        <v>596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164</v>
      </c>
      <c r="QP22" s="2" t="s">
        <v>177</v>
      </c>
      <c r="QQ22" s="2" t="s">
        <v>132</v>
      </c>
      <c r="QR22" s="2" t="s">
        <v>132</v>
      </c>
      <c r="QS22" s="2" t="s">
        <v>142</v>
      </c>
      <c r="QT22" s="2" t="s">
        <v>132</v>
      </c>
      <c r="QU22" s="4"/>
      <c r="QV22" s="8"/>
      <c r="QW22" s="4"/>
      <c r="QX22" s="8"/>
      <c r="QY22" s="7"/>
      <c r="QZ22" s="7"/>
      <c r="RA22" s="2" t="s">
        <v>175</v>
      </c>
      <c r="RB22" s="2" t="s">
        <v>129</v>
      </c>
      <c r="RC22" s="2" t="s">
        <v>132</v>
      </c>
      <c r="RD22" s="2" t="s">
        <v>132</v>
      </c>
      <c r="RE22" s="2" t="s">
        <v>142</v>
      </c>
      <c r="RF22" s="2" t="s">
        <v>180</v>
      </c>
      <c r="RG22" s="4"/>
      <c r="RH22" s="8"/>
      <c r="RI22" s="4"/>
      <c r="RJ22" s="8"/>
      <c r="RK22" s="7"/>
      <c r="RL22" s="7"/>
      <c r="RM22" s="2" t="s">
        <v>140</v>
      </c>
      <c r="RN22" s="2" t="s">
        <v>177</v>
      </c>
      <c r="RO22" s="2" t="s">
        <v>377</v>
      </c>
      <c r="RP22" s="2" t="s">
        <v>597</v>
      </c>
      <c r="RQ22" s="2" t="s">
        <v>142</v>
      </c>
      <c r="RR22" s="2" t="s">
        <v>132</v>
      </c>
    </row>
    <row r="23">
      <c r="A23" s="2" t="s">
        <v>598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599</v>
      </c>
      <c r="G23" s="2" t="s">
        <v>600</v>
      </c>
      <c r="H23" s="2" t="s">
        <v>599</v>
      </c>
      <c r="I23" s="2" t="s">
        <v>601</v>
      </c>
      <c r="J23" s="2" t="s">
        <v>127</v>
      </c>
      <c r="K23" s="2" t="s">
        <v>398</v>
      </c>
      <c r="L23" s="3">
        <v>34.2</v>
      </c>
      <c r="M23" s="3">
        <v>35.91</v>
      </c>
      <c r="N23" s="3">
        <v>67.99</v>
      </c>
      <c r="O23" s="2" t="s">
        <v>129</v>
      </c>
      <c r="P23" s="2" t="s">
        <v>602</v>
      </c>
      <c r="Q23" s="2" t="s">
        <v>131</v>
      </c>
      <c r="R23" s="2" t="s">
        <v>132</v>
      </c>
      <c r="S23" s="2" t="s">
        <v>603</v>
      </c>
      <c r="T23" s="2" t="s">
        <v>132</v>
      </c>
      <c r="U23" s="2" t="s">
        <v>428</v>
      </c>
      <c r="V23" s="2" t="s">
        <v>400</v>
      </c>
      <c r="W23" s="2" t="s">
        <v>186</v>
      </c>
      <c r="X23" s="2" t="s">
        <v>401</v>
      </c>
      <c r="Y23" s="2" t="s">
        <v>381</v>
      </c>
      <c r="Z23" s="4">
        <v>74</v>
      </c>
      <c r="AA23" s="4">
        <f>=ROUNDDOWN(18.5,0)</f>
      </c>
      <c r="AB23" s="5">
        <v>4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21</v>
      </c>
      <c r="AQ23" s="8">
        <v>950.18</v>
      </c>
      <c r="AR23" s="4"/>
      <c r="AS23" s="8"/>
      <c r="AT23" s="7"/>
      <c r="AU23" s="7"/>
      <c r="AV23" s="4">
        <v>21</v>
      </c>
      <c r="AW23" s="8">
        <v>950.18</v>
      </c>
      <c r="AX23" s="4"/>
      <c r="AY23" s="8"/>
      <c r="AZ23" s="7"/>
      <c r="BA23" s="7"/>
      <c r="BB23" s="7">
        <v>1</v>
      </c>
      <c r="BC23" s="4">
        <v>21</v>
      </c>
      <c r="BD23" s="8">
        <v>950.18</v>
      </c>
      <c r="BE23" s="4"/>
      <c r="BF23" s="8"/>
      <c r="BG23" s="7"/>
      <c r="BH23" s="7"/>
      <c r="BI23" s="7">
        <v>1</v>
      </c>
      <c r="BJ23" s="4">
        <v>21</v>
      </c>
      <c r="BK23" s="8">
        <v>950.18</v>
      </c>
      <c r="BL23" s="2" t="s">
        <v>604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129</v>
      </c>
      <c r="BW23" s="2" t="s">
        <v>132</v>
      </c>
      <c r="BX23" s="2" t="s">
        <v>550</v>
      </c>
      <c r="BY23" s="2" t="s">
        <v>142</v>
      </c>
      <c r="BZ23" s="2" t="s">
        <v>132</v>
      </c>
      <c r="CA23" s="4">
        <v>1</v>
      </c>
      <c r="CB23" s="8">
        <v>29.38</v>
      </c>
      <c r="CC23" s="4"/>
      <c r="CD23" s="8"/>
      <c r="CE23" s="7"/>
      <c r="CF23" s="7"/>
      <c r="CG23" s="2" t="s">
        <v>140</v>
      </c>
      <c r="CH23" s="2" t="s">
        <v>129</v>
      </c>
      <c r="CI23" s="2" t="s">
        <v>251</v>
      </c>
      <c r="CJ23" s="2" t="s">
        <v>272</v>
      </c>
      <c r="CK23" s="2" t="s">
        <v>142</v>
      </c>
      <c r="CL23" s="2" t="s">
        <v>132</v>
      </c>
      <c r="CM23" s="4">
        <v>3</v>
      </c>
      <c r="CN23" s="8">
        <v>120.69</v>
      </c>
      <c r="CO23" s="4"/>
      <c r="CP23" s="8"/>
      <c r="CQ23" s="7"/>
      <c r="CR23" s="7"/>
      <c r="CS23" s="2" t="s">
        <v>140</v>
      </c>
      <c r="CT23" s="2" t="s">
        <v>129</v>
      </c>
      <c r="CU23" s="2" t="s">
        <v>381</v>
      </c>
      <c r="CV23" s="2" t="s">
        <v>605</v>
      </c>
      <c r="CW23" s="2" t="s">
        <v>142</v>
      </c>
      <c r="CX23" s="2" t="s">
        <v>132</v>
      </c>
      <c r="CY23" s="4"/>
      <c r="CZ23" s="8"/>
      <c r="DA23" s="4"/>
      <c r="DB23" s="8"/>
      <c r="DC23" s="7"/>
      <c r="DD23" s="7"/>
      <c r="DE23" s="2" t="s">
        <v>140</v>
      </c>
      <c r="DF23" s="2" t="s">
        <v>129</v>
      </c>
      <c r="DG23" s="2" t="s">
        <v>381</v>
      </c>
      <c r="DH23" s="2" t="s">
        <v>299</v>
      </c>
      <c r="DI23" s="2" t="s">
        <v>142</v>
      </c>
      <c r="DJ23" s="2" t="s">
        <v>132</v>
      </c>
      <c r="DK23" s="4">
        <v>7</v>
      </c>
      <c r="DL23" s="8">
        <v>310.45</v>
      </c>
      <c r="DM23" s="4"/>
      <c r="DN23" s="8"/>
      <c r="DO23" s="7"/>
      <c r="DP23" s="7"/>
      <c r="DQ23" s="2" t="s">
        <v>140</v>
      </c>
      <c r="DR23" s="2" t="s">
        <v>129</v>
      </c>
      <c r="DS23" s="2" t="s">
        <v>381</v>
      </c>
      <c r="DT23" s="2" t="s">
        <v>450</v>
      </c>
      <c r="DU23" s="2" t="s">
        <v>142</v>
      </c>
      <c r="DV23" s="2" t="s">
        <v>132</v>
      </c>
      <c r="DW23" s="4">
        <v>6</v>
      </c>
      <c r="DX23" s="8">
        <v>283.86</v>
      </c>
      <c r="DY23" s="4"/>
      <c r="DZ23" s="8"/>
      <c r="EA23" s="7"/>
      <c r="EB23" s="7"/>
      <c r="EC23" s="2" t="s">
        <v>140</v>
      </c>
      <c r="ED23" s="2" t="s">
        <v>129</v>
      </c>
      <c r="EE23" s="2" t="s">
        <v>331</v>
      </c>
      <c r="EF23" s="2" t="s">
        <v>267</v>
      </c>
      <c r="EG23" s="2" t="s">
        <v>142</v>
      </c>
      <c r="EH23" s="2" t="s">
        <v>132</v>
      </c>
      <c r="EI23" s="4">
        <v>1</v>
      </c>
      <c r="EJ23" s="8">
        <v>50.69</v>
      </c>
      <c r="EK23" s="4"/>
      <c r="EL23" s="8"/>
      <c r="EM23" s="7"/>
      <c r="EN23" s="7"/>
      <c r="EO23" s="2" t="s">
        <v>140</v>
      </c>
      <c r="EP23" s="2" t="s">
        <v>129</v>
      </c>
      <c r="EQ23" s="2" t="s">
        <v>387</v>
      </c>
      <c r="ER23" s="2" t="s">
        <v>212</v>
      </c>
      <c r="ES23" s="2" t="s">
        <v>142</v>
      </c>
      <c r="ET23" s="2" t="s">
        <v>132</v>
      </c>
      <c r="EU23" s="4">
        <v>1</v>
      </c>
      <c r="EV23" s="8">
        <v>44.35</v>
      </c>
      <c r="EW23" s="4"/>
      <c r="EX23" s="8"/>
      <c r="EY23" s="7"/>
      <c r="EZ23" s="7"/>
      <c r="FA23" s="2" t="s">
        <v>140</v>
      </c>
      <c r="FB23" s="2" t="s">
        <v>129</v>
      </c>
      <c r="FC23" s="2" t="s">
        <v>323</v>
      </c>
      <c r="FD23" s="2" t="s">
        <v>606</v>
      </c>
      <c r="FE23" s="2" t="s">
        <v>142</v>
      </c>
      <c r="FF23" s="2" t="s">
        <v>132</v>
      </c>
      <c r="FG23" s="4">
        <v>1</v>
      </c>
      <c r="FH23" s="8">
        <v>38.77</v>
      </c>
      <c r="FI23" s="4"/>
      <c r="FJ23" s="8"/>
      <c r="FK23" s="7"/>
      <c r="FL23" s="7"/>
      <c r="FM23" s="2" t="s">
        <v>140</v>
      </c>
      <c r="FN23" s="2" t="s">
        <v>129</v>
      </c>
      <c r="FO23" s="2" t="s">
        <v>156</v>
      </c>
      <c r="FP23" s="2" t="s">
        <v>607</v>
      </c>
      <c r="FQ23" s="2" t="s">
        <v>142</v>
      </c>
      <c r="FR23" s="2" t="s">
        <v>132</v>
      </c>
      <c r="FS23" s="4"/>
      <c r="FT23" s="8"/>
      <c r="FU23" s="4"/>
      <c r="FV23" s="8"/>
      <c r="FW23" s="7"/>
      <c r="FX23" s="7"/>
      <c r="FY23" s="2" t="s">
        <v>140</v>
      </c>
      <c r="FZ23" s="2" t="s">
        <v>129</v>
      </c>
      <c r="GA23" s="2" t="s">
        <v>390</v>
      </c>
      <c r="GB23" s="2" t="s">
        <v>132</v>
      </c>
      <c r="GC23" s="2" t="s">
        <v>142</v>
      </c>
      <c r="GD23" s="2" t="s">
        <v>132</v>
      </c>
      <c r="GE23" s="4"/>
      <c r="GF23" s="8"/>
      <c r="GG23" s="4"/>
      <c r="GH23" s="8"/>
      <c r="GI23" s="7"/>
      <c r="GJ23" s="7"/>
      <c r="GK23" s="2" t="s">
        <v>140</v>
      </c>
      <c r="GL23" s="2" t="s">
        <v>129</v>
      </c>
      <c r="GM23" s="2" t="s">
        <v>381</v>
      </c>
      <c r="GN23" s="2" t="s">
        <v>608</v>
      </c>
      <c r="GO23" s="2" t="s">
        <v>142</v>
      </c>
      <c r="GP23" s="2" t="s">
        <v>132</v>
      </c>
      <c r="GQ23" s="4">
        <v>1</v>
      </c>
      <c r="GR23" s="8">
        <v>71.99</v>
      </c>
      <c r="GS23" s="4"/>
      <c r="GT23" s="8"/>
      <c r="GU23" s="7"/>
      <c r="GV23" s="7"/>
      <c r="GW23" s="2" t="s">
        <v>140</v>
      </c>
      <c r="GX23" s="2" t="s">
        <v>129</v>
      </c>
      <c r="GY23" s="2" t="s">
        <v>162</v>
      </c>
      <c r="GZ23" s="2" t="s">
        <v>609</v>
      </c>
      <c r="HA23" s="2" t="s">
        <v>142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129</v>
      </c>
      <c r="HK23" s="2" t="s">
        <v>207</v>
      </c>
      <c r="HL23" s="2" t="s">
        <v>610</v>
      </c>
      <c r="HM23" s="2" t="s">
        <v>142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167</v>
      </c>
      <c r="HX23" s="2" t="s">
        <v>132</v>
      </c>
      <c r="HY23" s="2" t="s">
        <v>142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323</v>
      </c>
      <c r="IJ23" s="2" t="s">
        <v>611</v>
      </c>
      <c r="IK23" s="2" t="s">
        <v>142</v>
      </c>
      <c r="IL23" s="2" t="s">
        <v>132</v>
      </c>
      <c r="IM23" s="4"/>
      <c r="IN23" s="8"/>
      <c r="IO23" s="4"/>
      <c r="IP23" s="8"/>
      <c r="IQ23" s="7"/>
      <c r="IR23" s="7"/>
      <c r="IS23" s="2" t="s">
        <v>140</v>
      </c>
      <c r="IT23" s="2" t="s">
        <v>129</v>
      </c>
      <c r="IU23" s="2" t="s">
        <v>169</v>
      </c>
      <c r="IV23" s="2" t="s">
        <v>132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140</v>
      </c>
      <c r="JF23" s="2" t="s">
        <v>129</v>
      </c>
      <c r="JG23" s="2" t="s">
        <v>612</v>
      </c>
      <c r="JH23" s="2" t="s">
        <v>613</v>
      </c>
      <c r="JI23" s="2" t="s">
        <v>142</v>
      </c>
      <c r="JJ23" s="2" t="s">
        <v>132</v>
      </c>
      <c r="JK23" s="4"/>
      <c r="JL23" s="8"/>
      <c r="JM23" s="4"/>
      <c r="JN23" s="8"/>
      <c r="JO23" s="7"/>
      <c r="JP23" s="7"/>
      <c r="JQ23" s="2" t="s">
        <v>140</v>
      </c>
      <c r="JR23" s="2" t="s">
        <v>129</v>
      </c>
      <c r="JS23" s="2" t="s">
        <v>323</v>
      </c>
      <c r="JT23" s="2" t="s">
        <v>503</v>
      </c>
      <c r="JU23" s="2" t="s">
        <v>142</v>
      </c>
      <c r="JV23" s="2" t="s">
        <v>132</v>
      </c>
      <c r="JW23" s="4"/>
      <c r="JX23" s="8"/>
      <c r="JY23" s="4"/>
      <c r="JZ23" s="8"/>
      <c r="KA23" s="7"/>
      <c r="KB23" s="7"/>
      <c r="KC23" s="2" t="s">
        <v>140</v>
      </c>
      <c r="KD23" s="2" t="s">
        <v>129</v>
      </c>
      <c r="KE23" s="2" t="s">
        <v>276</v>
      </c>
      <c r="KF23" s="2" t="s">
        <v>614</v>
      </c>
      <c r="KG23" s="2" t="s">
        <v>142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168</v>
      </c>
      <c r="LB23" s="2" t="s">
        <v>177</v>
      </c>
      <c r="LC23" s="2" t="s">
        <v>132</v>
      </c>
      <c r="LD23" s="2" t="s">
        <v>132</v>
      </c>
      <c r="LE23" s="2" t="s">
        <v>142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140</v>
      </c>
      <c r="LZ23" s="2" t="s">
        <v>174</v>
      </c>
      <c r="MA23" s="2" t="s">
        <v>272</v>
      </c>
      <c r="MB23" s="2" t="s">
        <v>223</v>
      </c>
      <c r="MC23" s="2" t="s">
        <v>142</v>
      </c>
      <c r="MD23" s="2" t="s">
        <v>132</v>
      </c>
      <c r="ME23" s="4"/>
      <c r="MF23" s="8"/>
      <c r="MG23" s="4"/>
      <c r="MH23" s="8"/>
      <c r="MI23" s="7"/>
      <c r="MJ23" s="7"/>
      <c r="MK23" s="2" t="s">
        <v>175</v>
      </c>
      <c r="ML23" s="2" t="s">
        <v>129</v>
      </c>
      <c r="MM23" s="2" t="s">
        <v>132</v>
      </c>
      <c r="MN23" s="2" t="s">
        <v>132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175</v>
      </c>
      <c r="MX23" s="2" t="s">
        <v>129</v>
      </c>
      <c r="MY23" s="2" t="s">
        <v>132</v>
      </c>
      <c r="MZ23" s="2" t="s">
        <v>132</v>
      </c>
      <c r="NA23" s="2" t="s">
        <v>142</v>
      </c>
      <c r="NB23" s="2" t="s">
        <v>132</v>
      </c>
      <c r="NC23" s="4"/>
      <c r="ND23" s="8"/>
      <c r="NE23" s="4"/>
      <c r="NF23" s="8"/>
      <c r="NG23" s="7"/>
      <c r="NH23" s="7"/>
      <c r="NI23" s="2" t="s">
        <v>175</v>
      </c>
      <c r="NJ23" s="2" t="s">
        <v>129</v>
      </c>
      <c r="NK23" s="2" t="s">
        <v>132</v>
      </c>
      <c r="NL23" s="2" t="s">
        <v>132</v>
      </c>
      <c r="NM23" s="2" t="s">
        <v>142</v>
      </c>
      <c r="NN23" s="2" t="s">
        <v>132</v>
      </c>
      <c r="NO23" s="4"/>
      <c r="NP23" s="8"/>
      <c r="NQ23" s="4"/>
      <c r="NR23" s="8"/>
      <c r="NS23" s="7"/>
      <c r="NT23" s="7"/>
      <c r="NU23" s="2" t="s">
        <v>176</v>
      </c>
      <c r="NV23" s="2" t="s">
        <v>129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175</v>
      </c>
      <c r="OH23" s="2" t="s">
        <v>129</v>
      </c>
      <c r="OI23" s="2" t="s">
        <v>132</v>
      </c>
      <c r="OJ23" s="2" t="s">
        <v>132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175</v>
      </c>
      <c r="OT23" s="2" t="s">
        <v>177</v>
      </c>
      <c r="OU23" s="2" t="s">
        <v>132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164</v>
      </c>
      <c r="PF23" s="2" t="s">
        <v>129</v>
      </c>
      <c r="PG23" s="2" t="s">
        <v>132</v>
      </c>
      <c r="PH23" s="2" t="s">
        <v>132</v>
      </c>
      <c r="PI23" s="2" t="s">
        <v>142</v>
      </c>
      <c r="PJ23" s="2" t="s">
        <v>132</v>
      </c>
      <c r="PK23" s="4"/>
      <c r="PL23" s="8"/>
      <c r="PM23" s="4"/>
      <c r="PN23" s="8"/>
      <c r="PO23" s="7"/>
      <c r="PP23" s="7"/>
      <c r="PQ23" s="2" t="s">
        <v>140</v>
      </c>
      <c r="PR23" s="2" t="s">
        <v>177</v>
      </c>
      <c r="PS23" s="2" t="s">
        <v>444</v>
      </c>
      <c r="PT23" s="2" t="s">
        <v>450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164</v>
      </c>
      <c r="QP23" s="2" t="s">
        <v>177</v>
      </c>
      <c r="QQ23" s="2" t="s">
        <v>132</v>
      </c>
      <c r="QR23" s="2" t="s">
        <v>132</v>
      </c>
      <c r="QS23" s="2" t="s">
        <v>142</v>
      </c>
      <c r="QT23" s="2" t="s">
        <v>132</v>
      </c>
      <c r="QU23" s="4"/>
      <c r="QV23" s="8"/>
      <c r="QW23" s="4"/>
      <c r="QX23" s="8"/>
      <c r="QY23" s="7"/>
      <c r="QZ23" s="7"/>
      <c r="RA23" s="2" t="s">
        <v>175</v>
      </c>
      <c r="RB23" s="2" t="s">
        <v>129</v>
      </c>
      <c r="RC23" s="2" t="s">
        <v>132</v>
      </c>
      <c r="RD23" s="2" t="s">
        <v>132</v>
      </c>
      <c r="RE23" s="2" t="s">
        <v>142</v>
      </c>
      <c r="RF23" s="2" t="s">
        <v>180</v>
      </c>
      <c r="RG23" s="4"/>
      <c r="RH23" s="8"/>
      <c r="RI23" s="4"/>
      <c r="RJ23" s="8"/>
      <c r="RK23" s="7"/>
      <c r="RL23" s="7"/>
      <c r="RM23" s="2" t="s">
        <v>140</v>
      </c>
      <c r="RN23" s="2" t="s">
        <v>177</v>
      </c>
      <c r="RO23" s="2" t="s">
        <v>260</v>
      </c>
      <c r="RP23" s="2" t="s">
        <v>192</v>
      </c>
      <c r="RQ23" s="2" t="s">
        <v>142</v>
      </c>
      <c r="RR23" s="2" t="s">
        <v>132</v>
      </c>
    </row>
    <row r="24">
      <c r="A24" s="2" t="s">
        <v>615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616</v>
      </c>
      <c r="G24" s="2" t="s">
        <v>616</v>
      </c>
      <c r="H24" s="2" t="s">
        <v>616</v>
      </c>
      <c r="I24" s="2" t="s">
        <v>617</v>
      </c>
      <c r="J24" s="2" t="s">
        <v>127</v>
      </c>
      <c r="K24" s="2" t="s">
        <v>128</v>
      </c>
      <c r="L24" s="3">
        <v>20.4</v>
      </c>
      <c r="M24" s="3">
        <v>21.42</v>
      </c>
      <c r="N24" s="3">
        <v>42.49</v>
      </c>
      <c r="O24" s="2" t="s">
        <v>129</v>
      </c>
      <c r="P24" s="2" t="s">
        <v>602</v>
      </c>
      <c r="Q24" s="2" t="s">
        <v>131</v>
      </c>
      <c r="R24" s="2" t="s">
        <v>132</v>
      </c>
      <c r="S24" s="2" t="s">
        <v>618</v>
      </c>
      <c r="T24" s="2" t="s">
        <v>132</v>
      </c>
      <c r="U24" s="2" t="s">
        <v>428</v>
      </c>
      <c r="V24" s="2" t="s">
        <v>400</v>
      </c>
      <c r="W24" s="2" t="s">
        <v>186</v>
      </c>
      <c r="X24" s="2" t="s">
        <v>132</v>
      </c>
      <c r="Y24" s="2" t="s">
        <v>619</v>
      </c>
      <c r="Z24" s="4">
        <v>134</v>
      </c>
      <c r="AA24" s="4">
        <f>=ROUNDDOWN(44.6666666666667,0)</f>
      </c>
      <c r="AB24" s="5">
        <v>3</v>
      </c>
      <c r="AC24" s="2" t="s">
        <v>132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17</v>
      </c>
      <c r="AQ24" s="8">
        <v>441.54</v>
      </c>
      <c r="AR24" s="4"/>
      <c r="AS24" s="8"/>
      <c r="AT24" s="7"/>
      <c r="AU24" s="7"/>
      <c r="AV24" s="4">
        <v>17</v>
      </c>
      <c r="AW24" s="8">
        <v>441.54</v>
      </c>
      <c r="AX24" s="4"/>
      <c r="AY24" s="8"/>
      <c r="AZ24" s="7"/>
      <c r="BA24" s="7"/>
      <c r="BB24" s="7">
        <v>1</v>
      </c>
      <c r="BC24" s="4">
        <v>17</v>
      </c>
      <c r="BD24" s="8">
        <v>441.54</v>
      </c>
      <c r="BE24" s="4"/>
      <c r="BF24" s="8"/>
      <c r="BG24" s="7"/>
      <c r="BH24" s="7"/>
      <c r="BI24" s="7">
        <v>1</v>
      </c>
      <c r="BJ24" s="4">
        <v>17</v>
      </c>
      <c r="BK24" s="8">
        <v>441.54</v>
      </c>
      <c r="BL24" s="2" t="s">
        <v>620</v>
      </c>
      <c r="BM24" s="7">
        <v>1</v>
      </c>
      <c r="BN24" s="7">
        <v>1</v>
      </c>
      <c r="BO24" s="4">
        <v>3</v>
      </c>
      <c r="BP24" s="8">
        <v>70.38</v>
      </c>
      <c r="BQ24" s="4"/>
      <c r="BR24" s="8"/>
      <c r="BS24" s="7"/>
      <c r="BT24" s="7"/>
      <c r="BU24" s="2" t="s">
        <v>140</v>
      </c>
      <c r="BV24" s="2" t="s">
        <v>129</v>
      </c>
      <c r="BW24" s="2" t="s">
        <v>132</v>
      </c>
      <c r="BX24" s="2" t="s">
        <v>413</v>
      </c>
      <c r="BY24" s="2" t="s">
        <v>142</v>
      </c>
      <c r="BZ24" s="2" t="s">
        <v>132</v>
      </c>
      <c r="CA24" s="4"/>
      <c r="CB24" s="8"/>
      <c r="CC24" s="4"/>
      <c r="CD24" s="8"/>
      <c r="CE24" s="7"/>
      <c r="CF24" s="7"/>
      <c r="CG24" s="2" t="s">
        <v>140</v>
      </c>
      <c r="CH24" s="2" t="s">
        <v>129</v>
      </c>
      <c r="CI24" s="2" t="s">
        <v>161</v>
      </c>
      <c r="CJ24" s="2" t="s">
        <v>621</v>
      </c>
      <c r="CK24" s="2" t="s">
        <v>142</v>
      </c>
      <c r="CL24" s="2" t="s">
        <v>132</v>
      </c>
      <c r="CM24" s="4">
        <v>8</v>
      </c>
      <c r="CN24" s="8">
        <v>204</v>
      </c>
      <c r="CO24" s="4"/>
      <c r="CP24" s="8"/>
      <c r="CQ24" s="7"/>
      <c r="CR24" s="7"/>
      <c r="CS24" s="2" t="s">
        <v>140</v>
      </c>
      <c r="CT24" s="2" t="s">
        <v>129</v>
      </c>
      <c r="CU24" s="2" t="s">
        <v>622</v>
      </c>
      <c r="CV24" s="2" t="s">
        <v>487</v>
      </c>
      <c r="CW24" s="2" t="s">
        <v>142</v>
      </c>
      <c r="CX24" s="2" t="s">
        <v>132</v>
      </c>
      <c r="CY24" s="4">
        <v>1</v>
      </c>
      <c r="CZ24" s="8">
        <v>21.42</v>
      </c>
      <c r="DA24" s="4"/>
      <c r="DB24" s="8"/>
      <c r="DC24" s="7"/>
      <c r="DD24" s="7"/>
      <c r="DE24" s="2" t="s">
        <v>140</v>
      </c>
      <c r="DF24" s="2" t="s">
        <v>129</v>
      </c>
      <c r="DG24" s="2" t="s">
        <v>619</v>
      </c>
      <c r="DH24" s="2" t="s">
        <v>145</v>
      </c>
      <c r="DI24" s="2" t="s">
        <v>142</v>
      </c>
      <c r="DJ24" s="2" t="s">
        <v>132</v>
      </c>
      <c r="DK24" s="4"/>
      <c r="DL24" s="8"/>
      <c r="DM24" s="4"/>
      <c r="DN24" s="8"/>
      <c r="DO24" s="7"/>
      <c r="DP24" s="7"/>
      <c r="DQ24" s="2" t="s">
        <v>140</v>
      </c>
      <c r="DR24" s="2" t="s">
        <v>177</v>
      </c>
      <c r="DS24" s="2" t="s">
        <v>293</v>
      </c>
      <c r="DT24" s="2" t="s">
        <v>294</v>
      </c>
      <c r="DU24" s="2" t="s">
        <v>142</v>
      </c>
      <c r="DV24" s="2" t="s">
        <v>132</v>
      </c>
      <c r="DW24" s="4">
        <v>4</v>
      </c>
      <c r="DX24" s="8">
        <v>119.28</v>
      </c>
      <c r="DY24" s="4"/>
      <c r="DZ24" s="8"/>
      <c r="EA24" s="7"/>
      <c r="EB24" s="7"/>
      <c r="EC24" s="2" t="s">
        <v>140</v>
      </c>
      <c r="ED24" s="2" t="s">
        <v>129</v>
      </c>
      <c r="EE24" s="2" t="s">
        <v>359</v>
      </c>
      <c r="EF24" s="2" t="s">
        <v>407</v>
      </c>
      <c r="EG24" s="2" t="s">
        <v>142</v>
      </c>
      <c r="EH24" s="2" t="s">
        <v>132</v>
      </c>
      <c r="EI24" s="4"/>
      <c r="EJ24" s="8"/>
      <c r="EK24" s="4"/>
      <c r="EL24" s="8"/>
      <c r="EM24" s="7"/>
      <c r="EN24" s="7"/>
      <c r="EO24" s="2" t="s">
        <v>140</v>
      </c>
      <c r="EP24" s="2" t="s">
        <v>129</v>
      </c>
      <c r="EQ24" s="2" t="s">
        <v>623</v>
      </c>
      <c r="ER24" s="2" t="s">
        <v>624</v>
      </c>
      <c r="ES24" s="2" t="s">
        <v>142</v>
      </c>
      <c r="ET24" s="2" t="s">
        <v>132</v>
      </c>
      <c r="EU24" s="4">
        <v>1</v>
      </c>
      <c r="EV24" s="8">
        <v>26.46</v>
      </c>
      <c r="EW24" s="4"/>
      <c r="EX24" s="8"/>
      <c r="EY24" s="7"/>
      <c r="EZ24" s="7"/>
      <c r="FA24" s="2" t="s">
        <v>140</v>
      </c>
      <c r="FB24" s="2" t="s">
        <v>129</v>
      </c>
      <c r="FC24" s="2" t="s">
        <v>564</v>
      </c>
      <c r="FD24" s="2" t="s">
        <v>467</v>
      </c>
      <c r="FE24" s="2" t="s">
        <v>142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129</v>
      </c>
      <c r="FO24" s="2" t="s">
        <v>156</v>
      </c>
      <c r="FP24" s="2" t="s">
        <v>476</v>
      </c>
      <c r="FQ24" s="2" t="s">
        <v>142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565</v>
      </c>
      <c r="GB24" s="2" t="s">
        <v>309</v>
      </c>
      <c r="GC24" s="2" t="s">
        <v>142</v>
      </c>
      <c r="GD24" s="2" t="s">
        <v>132</v>
      </c>
      <c r="GE24" s="4"/>
      <c r="GF24" s="8"/>
      <c r="GG24" s="4"/>
      <c r="GH24" s="8"/>
      <c r="GI24" s="7"/>
      <c r="GJ24" s="7"/>
      <c r="GK24" s="2" t="s">
        <v>140</v>
      </c>
      <c r="GL24" s="2" t="s">
        <v>129</v>
      </c>
      <c r="GM24" s="2" t="s">
        <v>619</v>
      </c>
      <c r="GN24" s="2" t="s">
        <v>449</v>
      </c>
      <c r="GO24" s="2" t="s">
        <v>142</v>
      </c>
      <c r="GP24" s="2" t="s">
        <v>132</v>
      </c>
      <c r="GQ24" s="4"/>
      <c r="GR24" s="8"/>
      <c r="GS24" s="4"/>
      <c r="GT24" s="8"/>
      <c r="GU24" s="7"/>
      <c r="GV24" s="7"/>
      <c r="GW24" s="2" t="s">
        <v>140</v>
      </c>
      <c r="GX24" s="2" t="s">
        <v>129</v>
      </c>
      <c r="GY24" s="2" t="s">
        <v>162</v>
      </c>
      <c r="GZ24" s="2" t="s">
        <v>132</v>
      </c>
      <c r="HA24" s="2" t="s">
        <v>142</v>
      </c>
      <c r="HB24" s="2" t="s">
        <v>132</v>
      </c>
      <c r="HC24" s="4"/>
      <c r="HD24" s="8"/>
      <c r="HE24" s="4"/>
      <c r="HF24" s="8"/>
      <c r="HG24" s="7"/>
      <c r="HH24" s="7"/>
      <c r="HI24" s="2" t="s">
        <v>140</v>
      </c>
      <c r="HJ24" s="2" t="s">
        <v>129</v>
      </c>
      <c r="HK24" s="2" t="s">
        <v>187</v>
      </c>
      <c r="HL24" s="2" t="s">
        <v>304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140</v>
      </c>
      <c r="HV24" s="2" t="s">
        <v>129</v>
      </c>
      <c r="HW24" s="2" t="s">
        <v>417</v>
      </c>
      <c r="HX24" s="2" t="s">
        <v>132</v>
      </c>
      <c r="HY24" s="2" t="s">
        <v>142</v>
      </c>
      <c r="HZ24" s="2" t="s">
        <v>132</v>
      </c>
      <c r="IA24" s="4"/>
      <c r="IB24" s="8"/>
      <c r="IC24" s="4"/>
      <c r="ID24" s="8"/>
      <c r="IE24" s="7"/>
      <c r="IF24" s="7"/>
      <c r="IG24" s="2" t="s">
        <v>168</v>
      </c>
      <c r="IH24" s="2" t="s">
        <v>129</v>
      </c>
      <c r="II24" s="2" t="s">
        <v>132</v>
      </c>
      <c r="IJ24" s="2" t="s">
        <v>132</v>
      </c>
      <c r="IK24" s="2" t="s">
        <v>142</v>
      </c>
      <c r="IL24" s="2" t="s">
        <v>132</v>
      </c>
      <c r="IM24" s="4"/>
      <c r="IN24" s="8"/>
      <c r="IO24" s="4"/>
      <c r="IP24" s="8"/>
      <c r="IQ24" s="7"/>
      <c r="IR24" s="7"/>
      <c r="IS24" s="2" t="s">
        <v>173</v>
      </c>
      <c r="IT24" s="2" t="s">
        <v>129</v>
      </c>
      <c r="IU24" s="2" t="s">
        <v>132</v>
      </c>
      <c r="IV24" s="2" t="s">
        <v>132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164</v>
      </c>
      <c r="JF24" s="2" t="s">
        <v>129</v>
      </c>
      <c r="JG24" s="2" t="s">
        <v>132</v>
      </c>
      <c r="JH24" s="2" t="s">
        <v>132</v>
      </c>
      <c r="JI24" s="2" t="s">
        <v>142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129</v>
      </c>
      <c r="JS24" s="2" t="s">
        <v>329</v>
      </c>
      <c r="JT24" s="2" t="s">
        <v>455</v>
      </c>
      <c r="JU24" s="2" t="s">
        <v>142</v>
      </c>
      <c r="JV24" s="2" t="s">
        <v>132</v>
      </c>
      <c r="JW24" s="4"/>
      <c r="JX24" s="8"/>
      <c r="JY24" s="4"/>
      <c r="JZ24" s="8"/>
      <c r="KA24" s="7"/>
      <c r="KB24" s="7"/>
      <c r="KC24" s="2" t="s">
        <v>140</v>
      </c>
      <c r="KD24" s="2" t="s">
        <v>129</v>
      </c>
      <c r="KE24" s="2" t="s">
        <v>308</v>
      </c>
      <c r="KF24" s="2" t="s">
        <v>224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173</v>
      </c>
      <c r="LB24" s="2" t="s">
        <v>177</v>
      </c>
      <c r="LC24" s="2" t="s">
        <v>132</v>
      </c>
      <c r="LD24" s="2" t="s">
        <v>132</v>
      </c>
      <c r="LE24" s="2" t="s">
        <v>142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140</v>
      </c>
      <c r="LZ24" s="2" t="s">
        <v>174</v>
      </c>
      <c r="MA24" s="2" t="s">
        <v>625</v>
      </c>
      <c r="MB24" s="2" t="s">
        <v>626</v>
      </c>
      <c r="MC24" s="2" t="s">
        <v>142</v>
      </c>
      <c r="MD24" s="2" t="s">
        <v>132</v>
      </c>
      <c r="ME24" s="4"/>
      <c r="MF24" s="8"/>
      <c r="MG24" s="4"/>
      <c r="MH24" s="8"/>
      <c r="MI24" s="7"/>
      <c r="MJ24" s="7"/>
      <c r="MK24" s="2" t="s">
        <v>175</v>
      </c>
      <c r="ML24" s="2" t="s">
        <v>129</v>
      </c>
      <c r="MM24" s="2" t="s">
        <v>132</v>
      </c>
      <c r="MN24" s="2" t="s">
        <v>132</v>
      </c>
      <c r="MO24" s="2" t="s">
        <v>142</v>
      </c>
      <c r="MP24" s="2" t="s">
        <v>132</v>
      </c>
      <c r="MQ24" s="4"/>
      <c r="MR24" s="8"/>
      <c r="MS24" s="4"/>
      <c r="MT24" s="8"/>
      <c r="MU24" s="7"/>
      <c r="MV24" s="7"/>
      <c r="MW24" s="2" t="s">
        <v>175</v>
      </c>
      <c r="MX24" s="2" t="s">
        <v>129</v>
      </c>
      <c r="MY24" s="2" t="s">
        <v>132</v>
      </c>
      <c r="MZ24" s="2" t="s">
        <v>132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175</v>
      </c>
      <c r="NJ24" s="2" t="s">
        <v>129</v>
      </c>
      <c r="NK24" s="2" t="s">
        <v>132</v>
      </c>
      <c r="NL24" s="2" t="s">
        <v>132</v>
      </c>
      <c r="NM24" s="2" t="s">
        <v>142</v>
      </c>
      <c r="NN24" s="2" t="s">
        <v>132</v>
      </c>
      <c r="NO24" s="4"/>
      <c r="NP24" s="8"/>
      <c r="NQ24" s="4"/>
      <c r="NR24" s="8"/>
      <c r="NS24" s="7"/>
      <c r="NT24" s="7"/>
      <c r="NU24" s="2" t="s">
        <v>176</v>
      </c>
      <c r="NV24" s="2" t="s">
        <v>129</v>
      </c>
      <c r="NW24" s="2" t="s">
        <v>132</v>
      </c>
      <c r="NX24" s="2" t="s">
        <v>132</v>
      </c>
      <c r="NY24" s="2" t="s">
        <v>142</v>
      </c>
      <c r="NZ24" s="2" t="s">
        <v>132</v>
      </c>
      <c r="OA24" s="4"/>
      <c r="OB24" s="8"/>
      <c r="OC24" s="4"/>
      <c r="OD24" s="8"/>
      <c r="OE24" s="7"/>
      <c r="OF24" s="7"/>
      <c r="OG24" s="2" t="s">
        <v>175</v>
      </c>
      <c r="OH24" s="2" t="s">
        <v>129</v>
      </c>
      <c r="OI24" s="2" t="s">
        <v>132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175</v>
      </c>
      <c r="OT24" s="2" t="s">
        <v>177</v>
      </c>
      <c r="OU24" s="2" t="s">
        <v>132</v>
      </c>
      <c r="OV24" s="2" t="s">
        <v>132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164</v>
      </c>
      <c r="PF24" s="2" t="s">
        <v>129</v>
      </c>
      <c r="PG24" s="2" t="s">
        <v>132</v>
      </c>
      <c r="PH24" s="2" t="s">
        <v>132</v>
      </c>
      <c r="PI24" s="2" t="s">
        <v>142</v>
      </c>
      <c r="PJ24" s="2" t="s">
        <v>132</v>
      </c>
      <c r="PK24" s="4"/>
      <c r="PL24" s="8"/>
      <c r="PM24" s="4"/>
      <c r="PN24" s="8"/>
      <c r="PO24" s="7"/>
      <c r="PP24" s="7"/>
      <c r="PQ24" s="2" t="s">
        <v>140</v>
      </c>
      <c r="PR24" s="2" t="s">
        <v>177</v>
      </c>
      <c r="PS24" s="2" t="s">
        <v>508</v>
      </c>
      <c r="PT24" s="2" t="s">
        <v>627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164</v>
      </c>
      <c r="QP24" s="2" t="s">
        <v>177</v>
      </c>
      <c r="QQ24" s="2" t="s">
        <v>132</v>
      </c>
      <c r="QR24" s="2" t="s">
        <v>132</v>
      </c>
      <c r="QS24" s="2" t="s">
        <v>142</v>
      </c>
      <c r="QT24" s="2" t="s">
        <v>132</v>
      </c>
      <c r="QU24" s="4"/>
      <c r="QV24" s="8"/>
      <c r="QW24" s="4"/>
      <c r="QX24" s="8"/>
      <c r="QY24" s="7"/>
      <c r="QZ24" s="7"/>
      <c r="RA24" s="2" t="s">
        <v>175</v>
      </c>
      <c r="RB24" s="2" t="s">
        <v>129</v>
      </c>
      <c r="RC24" s="2" t="s">
        <v>132</v>
      </c>
      <c r="RD24" s="2" t="s">
        <v>132</v>
      </c>
      <c r="RE24" s="2" t="s">
        <v>142</v>
      </c>
      <c r="RF24" s="2" t="s">
        <v>180</v>
      </c>
      <c r="RG24" s="4"/>
      <c r="RH24" s="8"/>
      <c r="RI24" s="4"/>
      <c r="RJ24" s="8"/>
      <c r="RK24" s="7"/>
      <c r="RL24" s="7"/>
      <c r="RM24" s="2" t="s">
        <v>140</v>
      </c>
      <c r="RN24" s="2" t="s">
        <v>177</v>
      </c>
      <c r="RO24" s="2" t="s">
        <v>141</v>
      </c>
      <c r="RP24" s="2" t="s">
        <v>628</v>
      </c>
      <c r="RQ24" s="2" t="s">
        <v>142</v>
      </c>
      <c r="RR24" s="2" t="s">
        <v>132</v>
      </c>
    </row>
    <row r="25">
      <c r="A25" s="2" t="s">
        <v>629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630</v>
      </c>
      <c r="G25" s="2" t="s">
        <v>630</v>
      </c>
      <c r="H25" s="2" t="s">
        <v>630</v>
      </c>
      <c r="I25" s="2" t="s">
        <v>631</v>
      </c>
      <c r="J25" s="2" t="s">
        <v>127</v>
      </c>
      <c r="K25" s="2" t="s">
        <v>398</v>
      </c>
      <c r="L25" s="3">
        <v>31.08</v>
      </c>
      <c r="M25" s="3">
        <v>32.63</v>
      </c>
      <c r="N25" s="3">
        <v>65.44</v>
      </c>
      <c r="O25" s="2" t="s">
        <v>129</v>
      </c>
      <c r="P25" s="2" t="s">
        <v>632</v>
      </c>
      <c r="Q25" s="2" t="s">
        <v>131</v>
      </c>
      <c r="R25" s="2" t="s">
        <v>132</v>
      </c>
      <c r="S25" s="2" t="s">
        <v>633</v>
      </c>
      <c r="T25" s="2" t="s">
        <v>132</v>
      </c>
      <c r="U25" s="2" t="s">
        <v>428</v>
      </c>
      <c r="V25" s="2" t="s">
        <v>283</v>
      </c>
      <c r="W25" s="2" t="s">
        <v>246</v>
      </c>
      <c r="X25" s="2" t="s">
        <v>401</v>
      </c>
      <c r="Y25" s="2" t="s">
        <v>381</v>
      </c>
      <c r="Z25" s="4">
        <v>55</v>
      </c>
      <c r="AA25" s="4">
        <f>=ROUNDDOWN(30.5555555555556,0)</f>
      </c>
      <c r="AB25" s="5">
        <v>1.8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11</v>
      </c>
      <c r="AQ25" s="8">
        <v>413.63</v>
      </c>
      <c r="AR25" s="4"/>
      <c r="AS25" s="8"/>
      <c r="AT25" s="7"/>
      <c r="AU25" s="7"/>
      <c r="AV25" s="4">
        <v>11</v>
      </c>
      <c r="AW25" s="8">
        <v>413.63</v>
      </c>
      <c r="AX25" s="4"/>
      <c r="AY25" s="8"/>
      <c r="AZ25" s="7"/>
      <c r="BA25" s="7"/>
      <c r="BB25" s="7">
        <v>1</v>
      </c>
      <c r="BC25" s="4">
        <v>11</v>
      </c>
      <c r="BD25" s="8">
        <v>413.63</v>
      </c>
      <c r="BE25" s="4"/>
      <c r="BF25" s="8"/>
      <c r="BG25" s="7"/>
      <c r="BH25" s="7"/>
      <c r="BI25" s="7">
        <v>1</v>
      </c>
      <c r="BJ25" s="4">
        <v>11</v>
      </c>
      <c r="BK25" s="8">
        <v>413.63</v>
      </c>
      <c r="BL25" s="2" t="s">
        <v>634</v>
      </c>
      <c r="BM25" s="7">
        <v>1</v>
      </c>
      <c r="BN25" s="7">
        <v>1</v>
      </c>
      <c r="BO25" s="4">
        <v>4</v>
      </c>
      <c r="BP25" s="8">
        <v>142.96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132</v>
      </c>
      <c r="BX25" s="2" t="s">
        <v>635</v>
      </c>
      <c r="BY25" s="2" t="s">
        <v>142</v>
      </c>
      <c r="BZ25" s="2" t="s">
        <v>132</v>
      </c>
      <c r="CA25" s="4"/>
      <c r="CB25" s="8"/>
      <c r="CC25" s="4"/>
      <c r="CD25" s="8"/>
      <c r="CE25" s="7"/>
      <c r="CF25" s="7"/>
      <c r="CG25" s="2" t="s">
        <v>140</v>
      </c>
      <c r="CH25" s="2" t="s">
        <v>129</v>
      </c>
      <c r="CI25" s="2" t="s">
        <v>251</v>
      </c>
      <c r="CJ25" s="2" t="s">
        <v>567</v>
      </c>
      <c r="CK25" s="2" t="s">
        <v>142</v>
      </c>
      <c r="CL25" s="2" t="s">
        <v>132</v>
      </c>
      <c r="CM25" s="4">
        <v>5</v>
      </c>
      <c r="CN25" s="8">
        <v>201.15</v>
      </c>
      <c r="CO25" s="4"/>
      <c r="CP25" s="8"/>
      <c r="CQ25" s="7"/>
      <c r="CR25" s="7"/>
      <c r="CS25" s="2" t="s">
        <v>140</v>
      </c>
      <c r="CT25" s="2" t="s">
        <v>129</v>
      </c>
      <c r="CU25" s="2" t="s">
        <v>381</v>
      </c>
      <c r="CV25" s="2" t="s">
        <v>605</v>
      </c>
      <c r="CW25" s="2" t="s">
        <v>142</v>
      </c>
      <c r="CX25" s="2" t="s">
        <v>132</v>
      </c>
      <c r="CY25" s="4">
        <v>2</v>
      </c>
      <c r="CZ25" s="8">
        <v>69.52</v>
      </c>
      <c r="DA25" s="4"/>
      <c r="DB25" s="8"/>
      <c r="DC25" s="7"/>
      <c r="DD25" s="7"/>
      <c r="DE25" s="2" t="s">
        <v>140</v>
      </c>
      <c r="DF25" s="2" t="s">
        <v>129</v>
      </c>
      <c r="DG25" s="2" t="s">
        <v>298</v>
      </c>
      <c r="DH25" s="2" t="s">
        <v>636</v>
      </c>
      <c r="DI25" s="2" t="s">
        <v>142</v>
      </c>
      <c r="DJ25" s="2" t="s">
        <v>132</v>
      </c>
      <c r="DK25" s="4"/>
      <c r="DL25" s="8"/>
      <c r="DM25" s="4"/>
      <c r="DN25" s="8"/>
      <c r="DO25" s="7"/>
      <c r="DP25" s="7"/>
      <c r="DQ25" s="2" t="s">
        <v>168</v>
      </c>
      <c r="DR25" s="2" t="s">
        <v>129</v>
      </c>
      <c r="DS25" s="2" t="s">
        <v>132</v>
      </c>
      <c r="DT25" s="2" t="s">
        <v>132</v>
      </c>
      <c r="DU25" s="2" t="s">
        <v>142</v>
      </c>
      <c r="DV25" s="2" t="s">
        <v>132</v>
      </c>
      <c r="DW25" s="4"/>
      <c r="DX25" s="8"/>
      <c r="DY25" s="4"/>
      <c r="DZ25" s="8"/>
      <c r="EA25" s="7"/>
      <c r="EB25" s="7"/>
      <c r="EC25" s="2" t="s">
        <v>140</v>
      </c>
      <c r="ED25" s="2" t="s">
        <v>129</v>
      </c>
      <c r="EE25" s="2" t="s">
        <v>258</v>
      </c>
      <c r="EF25" s="2" t="s">
        <v>460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129</v>
      </c>
      <c r="EQ25" s="2" t="s">
        <v>387</v>
      </c>
      <c r="ER25" s="2" t="s">
        <v>637</v>
      </c>
      <c r="ES25" s="2" t="s">
        <v>142</v>
      </c>
      <c r="ET25" s="2" t="s">
        <v>132</v>
      </c>
      <c r="EU25" s="4"/>
      <c r="EV25" s="8"/>
      <c r="EW25" s="4"/>
      <c r="EX25" s="8"/>
      <c r="EY25" s="7"/>
      <c r="EZ25" s="7"/>
      <c r="FA25" s="2" t="s">
        <v>140</v>
      </c>
      <c r="FB25" s="2" t="s">
        <v>129</v>
      </c>
      <c r="FC25" s="2" t="s">
        <v>381</v>
      </c>
      <c r="FD25" s="2" t="s">
        <v>638</v>
      </c>
      <c r="FE25" s="2" t="s">
        <v>142</v>
      </c>
      <c r="FF25" s="2" t="s">
        <v>132</v>
      </c>
      <c r="FG25" s="4"/>
      <c r="FH25" s="8"/>
      <c r="FI25" s="4"/>
      <c r="FJ25" s="8"/>
      <c r="FK25" s="7"/>
      <c r="FL25" s="7"/>
      <c r="FM25" s="2" t="s">
        <v>173</v>
      </c>
      <c r="FN25" s="2" t="s">
        <v>129</v>
      </c>
      <c r="FO25" s="2" t="s">
        <v>132</v>
      </c>
      <c r="FP25" s="2" t="s">
        <v>132</v>
      </c>
      <c r="FQ25" s="2" t="s">
        <v>142</v>
      </c>
      <c r="FR25" s="2" t="s">
        <v>132</v>
      </c>
      <c r="FS25" s="4"/>
      <c r="FT25" s="8"/>
      <c r="FU25" s="4"/>
      <c r="FV25" s="8"/>
      <c r="FW25" s="7"/>
      <c r="FX25" s="7"/>
      <c r="FY25" s="2" t="s">
        <v>140</v>
      </c>
      <c r="FZ25" s="2" t="s">
        <v>129</v>
      </c>
      <c r="GA25" s="2" t="s">
        <v>390</v>
      </c>
      <c r="GB25" s="2" t="s">
        <v>526</v>
      </c>
      <c r="GC25" s="2" t="s">
        <v>142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381</v>
      </c>
      <c r="GN25" s="2" t="s">
        <v>132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162</v>
      </c>
      <c r="GZ25" s="2" t="s">
        <v>132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207</v>
      </c>
      <c r="HL25" s="2" t="s">
        <v>235</v>
      </c>
      <c r="HM25" s="2" t="s">
        <v>142</v>
      </c>
      <c r="HN25" s="2" t="s">
        <v>132</v>
      </c>
      <c r="HO25" s="4"/>
      <c r="HP25" s="8"/>
      <c r="HQ25" s="4"/>
      <c r="HR25" s="8"/>
      <c r="HS25" s="7"/>
      <c r="HT25" s="7"/>
      <c r="HU25" s="2" t="s">
        <v>175</v>
      </c>
      <c r="HV25" s="2" t="s">
        <v>129</v>
      </c>
      <c r="HW25" s="2" t="s">
        <v>132</v>
      </c>
      <c r="HX25" s="2" t="s">
        <v>132</v>
      </c>
      <c r="HY25" s="2" t="s">
        <v>142</v>
      </c>
      <c r="HZ25" s="2" t="s">
        <v>132</v>
      </c>
      <c r="IA25" s="4"/>
      <c r="IB25" s="8"/>
      <c r="IC25" s="4"/>
      <c r="ID25" s="8"/>
      <c r="IE25" s="7"/>
      <c r="IF25" s="7"/>
      <c r="IG25" s="2" t="s">
        <v>175</v>
      </c>
      <c r="IH25" s="2" t="s">
        <v>129</v>
      </c>
      <c r="II25" s="2" t="s">
        <v>132</v>
      </c>
      <c r="IJ25" s="2" t="s">
        <v>132</v>
      </c>
      <c r="IK25" s="2" t="s">
        <v>142</v>
      </c>
      <c r="IL25" s="2" t="s">
        <v>132</v>
      </c>
      <c r="IM25" s="4"/>
      <c r="IN25" s="8"/>
      <c r="IO25" s="4"/>
      <c r="IP25" s="8"/>
      <c r="IQ25" s="7"/>
      <c r="IR25" s="7"/>
      <c r="IS25" s="2" t="s">
        <v>140</v>
      </c>
      <c r="IT25" s="2" t="s">
        <v>129</v>
      </c>
      <c r="IU25" s="2" t="s">
        <v>169</v>
      </c>
      <c r="IV25" s="2" t="s">
        <v>132</v>
      </c>
      <c r="IW25" s="2" t="s">
        <v>142</v>
      </c>
      <c r="IX25" s="2" t="s">
        <v>132</v>
      </c>
      <c r="IY25" s="4"/>
      <c r="IZ25" s="8"/>
      <c r="JA25" s="4"/>
      <c r="JB25" s="8"/>
      <c r="JC25" s="7"/>
      <c r="JD25" s="7"/>
      <c r="JE25" s="2" t="s">
        <v>175</v>
      </c>
      <c r="JF25" s="2" t="s">
        <v>129</v>
      </c>
      <c r="JG25" s="2" t="s">
        <v>132</v>
      </c>
      <c r="JH25" s="2" t="s">
        <v>132</v>
      </c>
      <c r="JI25" s="2" t="s">
        <v>142</v>
      </c>
      <c r="JJ25" s="2" t="s">
        <v>132</v>
      </c>
      <c r="JK25" s="4"/>
      <c r="JL25" s="8"/>
      <c r="JM25" s="4"/>
      <c r="JN25" s="8"/>
      <c r="JO25" s="7"/>
      <c r="JP25" s="7"/>
      <c r="JQ25" s="2" t="s">
        <v>140</v>
      </c>
      <c r="JR25" s="2" t="s">
        <v>129</v>
      </c>
      <c r="JS25" s="2" t="s">
        <v>342</v>
      </c>
      <c r="JT25" s="2" t="s">
        <v>132</v>
      </c>
      <c r="JU25" s="2" t="s">
        <v>142</v>
      </c>
      <c r="JV25" s="2" t="s">
        <v>132</v>
      </c>
      <c r="JW25" s="4"/>
      <c r="JX25" s="8"/>
      <c r="JY25" s="4"/>
      <c r="JZ25" s="8"/>
      <c r="KA25" s="7"/>
      <c r="KB25" s="7"/>
      <c r="KC25" s="2" t="s">
        <v>140</v>
      </c>
      <c r="KD25" s="2" t="s">
        <v>129</v>
      </c>
      <c r="KE25" s="2" t="s">
        <v>276</v>
      </c>
      <c r="KF25" s="2" t="s">
        <v>132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132</v>
      </c>
      <c r="KP25" s="2" t="s">
        <v>132</v>
      </c>
      <c r="KQ25" s="2" t="s">
        <v>132</v>
      </c>
      <c r="KR25" s="2" t="s">
        <v>132</v>
      </c>
      <c r="KS25" s="2" t="s">
        <v>132</v>
      </c>
      <c r="KT25" s="2" t="s">
        <v>132</v>
      </c>
      <c r="KU25" s="4"/>
      <c r="KV25" s="8"/>
      <c r="KW25" s="4"/>
      <c r="KX25" s="8"/>
      <c r="KY25" s="7"/>
      <c r="KZ25" s="7"/>
      <c r="LA25" s="2" t="s">
        <v>175</v>
      </c>
      <c r="LB25" s="2" t="s">
        <v>177</v>
      </c>
      <c r="LC25" s="2" t="s">
        <v>132</v>
      </c>
      <c r="LD25" s="2" t="s">
        <v>132</v>
      </c>
      <c r="LE25" s="2" t="s">
        <v>142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140</v>
      </c>
      <c r="LZ25" s="2" t="s">
        <v>174</v>
      </c>
      <c r="MA25" s="2" t="s">
        <v>272</v>
      </c>
      <c r="MB25" s="2" t="s">
        <v>639</v>
      </c>
      <c r="MC25" s="2" t="s">
        <v>142</v>
      </c>
      <c r="MD25" s="2" t="s">
        <v>132</v>
      </c>
      <c r="ME25" s="4"/>
      <c r="MF25" s="8"/>
      <c r="MG25" s="4"/>
      <c r="MH25" s="8"/>
      <c r="MI25" s="7"/>
      <c r="MJ25" s="7"/>
      <c r="MK25" s="2" t="s">
        <v>175</v>
      </c>
      <c r="ML25" s="2" t="s">
        <v>129</v>
      </c>
      <c r="MM25" s="2" t="s">
        <v>132</v>
      </c>
      <c r="MN25" s="2" t="s">
        <v>132</v>
      </c>
      <c r="MO25" s="2" t="s">
        <v>142</v>
      </c>
      <c r="MP25" s="2" t="s">
        <v>132</v>
      </c>
      <c r="MQ25" s="4"/>
      <c r="MR25" s="8"/>
      <c r="MS25" s="4"/>
      <c r="MT25" s="8"/>
      <c r="MU25" s="7"/>
      <c r="MV25" s="7"/>
      <c r="MW25" s="2" t="s">
        <v>175</v>
      </c>
      <c r="MX25" s="2" t="s">
        <v>129</v>
      </c>
      <c r="MY25" s="2" t="s">
        <v>132</v>
      </c>
      <c r="MZ25" s="2" t="s">
        <v>132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175</v>
      </c>
      <c r="NJ25" s="2" t="s">
        <v>129</v>
      </c>
      <c r="NK25" s="2" t="s">
        <v>132</v>
      </c>
      <c r="NL25" s="2" t="s">
        <v>132</v>
      </c>
      <c r="NM25" s="2" t="s">
        <v>142</v>
      </c>
      <c r="NN25" s="2" t="s">
        <v>132</v>
      </c>
      <c r="NO25" s="4"/>
      <c r="NP25" s="8"/>
      <c r="NQ25" s="4"/>
      <c r="NR25" s="8"/>
      <c r="NS25" s="7"/>
      <c r="NT25" s="7"/>
      <c r="NU25" s="2" t="s">
        <v>176</v>
      </c>
      <c r="NV25" s="2" t="s">
        <v>129</v>
      </c>
      <c r="NW25" s="2" t="s">
        <v>132</v>
      </c>
      <c r="NX25" s="2" t="s">
        <v>132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176</v>
      </c>
      <c r="OH25" s="2" t="s">
        <v>129</v>
      </c>
      <c r="OI25" s="2" t="s">
        <v>132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175</v>
      </c>
      <c r="OT25" s="2" t="s">
        <v>177</v>
      </c>
      <c r="OU25" s="2" t="s">
        <v>132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164</v>
      </c>
      <c r="PF25" s="2" t="s">
        <v>129</v>
      </c>
      <c r="PG25" s="2" t="s">
        <v>132</v>
      </c>
      <c r="PH25" s="2" t="s">
        <v>132</v>
      </c>
      <c r="PI25" s="2" t="s">
        <v>142</v>
      </c>
      <c r="PJ25" s="2" t="s">
        <v>132</v>
      </c>
      <c r="PK25" s="4"/>
      <c r="PL25" s="8"/>
      <c r="PM25" s="4"/>
      <c r="PN25" s="8"/>
      <c r="PO25" s="7"/>
      <c r="PP25" s="7"/>
      <c r="PQ25" s="2" t="s">
        <v>140</v>
      </c>
      <c r="PR25" s="2" t="s">
        <v>177</v>
      </c>
      <c r="PS25" s="2" t="s">
        <v>444</v>
      </c>
      <c r="PT25" s="2" t="s">
        <v>637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164</v>
      </c>
      <c r="QP25" s="2" t="s">
        <v>177</v>
      </c>
      <c r="QQ25" s="2" t="s">
        <v>132</v>
      </c>
      <c r="QR25" s="2" t="s">
        <v>132</v>
      </c>
      <c r="QS25" s="2" t="s">
        <v>142</v>
      </c>
      <c r="QT25" s="2" t="s">
        <v>132</v>
      </c>
      <c r="QU25" s="4"/>
      <c r="QV25" s="8"/>
      <c r="QW25" s="4"/>
      <c r="QX25" s="8"/>
      <c r="QY25" s="7"/>
      <c r="QZ25" s="7"/>
      <c r="RA25" s="2" t="s">
        <v>175</v>
      </c>
      <c r="RB25" s="2" t="s">
        <v>129</v>
      </c>
      <c r="RC25" s="2" t="s">
        <v>132</v>
      </c>
      <c r="RD25" s="2" t="s">
        <v>132</v>
      </c>
      <c r="RE25" s="2" t="s">
        <v>142</v>
      </c>
      <c r="RF25" s="2" t="s">
        <v>180</v>
      </c>
      <c r="RG25" s="4"/>
      <c r="RH25" s="8"/>
      <c r="RI25" s="4"/>
      <c r="RJ25" s="8"/>
      <c r="RK25" s="7"/>
      <c r="RL25" s="7"/>
      <c r="RM25" s="2" t="s">
        <v>140</v>
      </c>
      <c r="RN25" s="2" t="s">
        <v>177</v>
      </c>
      <c r="RO25" s="2" t="s">
        <v>260</v>
      </c>
      <c r="RP25" s="2" t="s">
        <v>192</v>
      </c>
      <c r="RQ25" s="2" t="s">
        <v>142</v>
      </c>
      <c r="RR25" s="2" t="s">
        <v>132</v>
      </c>
    </row>
    <row r="26">
      <c r="A26" s="2" t="s">
        <v>640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641</v>
      </c>
      <c r="G26" s="2" t="s">
        <v>641</v>
      </c>
      <c r="H26" s="2" t="s">
        <v>641</v>
      </c>
      <c r="I26" s="2" t="s">
        <v>642</v>
      </c>
      <c r="J26" s="2" t="s">
        <v>127</v>
      </c>
      <c r="K26" s="2" t="s">
        <v>426</v>
      </c>
      <c r="L26" s="3">
        <v>30.6</v>
      </c>
      <c r="M26" s="3">
        <v>32.13</v>
      </c>
      <c r="N26" s="3">
        <v>65.44</v>
      </c>
      <c r="O26" s="2" t="s">
        <v>129</v>
      </c>
      <c r="P26" s="2" t="s">
        <v>321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428</v>
      </c>
      <c r="V26" s="2" t="s">
        <v>135</v>
      </c>
      <c r="W26" s="2" t="s">
        <v>136</v>
      </c>
      <c r="X26" s="2" t="s">
        <v>132</v>
      </c>
      <c r="Y26" s="2" t="s">
        <v>643</v>
      </c>
      <c r="Z26" s="4">
        <v>168</v>
      </c>
      <c r="AA26" s="4">
        <f>=ROUNDDOWN(24,0)</f>
      </c>
      <c r="AB26" s="5">
        <v>7</v>
      </c>
      <c r="AC26" s="2" t="s">
        <v>132</v>
      </c>
      <c r="AD26" s="4"/>
      <c r="AE26" s="4"/>
      <c r="AF26" s="6">
        <v>65</v>
      </c>
      <c r="AG26" s="6"/>
      <c r="AH26" s="7">
        <v>0.6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7</v>
      </c>
      <c r="AQ26" s="8">
        <v>281.1</v>
      </c>
      <c r="AR26" s="4"/>
      <c r="AS26" s="8"/>
      <c r="AT26" s="7"/>
      <c r="AU26" s="7"/>
      <c r="AV26" s="4">
        <v>7</v>
      </c>
      <c r="AW26" s="8">
        <v>281.1</v>
      </c>
      <c r="AX26" s="4"/>
      <c r="AY26" s="8"/>
      <c r="AZ26" s="7"/>
      <c r="BA26" s="7"/>
      <c r="BB26" s="7">
        <v>1</v>
      </c>
      <c r="BC26" s="4">
        <v>7</v>
      </c>
      <c r="BD26" s="8">
        <v>281.1</v>
      </c>
      <c r="BE26" s="4"/>
      <c r="BF26" s="8"/>
      <c r="BG26" s="7"/>
      <c r="BH26" s="7"/>
      <c r="BI26" s="7">
        <v>1</v>
      </c>
      <c r="BJ26" s="4">
        <v>7</v>
      </c>
      <c r="BK26" s="8">
        <v>281.1</v>
      </c>
      <c r="BL26" s="2" t="s">
        <v>644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140</v>
      </c>
      <c r="BV26" s="2" t="s">
        <v>129</v>
      </c>
      <c r="BW26" s="2" t="s">
        <v>132</v>
      </c>
      <c r="BX26" s="2" t="s">
        <v>154</v>
      </c>
      <c r="BY26" s="2" t="s">
        <v>142</v>
      </c>
      <c r="BZ26" s="2" t="s">
        <v>132</v>
      </c>
      <c r="CA26" s="4"/>
      <c r="CB26" s="8"/>
      <c r="CC26" s="4"/>
      <c r="CD26" s="8"/>
      <c r="CE26" s="7"/>
      <c r="CF26" s="7"/>
      <c r="CG26" s="2" t="s">
        <v>140</v>
      </c>
      <c r="CH26" s="2" t="s">
        <v>129</v>
      </c>
      <c r="CI26" s="2" t="s">
        <v>143</v>
      </c>
      <c r="CJ26" s="2" t="s">
        <v>645</v>
      </c>
      <c r="CK26" s="2" t="s">
        <v>142</v>
      </c>
      <c r="CL26" s="2" t="s">
        <v>132</v>
      </c>
      <c r="CM26" s="4">
        <v>2</v>
      </c>
      <c r="CN26" s="8">
        <v>78</v>
      </c>
      <c r="CO26" s="4"/>
      <c r="CP26" s="8"/>
      <c r="CQ26" s="7"/>
      <c r="CR26" s="7"/>
      <c r="CS26" s="2" t="s">
        <v>140</v>
      </c>
      <c r="CT26" s="2" t="s">
        <v>129</v>
      </c>
      <c r="CU26" s="2" t="s">
        <v>646</v>
      </c>
      <c r="CV26" s="2" t="s">
        <v>623</v>
      </c>
      <c r="CW26" s="2" t="s">
        <v>142</v>
      </c>
      <c r="CX26" s="2" t="s">
        <v>132</v>
      </c>
      <c r="CY26" s="4">
        <v>2</v>
      </c>
      <c r="CZ26" s="8">
        <v>95.32</v>
      </c>
      <c r="DA26" s="4"/>
      <c r="DB26" s="8"/>
      <c r="DC26" s="7"/>
      <c r="DD26" s="7"/>
      <c r="DE26" s="2" t="s">
        <v>140</v>
      </c>
      <c r="DF26" s="2" t="s">
        <v>129</v>
      </c>
      <c r="DG26" s="2" t="s">
        <v>647</v>
      </c>
      <c r="DH26" s="2" t="s">
        <v>648</v>
      </c>
      <c r="DI26" s="2" t="s">
        <v>142</v>
      </c>
      <c r="DJ26" s="2" t="s">
        <v>132</v>
      </c>
      <c r="DK26" s="4">
        <v>1</v>
      </c>
      <c r="DL26" s="8">
        <v>38.38</v>
      </c>
      <c r="DM26" s="4"/>
      <c r="DN26" s="8"/>
      <c r="DO26" s="7"/>
      <c r="DP26" s="7"/>
      <c r="DQ26" s="2" t="s">
        <v>140</v>
      </c>
      <c r="DR26" s="2" t="s">
        <v>129</v>
      </c>
      <c r="DS26" s="2" t="s">
        <v>148</v>
      </c>
      <c r="DT26" s="2" t="s">
        <v>151</v>
      </c>
      <c r="DU26" s="2" t="s">
        <v>142</v>
      </c>
      <c r="DV26" s="2" t="s">
        <v>132</v>
      </c>
      <c r="DW26" s="4"/>
      <c r="DX26" s="8"/>
      <c r="DY26" s="4"/>
      <c r="DZ26" s="8"/>
      <c r="EA26" s="7"/>
      <c r="EB26" s="7"/>
      <c r="EC26" s="2" t="s">
        <v>140</v>
      </c>
      <c r="ED26" s="2" t="s">
        <v>129</v>
      </c>
      <c r="EE26" s="2" t="s">
        <v>150</v>
      </c>
      <c r="EF26" s="2" t="s">
        <v>649</v>
      </c>
      <c r="EG26" s="2" t="s">
        <v>142</v>
      </c>
      <c r="EH26" s="2" t="s">
        <v>132</v>
      </c>
      <c r="EI26" s="4"/>
      <c r="EJ26" s="8"/>
      <c r="EK26" s="4"/>
      <c r="EL26" s="8"/>
      <c r="EM26" s="7"/>
      <c r="EN26" s="7"/>
      <c r="EO26" s="2" t="s">
        <v>140</v>
      </c>
      <c r="EP26" s="2" t="s">
        <v>129</v>
      </c>
      <c r="EQ26" s="2" t="s">
        <v>296</v>
      </c>
      <c r="ER26" s="2" t="s">
        <v>143</v>
      </c>
      <c r="ES26" s="2" t="s">
        <v>142</v>
      </c>
      <c r="ET26" s="2" t="s">
        <v>132</v>
      </c>
      <c r="EU26" s="4"/>
      <c r="EV26" s="8"/>
      <c r="EW26" s="4"/>
      <c r="EX26" s="8"/>
      <c r="EY26" s="7"/>
      <c r="EZ26" s="7"/>
      <c r="FA26" s="2" t="s">
        <v>140</v>
      </c>
      <c r="FB26" s="2" t="s">
        <v>129</v>
      </c>
      <c r="FC26" s="2" t="s">
        <v>650</v>
      </c>
      <c r="FD26" s="2" t="s">
        <v>651</v>
      </c>
      <c r="FE26" s="2" t="s">
        <v>142</v>
      </c>
      <c r="FF26" s="2" t="s">
        <v>132</v>
      </c>
      <c r="FG26" s="4">
        <v>1</v>
      </c>
      <c r="FH26" s="8">
        <v>34.7</v>
      </c>
      <c r="FI26" s="4"/>
      <c r="FJ26" s="8"/>
      <c r="FK26" s="7"/>
      <c r="FL26" s="7"/>
      <c r="FM26" s="2" t="s">
        <v>140</v>
      </c>
      <c r="FN26" s="2" t="s">
        <v>129</v>
      </c>
      <c r="FO26" s="2" t="s">
        <v>605</v>
      </c>
      <c r="FP26" s="2" t="s">
        <v>461</v>
      </c>
      <c r="FQ26" s="2" t="s">
        <v>142</v>
      </c>
      <c r="FR26" s="2" t="s">
        <v>132</v>
      </c>
      <c r="FS26" s="4">
        <v>1</v>
      </c>
      <c r="FT26" s="8">
        <v>34.7</v>
      </c>
      <c r="FU26" s="4"/>
      <c r="FV26" s="8"/>
      <c r="FW26" s="7"/>
      <c r="FX26" s="7"/>
      <c r="FY26" s="2" t="s">
        <v>140</v>
      </c>
      <c r="FZ26" s="2" t="s">
        <v>129</v>
      </c>
      <c r="GA26" s="2" t="s">
        <v>565</v>
      </c>
      <c r="GB26" s="2" t="s">
        <v>652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140</v>
      </c>
      <c r="GL26" s="2" t="s">
        <v>129</v>
      </c>
      <c r="GM26" s="2" t="s">
        <v>653</v>
      </c>
      <c r="GN26" s="2" t="s">
        <v>654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140</v>
      </c>
      <c r="GX26" s="2" t="s">
        <v>129</v>
      </c>
      <c r="GY26" s="2" t="s">
        <v>162</v>
      </c>
      <c r="GZ26" s="2" t="s">
        <v>132</v>
      </c>
      <c r="HA26" s="2" t="s">
        <v>142</v>
      </c>
      <c r="HB26" s="2" t="s">
        <v>132</v>
      </c>
      <c r="HC26" s="4"/>
      <c r="HD26" s="8"/>
      <c r="HE26" s="4"/>
      <c r="HF26" s="8"/>
      <c r="HG26" s="7"/>
      <c r="HH26" s="7"/>
      <c r="HI26" s="2" t="s">
        <v>140</v>
      </c>
      <c r="HJ26" s="2" t="s">
        <v>129</v>
      </c>
      <c r="HK26" s="2" t="s">
        <v>303</v>
      </c>
      <c r="HL26" s="2" t="s">
        <v>192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140</v>
      </c>
      <c r="HV26" s="2" t="s">
        <v>129</v>
      </c>
      <c r="HW26" s="2" t="s">
        <v>650</v>
      </c>
      <c r="HX26" s="2" t="s">
        <v>132</v>
      </c>
      <c r="HY26" s="2" t="s">
        <v>142</v>
      </c>
      <c r="HZ26" s="2" t="s">
        <v>132</v>
      </c>
      <c r="IA26" s="4"/>
      <c r="IB26" s="8"/>
      <c r="IC26" s="4"/>
      <c r="ID26" s="8"/>
      <c r="IE26" s="7"/>
      <c r="IF26" s="7"/>
      <c r="IG26" s="2" t="s">
        <v>168</v>
      </c>
      <c r="IH26" s="2" t="s">
        <v>129</v>
      </c>
      <c r="II26" s="2" t="s">
        <v>132</v>
      </c>
      <c r="IJ26" s="2" t="s">
        <v>132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140</v>
      </c>
      <c r="IT26" s="2" t="s">
        <v>129</v>
      </c>
      <c r="IU26" s="2" t="s">
        <v>650</v>
      </c>
      <c r="IV26" s="2" t="s">
        <v>637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164</v>
      </c>
      <c r="JF26" s="2" t="s">
        <v>129</v>
      </c>
      <c r="JG26" s="2" t="s">
        <v>132</v>
      </c>
      <c r="JH26" s="2" t="s">
        <v>132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140</v>
      </c>
      <c r="JR26" s="2" t="s">
        <v>129</v>
      </c>
      <c r="JS26" s="2" t="s">
        <v>236</v>
      </c>
      <c r="JT26" s="2" t="s">
        <v>655</v>
      </c>
      <c r="JU26" s="2" t="s">
        <v>142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129</v>
      </c>
      <c r="KE26" s="2" t="s">
        <v>520</v>
      </c>
      <c r="KF26" s="2" t="s">
        <v>656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140</v>
      </c>
      <c r="KP26" s="2" t="s">
        <v>129</v>
      </c>
      <c r="KQ26" s="2" t="s">
        <v>270</v>
      </c>
      <c r="KR26" s="2" t="s">
        <v>132</v>
      </c>
      <c r="KS26" s="2" t="s">
        <v>142</v>
      </c>
      <c r="KT26" s="2" t="s">
        <v>132</v>
      </c>
      <c r="KU26" s="4"/>
      <c r="KV26" s="8"/>
      <c r="KW26" s="4"/>
      <c r="KX26" s="8"/>
      <c r="KY26" s="7"/>
      <c r="KZ26" s="7"/>
      <c r="LA26" s="2" t="s">
        <v>132</v>
      </c>
      <c r="LB26" s="2" t="s">
        <v>132</v>
      </c>
      <c r="LC26" s="2" t="s">
        <v>132</v>
      </c>
      <c r="LD26" s="2" t="s">
        <v>132</v>
      </c>
      <c r="LE26" s="2" t="s">
        <v>132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140</v>
      </c>
      <c r="LZ26" s="2" t="s">
        <v>174</v>
      </c>
      <c r="MA26" s="2" t="s">
        <v>646</v>
      </c>
      <c r="MB26" s="2" t="s">
        <v>657</v>
      </c>
      <c r="MC26" s="2" t="s">
        <v>142</v>
      </c>
      <c r="MD26" s="2" t="s">
        <v>132</v>
      </c>
      <c r="ME26" s="4"/>
      <c r="MF26" s="8"/>
      <c r="MG26" s="4"/>
      <c r="MH26" s="8"/>
      <c r="MI26" s="7"/>
      <c r="MJ26" s="7"/>
      <c r="MK26" s="2" t="s">
        <v>175</v>
      </c>
      <c r="ML26" s="2" t="s">
        <v>129</v>
      </c>
      <c r="MM26" s="2" t="s">
        <v>132</v>
      </c>
      <c r="MN26" s="2" t="s">
        <v>132</v>
      </c>
      <c r="MO26" s="2" t="s">
        <v>142</v>
      </c>
      <c r="MP26" s="2" t="s">
        <v>132</v>
      </c>
      <c r="MQ26" s="4"/>
      <c r="MR26" s="8"/>
      <c r="MS26" s="4"/>
      <c r="MT26" s="8"/>
      <c r="MU26" s="7"/>
      <c r="MV26" s="7"/>
      <c r="MW26" s="2" t="s">
        <v>175</v>
      </c>
      <c r="MX26" s="2" t="s">
        <v>129</v>
      </c>
      <c r="MY26" s="2" t="s">
        <v>132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175</v>
      </c>
      <c r="NJ26" s="2" t="s">
        <v>129</v>
      </c>
      <c r="NK26" s="2" t="s">
        <v>132</v>
      </c>
      <c r="NL26" s="2" t="s">
        <v>132</v>
      </c>
      <c r="NM26" s="2" t="s">
        <v>142</v>
      </c>
      <c r="NN26" s="2" t="s">
        <v>132</v>
      </c>
      <c r="NO26" s="4"/>
      <c r="NP26" s="8"/>
      <c r="NQ26" s="4"/>
      <c r="NR26" s="8"/>
      <c r="NS26" s="7"/>
      <c r="NT26" s="7"/>
      <c r="NU26" s="2" t="s">
        <v>176</v>
      </c>
      <c r="NV26" s="2" t="s">
        <v>129</v>
      </c>
      <c r="NW26" s="2" t="s">
        <v>132</v>
      </c>
      <c r="NX26" s="2" t="s">
        <v>132</v>
      </c>
      <c r="NY26" s="2" t="s">
        <v>142</v>
      </c>
      <c r="NZ26" s="2" t="s">
        <v>132</v>
      </c>
      <c r="OA26" s="4"/>
      <c r="OB26" s="8"/>
      <c r="OC26" s="4"/>
      <c r="OD26" s="8"/>
      <c r="OE26" s="7"/>
      <c r="OF26" s="7"/>
      <c r="OG26" s="2" t="s">
        <v>175</v>
      </c>
      <c r="OH26" s="2" t="s">
        <v>129</v>
      </c>
      <c r="OI26" s="2" t="s">
        <v>132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175</v>
      </c>
      <c r="OT26" s="2" t="s">
        <v>177</v>
      </c>
      <c r="OU26" s="2" t="s">
        <v>132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164</v>
      </c>
      <c r="PF26" s="2" t="s">
        <v>129</v>
      </c>
      <c r="PG26" s="2" t="s">
        <v>132</v>
      </c>
      <c r="PH26" s="2" t="s">
        <v>132</v>
      </c>
      <c r="PI26" s="2" t="s">
        <v>142</v>
      </c>
      <c r="PJ26" s="2" t="s">
        <v>132</v>
      </c>
      <c r="PK26" s="4"/>
      <c r="PL26" s="8"/>
      <c r="PM26" s="4"/>
      <c r="PN26" s="8"/>
      <c r="PO26" s="7"/>
      <c r="PP26" s="7"/>
      <c r="PQ26" s="2" t="s">
        <v>140</v>
      </c>
      <c r="PR26" s="2" t="s">
        <v>177</v>
      </c>
      <c r="PS26" s="2" t="s">
        <v>213</v>
      </c>
      <c r="PT26" s="2" t="s">
        <v>132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164</v>
      </c>
      <c r="QP26" s="2" t="s">
        <v>177</v>
      </c>
      <c r="QQ26" s="2" t="s">
        <v>132</v>
      </c>
      <c r="QR26" s="2" t="s">
        <v>132</v>
      </c>
      <c r="QS26" s="2" t="s">
        <v>142</v>
      </c>
      <c r="QT26" s="2" t="s">
        <v>132</v>
      </c>
      <c r="QU26" s="4"/>
      <c r="QV26" s="8"/>
      <c r="QW26" s="4"/>
      <c r="QX26" s="8"/>
      <c r="QY26" s="7"/>
      <c r="QZ26" s="7"/>
      <c r="RA26" s="2" t="s">
        <v>175</v>
      </c>
      <c r="RB26" s="2" t="s">
        <v>129</v>
      </c>
      <c r="RC26" s="2" t="s">
        <v>132</v>
      </c>
      <c r="RD26" s="2" t="s">
        <v>132</v>
      </c>
      <c r="RE26" s="2" t="s">
        <v>142</v>
      </c>
      <c r="RF26" s="2" t="s">
        <v>180</v>
      </c>
      <c r="RG26" s="4"/>
      <c r="RH26" s="8"/>
      <c r="RI26" s="4"/>
      <c r="RJ26" s="8"/>
      <c r="RK26" s="7"/>
      <c r="RL26" s="7"/>
      <c r="RM26" s="2" t="s">
        <v>140</v>
      </c>
      <c r="RN26" s="2" t="s">
        <v>177</v>
      </c>
      <c r="RO26" s="2" t="s">
        <v>181</v>
      </c>
      <c r="RP26" s="2" t="s">
        <v>658</v>
      </c>
      <c r="RQ26" s="2" t="s">
        <v>142</v>
      </c>
      <c r="RR26" s="2" t="s">
        <v>132</v>
      </c>
    </row>
    <row r="27">
      <c r="A27" s="2" t="s">
        <v>659</v>
      </c>
      <c r="B27" s="2" t="s">
        <v>121</v>
      </c>
      <c r="C27" s="2" t="s">
        <v>122</v>
      </c>
      <c r="D27" s="2" t="s">
        <v>123</v>
      </c>
      <c r="E27" s="2" t="s">
        <v>660</v>
      </c>
      <c r="F27" s="2" t="s">
        <v>661</v>
      </c>
      <c r="G27" s="2" t="s">
        <v>661</v>
      </c>
      <c r="H27" s="2" t="s">
        <v>661</v>
      </c>
      <c r="I27" s="2" t="s">
        <v>662</v>
      </c>
      <c r="J27" s="2" t="s">
        <v>127</v>
      </c>
      <c r="K27" s="2" t="s">
        <v>663</v>
      </c>
      <c r="L27" s="3">
        <v>85.48</v>
      </c>
      <c r="M27" s="3">
        <v>89.75</v>
      </c>
      <c r="N27" s="3">
        <v>178.49</v>
      </c>
      <c r="O27" s="2" t="s">
        <v>129</v>
      </c>
      <c r="P27" s="2" t="s">
        <v>130</v>
      </c>
      <c r="Q27" s="2" t="s">
        <v>131</v>
      </c>
      <c r="R27" s="2" t="s">
        <v>132</v>
      </c>
      <c r="S27" s="2" t="s">
        <v>664</v>
      </c>
      <c r="T27" s="2" t="s">
        <v>132</v>
      </c>
      <c r="U27" s="2" t="s">
        <v>282</v>
      </c>
      <c r="V27" s="2" t="s">
        <v>135</v>
      </c>
      <c r="W27" s="2" t="s">
        <v>247</v>
      </c>
      <c r="X27" s="2" t="s">
        <v>401</v>
      </c>
      <c r="Y27" s="2" t="s">
        <v>475</v>
      </c>
      <c r="Z27" s="4">
        <v>201</v>
      </c>
      <c r="AA27" s="4">
        <f>=ROUNDDOWN(11.8235294117647,0)</f>
      </c>
      <c r="AB27" s="5">
        <v>17</v>
      </c>
      <c r="AC27" s="2" t="s">
        <v>665</v>
      </c>
      <c r="AD27" s="4">
        <v>150</v>
      </c>
      <c r="AE27" s="4">
        <v>250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69</v>
      </c>
      <c r="AQ27" s="8">
        <v>6805.88</v>
      </c>
      <c r="AR27" s="4"/>
      <c r="AS27" s="8"/>
      <c r="AT27" s="7"/>
      <c r="AU27" s="7"/>
      <c r="AV27" s="4">
        <v>69</v>
      </c>
      <c r="AW27" s="8">
        <v>6805.88</v>
      </c>
      <c r="AX27" s="4"/>
      <c r="AY27" s="8"/>
      <c r="AZ27" s="7"/>
      <c r="BA27" s="7"/>
      <c r="BB27" s="7">
        <v>1</v>
      </c>
      <c r="BC27" s="4">
        <v>69</v>
      </c>
      <c r="BD27" s="8">
        <v>6805.88</v>
      </c>
      <c r="BE27" s="4"/>
      <c r="BF27" s="8"/>
      <c r="BG27" s="7"/>
      <c r="BH27" s="7"/>
      <c r="BI27" s="7">
        <v>1</v>
      </c>
      <c r="BJ27" s="4">
        <v>69</v>
      </c>
      <c r="BK27" s="8">
        <v>6805.88</v>
      </c>
      <c r="BL27" s="2" t="s">
        <v>666</v>
      </c>
      <c r="BM27" s="7">
        <v>1</v>
      </c>
      <c r="BN27" s="7">
        <v>1</v>
      </c>
      <c r="BO27" s="4">
        <v>14</v>
      </c>
      <c r="BP27" s="8">
        <v>1376.2</v>
      </c>
      <c r="BQ27" s="4"/>
      <c r="BR27" s="8"/>
      <c r="BS27" s="7"/>
      <c r="BT27" s="7"/>
      <c r="BU27" s="2" t="s">
        <v>140</v>
      </c>
      <c r="BV27" s="2" t="s">
        <v>129</v>
      </c>
      <c r="BW27" s="2" t="s">
        <v>132</v>
      </c>
      <c r="BX27" s="2" t="s">
        <v>132</v>
      </c>
      <c r="BY27" s="2" t="s">
        <v>142</v>
      </c>
      <c r="BZ27" s="2" t="s">
        <v>132</v>
      </c>
      <c r="CA27" s="4">
        <v>28</v>
      </c>
      <c r="CB27" s="8">
        <v>2450.42</v>
      </c>
      <c r="CC27" s="4"/>
      <c r="CD27" s="8"/>
      <c r="CE27" s="7"/>
      <c r="CF27" s="7"/>
      <c r="CG27" s="2" t="s">
        <v>140</v>
      </c>
      <c r="CH27" s="2" t="s">
        <v>129</v>
      </c>
      <c r="CI27" s="2" t="s">
        <v>333</v>
      </c>
      <c r="CJ27" s="2" t="s">
        <v>667</v>
      </c>
      <c r="CK27" s="2" t="s">
        <v>142</v>
      </c>
      <c r="CL27" s="2" t="s">
        <v>132</v>
      </c>
      <c r="CM27" s="4">
        <v>1</v>
      </c>
      <c r="CN27" s="8">
        <v>118.27</v>
      </c>
      <c r="CO27" s="4"/>
      <c r="CP27" s="8"/>
      <c r="CQ27" s="7"/>
      <c r="CR27" s="7"/>
      <c r="CS27" s="2" t="s">
        <v>140</v>
      </c>
      <c r="CT27" s="2" t="s">
        <v>129</v>
      </c>
      <c r="CU27" s="2" t="s">
        <v>258</v>
      </c>
      <c r="CV27" s="2" t="s">
        <v>668</v>
      </c>
      <c r="CW27" s="2" t="s">
        <v>142</v>
      </c>
      <c r="CX27" s="2" t="s">
        <v>132</v>
      </c>
      <c r="CY27" s="4">
        <v>10</v>
      </c>
      <c r="CZ27" s="8">
        <v>946.66</v>
      </c>
      <c r="DA27" s="4"/>
      <c r="DB27" s="8"/>
      <c r="DC27" s="7"/>
      <c r="DD27" s="7"/>
      <c r="DE27" s="2" t="s">
        <v>140</v>
      </c>
      <c r="DF27" s="2" t="s">
        <v>129</v>
      </c>
      <c r="DG27" s="2" t="s">
        <v>258</v>
      </c>
      <c r="DH27" s="2" t="s">
        <v>669</v>
      </c>
      <c r="DI27" s="2" t="s">
        <v>142</v>
      </c>
      <c r="DJ27" s="2" t="s">
        <v>132</v>
      </c>
      <c r="DK27" s="4"/>
      <c r="DL27" s="8"/>
      <c r="DM27" s="4"/>
      <c r="DN27" s="8"/>
      <c r="DO27" s="7"/>
      <c r="DP27" s="7"/>
      <c r="DQ27" s="2" t="s">
        <v>140</v>
      </c>
      <c r="DR27" s="2" t="s">
        <v>129</v>
      </c>
      <c r="DS27" s="2" t="s">
        <v>258</v>
      </c>
      <c r="DT27" s="2" t="s">
        <v>254</v>
      </c>
      <c r="DU27" s="2" t="s">
        <v>142</v>
      </c>
      <c r="DV27" s="2" t="s">
        <v>132</v>
      </c>
      <c r="DW27" s="4">
        <v>6</v>
      </c>
      <c r="DX27" s="8">
        <v>709.62</v>
      </c>
      <c r="DY27" s="4"/>
      <c r="DZ27" s="8"/>
      <c r="EA27" s="7"/>
      <c r="EB27" s="7"/>
      <c r="EC27" s="2" t="s">
        <v>140</v>
      </c>
      <c r="ED27" s="2" t="s">
        <v>129</v>
      </c>
      <c r="EE27" s="2" t="s">
        <v>433</v>
      </c>
      <c r="EF27" s="2" t="s">
        <v>668</v>
      </c>
      <c r="EG27" s="2" t="s">
        <v>142</v>
      </c>
      <c r="EH27" s="2" t="s">
        <v>132</v>
      </c>
      <c r="EI27" s="4">
        <v>8</v>
      </c>
      <c r="EJ27" s="8">
        <v>929.28</v>
      </c>
      <c r="EK27" s="4"/>
      <c r="EL27" s="8"/>
      <c r="EM27" s="7"/>
      <c r="EN27" s="7"/>
      <c r="EO27" s="2" t="s">
        <v>140</v>
      </c>
      <c r="EP27" s="2" t="s">
        <v>129</v>
      </c>
      <c r="EQ27" s="2" t="s">
        <v>258</v>
      </c>
      <c r="ER27" s="2" t="s">
        <v>670</v>
      </c>
      <c r="ES27" s="2" t="s">
        <v>142</v>
      </c>
      <c r="ET27" s="2" t="s">
        <v>132</v>
      </c>
      <c r="EU27" s="4"/>
      <c r="EV27" s="8"/>
      <c r="EW27" s="4"/>
      <c r="EX27" s="8"/>
      <c r="EY27" s="7"/>
      <c r="EZ27" s="7"/>
      <c r="FA27" s="2" t="s">
        <v>140</v>
      </c>
      <c r="FB27" s="2" t="s">
        <v>129</v>
      </c>
      <c r="FC27" s="2" t="s">
        <v>671</v>
      </c>
      <c r="FD27" s="2" t="s">
        <v>672</v>
      </c>
      <c r="FE27" s="2" t="s">
        <v>142</v>
      </c>
      <c r="FF27" s="2" t="s">
        <v>132</v>
      </c>
      <c r="FG27" s="4">
        <v>1</v>
      </c>
      <c r="FH27" s="8">
        <v>96.94</v>
      </c>
      <c r="FI27" s="4"/>
      <c r="FJ27" s="8"/>
      <c r="FK27" s="7"/>
      <c r="FL27" s="7"/>
      <c r="FM27" s="2" t="s">
        <v>140</v>
      </c>
      <c r="FN27" s="2" t="s">
        <v>129</v>
      </c>
      <c r="FO27" s="2" t="s">
        <v>262</v>
      </c>
      <c r="FP27" s="2" t="s">
        <v>301</v>
      </c>
      <c r="FQ27" s="2" t="s">
        <v>142</v>
      </c>
      <c r="FR27" s="2" t="s">
        <v>132</v>
      </c>
      <c r="FS27" s="4"/>
      <c r="FT27" s="8"/>
      <c r="FU27" s="4"/>
      <c r="FV27" s="8"/>
      <c r="FW27" s="7"/>
      <c r="FX27" s="7"/>
      <c r="FY27" s="2" t="s">
        <v>140</v>
      </c>
      <c r="FZ27" s="2" t="s">
        <v>129</v>
      </c>
      <c r="GA27" s="2" t="s">
        <v>671</v>
      </c>
      <c r="GB27" s="2" t="s">
        <v>673</v>
      </c>
      <c r="GC27" s="2" t="s">
        <v>142</v>
      </c>
      <c r="GD27" s="2" t="s">
        <v>132</v>
      </c>
      <c r="GE27" s="4"/>
      <c r="GF27" s="8"/>
      <c r="GG27" s="4"/>
      <c r="GH27" s="8"/>
      <c r="GI27" s="7"/>
      <c r="GJ27" s="7"/>
      <c r="GK27" s="2" t="s">
        <v>140</v>
      </c>
      <c r="GL27" s="2" t="s">
        <v>129</v>
      </c>
      <c r="GM27" s="2" t="s">
        <v>258</v>
      </c>
      <c r="GN27" s="2" t="s">
        <v>155</v>
      </c>
      <c r="GO27" s="2" t="s">
        <v>142</v>
      </c>
      <c r="GP27" s="2" t="s">
        <v>132</v>
      </c>
      <c r="GQ27" s="4">
        <v>1</v>
      </c>
      <c r="GR27" s="8">
        <v>178.49</v>
      </c>
      <c r="GS27" s="4"/>
      <c r="GT27" s="8"/>
      <c r="GU27" s="7"/>
      <c r="GV27" s="7"/>
      <c r="GW27" s="2" t="s">
        <v>140</v>
      </c>
      <c r="GX27" s="2" t="s">
        <v>129</v>
      </c>
      <c r="GY27" s="2" t="s">
        <v>162</v>
      </c>
      <c r="GZ27" s="2" t="s">
        <v>674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140</v>
      </c>
      <c r="HJ27" s="2" t="s">
        <v>129</v>
      </c>
      <c r="HK27" s="2" t="s">
        <v>345</v>
      </c>
      <c r="HL27" s="2" t="s">
        <v>675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140</v>
      </c>
      <c r="HV27" s="2" t="s">
        <v>129</v>
      </c>
      <c r="HW27" s="2" t="s">
        <v>167</v>
      </c>
      <c r="HX27" s="2" t="s">
        <v>132</v>
      </c>
      <c r="HY27" s="2" t="s">
        <v>142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550</v>
      </c>
      <c r="IJ27" s="2" t="s">
        <v>676</v>
      </c>
      <c r="IK27" s="2" t="s">
        <v>142</v>
      </c>
      <c r="IL27" s="2" t="s">
        <v>132</v>
      </c>
      <c r="IM27" s="4"/>
      <c r="IN27" s="8"/>
      <c r="IO27" s="4"/>
      <c r="IP27" s="8"/>
      <c r="IQ27" s="7"/>
      <c r="IR27" s="7"/>
      <c r="IS27" s="2" t="s">
        <v>140</v>
      </c>
      <c r="IT27" s="2" t="s">
        <v>129</v>
      </c>
      <c r="IU27" s="2" t="s">
        <v>347</v>
      </c>
      <c r="IV27" s="2" t="s">
        <v>132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164</v>
      </c>
      <c r="JF27" s="2" t="s">
        <v>129</v>
      </c>
      <c r="JG27" s="2" t="s">
        <v>132</v>
      </c>
      <c r="JH27" s="2" t="s">
        <v>132</v>
      </c>
      <c r="JI27" s="2" t="s">
        <v>142</v>
      </c>
      <c r="JJ27" s="2" t="s">
        <v>132</v>
      </c>
      <c r="JK27" s="4"/>
      <c r="JL27" s="8"/>
      <c r="JM27" s="4"/>
      <c r="JN27" s="8"/>
      <c r="JO27" s="7"/>
      <c r="JP27" s="7"/>
      <c r="JQ27" s="2" t="s">
        <v>140</v>
      </c>
      <c r="JR27" s="2" t="s">
        <v>129</v>
      </c>
      <c r="JS27" s="2" t="s">
        <v>342</v>
      </c>
      <c r="JT27" s="2" t="s">
        <v>499</v>
      </c>
      <c r="JU27" s="2" t="s">
        <v>142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129</v>
      </c>
      <c r="KE27" s="2" t="s">
        <v>671</v>
      </c>
      <c r="KF27" s="2" t="s">
        <v>677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173</v>
      </c>
      <c r="KP27" s="2" t="s">
        <v>129</v>
      </c>
      <c r="KQ27" s="2" t="s">
        <v>270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175</v>
      </c>
      <c r="LB27" s="2" t="s">
        <v>177</v>
      </c>
      <c r="LC27" s="2" t="s">
        <v>132</v>
      </c>
      <c r="LD27" s="2" t="s">
        <v>132</v>
      </c>
      <c r="LE27" s="2" t="s">
        <v>142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140</v>
      </c>
      <c r="LZ27" s="2" t="s">
        <v>174</v>
      </c>
      <c r="MA27" s="2" t="s">
        <v>344</v>
      </c>
      <c r="MB27" s="2" t="s">
        <v>132</v>
      </c>
      <c r="MC27" s="2" t="s">
        <v>142</v>
      </c>
      <c r="MD27" s="2" t="s">
        <v>132</v>
      </c>
      <c r="ME27" s="4"/>
      <c r="MF27" s="8"/>
      <c r="MG27" s="4"/>
      <c r="MH27" s="8"/>
      <c r="MI27" s="7"/>
      <c r="MJ27" s="7"/>
      <c r="MK27" s="2" t="s">
        <v>140</v>
      </c>
      <c r="ML27" s="2" t="s">
        <v>129</v>
      </c>
      <c r="MM27" s="2" t="s">
        <v>262</v>
      </c>
      <c r="MN27" s="2" t="s">
        <v>678</v>
      </c>
      <c r="MO27" s="2" t="s">
        <v>142</v>
      </c>
      <c r="MP27" s="2" t="s">
        <v>132</v>
      </c>
      <c r="MQ27" s="4"/>
      <c r="MR27" s="8"/>
      <c r="MS27" s="4"/>
      <c r="MT27" s="8"/>
      <c r="MU27" s="7"/>
      <c r="MV27" s="7"/>
      <c r="MW27" s="2" t="s">
        <v>175</v>
      </c>
      <c r="MX27" s="2" t="s">
        <v>129</v>
      </c>
      <c r="MY27" s="2" t="s">
        <v>132</v>
      </c>
      <c r="MZ27" s="2" t="s">
        <v>132</v>
      </c>
      <c r="NA27" s="2" t="s">
        <v>142</v>
      </c>
      <c r="NB27" s="2" t="s">
        <v>132</v>
      </c>
      <c r="NC27" s="4"/>
      <c r="ND27" s="8"/>
      <c r="NE27" s="4"/>
      <c r="NF27" s="8"/>
      <c r="NG27" s="7"/>
      <c r="NH27" s="7"/>
      <c r="NI27" s="2" t="s">
        <v>175</v>
      </c>
      <c r="NJ27" s="2" t="s">
        <v>129</v>
      </c>
      <c r="NK27" s="2" t="s">
        <v>132</v>
      </c>
      <c r="NL27" s="2" t="s">
        <v>132</v>
      </c>
      <c r="NM27" s="2" t="s">
        <v>142</v>
      </c>
      <c r="NN27" s="2" t="s">
        <v>132</v>
      </c>
      <c r="NO27" s="4"/>
      <c r="NP27" s="8"/>
      <c r="NQ27" s="4"/>
      <c r="NR27" s="8"/>
      <c r="NS27" s="7"/>
      <c r="NT27" s="7"/>
      <c r="NU27" s="2" t="s">
        <v>176</v>
      </c>
      <c r="NV27" s="2" t="s">
        <v>129</v>
      </c>
      <c r="NW27" s="2" t="s">
        <v>132</v>
      </c>
      <c r="NX27" s="2" t="s">
        <v>132</v>
      </c>
      <c r="NY27" s="2" t="s">
        <v>142</v>
      </c>
      <c r="NZ27" s="2" t="s">
        <v>132</v>
      </c>
      <c r="OA27" s="4"/>
      <c r="OB27" s="8"/>
      <c r="OC27" s="4"/>
      <c r="OD27" s="8"/>
      <c r="OE27" s="7"/>
      <c r="OF27" s="7"/>
      <c r="OG27" s="2" t="s">
        <v>175</v>
      </c>
      <c r="OH27" s="2" t="s">
        <v>129</v>
      </c>
      <c r="OI27" s="2" t="s">
        <v>132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175</v>
      </c>
      <c r="OT27" s="2" t="s">
        <v>177</v>
      </c>
      <c r="OU27" s="2" t="s">
        <v>132</v>
      </c>
      <c r="OV27" s="2" t="s">
        <v>132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164</v>
      </c>
      <c r="PF27" s="2" t="s">
        <v>129</v>
      </c>
      <c r="PG27" s="2" t="s">
        <v>132</v>
      </c>
      <c r="PH27" s="2" t="s">
        <v>132</v>
      </c>
      <c r="PI27" s="2" t="s">
        <v>142</v>
      </c>
      <c r="PJ27" s="2" t="s">
        <v>132</v>
      </c>
      <c r="PK27" s="4"/>
      <c r="PL27" s="8"/>
      <c r="PM27" s="4"/>
      <c r="PN27" s="8"/>
      <c r="PO27" s="7"/>
      <c r="PP27" s="7"/>
      <c r="PQ27" s="2" t="s">
        <v>173</v>
      </c>
      <c r="PR27" s="2" t="s">
        <v>129</v>
      </c>
      <c r="PS27" s="2" t="s">
        <v>132</v>
      </c>
      <c r="PT27" s="2" t="s">
        <v>132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175</v>
      </c>
      <c r="QD27" s="2" t="s">
        <v>129</v>
      </c>
      <c r="QE27" s="2" t="s">
        <v>132</v>
      </c>
      <c r="QF27" s="2" t="s">
        <v>132</v>
      </c>
      <c r="QG27" s="2" t="s">
        <v>142</v>
      </c>
      <c r="QH27" s="2" t="s">
        <v>132</v>
      </c>
      <c r="QI27" s="4"/>
      <c r="QJ27" s="8"/>
      <c r="QK27" s="4"/>
      <c r="QL27" s="8"/>
      <c r="QM27" s="7"/>
      <c r="QN27" s="7"/>
      <c r="QO27" s="2" t="s">
        <v>175</v>
      </c>
      <c r="QP27" s="2" t="s">
        <v>177</v>
      </c>
      <c r="QQ27" s="2" t="s">
        <v>132</v>
      </c>
      <c r="QR27" s="2" t="s">
        <v>132</v>
      </c>
      <c r="QS27" s="2" t="s">
        <v>142</v>
      </c>
      <c r="QT27" s="2" t="s">
        <v>132</v>
      </c>
      <c r="QU27" s="4"/>
      <c r="QV27" s="8"/>
      <c r="QW27" s="4"/>
      <c r="QX27" s="8"/>
      <c r="QY27" s="7"/>
      <c r="QZ27" s="7"/>
      <c r="RA27" s="2" t="s">
        <v>175</v>
      </c>
      <c r="RB27" s="2" t="s">
        <v>129</v>
      </c>
      <c r="RC27" s="2" t="s">
        <v>132</v>
      </c>
      <c r="RD27" s="2" t="s">
        <v>132</v>
      </c>
      <c r="RE27" s="2" t="s">
        <v>142</v>
      </c>
      <c r="RF27" s="2" t="s">
        <v>180</v>
      </c>
      <c r="RG27" s="4"/>
      <c r="RH27" s="8"/>
      <c r="RI27" s="4"/>
      <c r="RJ27" s="8"/>
      <c r="RK27" s="7"/>
      <c r="RL27" s="7"/>
      <c r="RM27" s="2" t="s">
        <v>140</v>
      </c>
      <c r="RN27" s="2" t="s">
        <v>177</v>
      </c>
      <c r="RO27" s="2" t="s">
        <v>330</v>
      </c>
      <c r="RP27" s="2" t="s">
        <v>367</v>
      </c>
      <c r="RQ27" s="2" t="s">
        <v>142</v>
      </c>
      <c r="RR27" s="2" t="s">
        <v>132</v>
      </c>
    </row>
    <row r="28">
      <c r="A28" s="2" t="s">
        <v>679</v>
      </c>
      <c r="B28" s="2" t="s">
        <v>121</v>
      </c>
      <c r="C28" s="2" t="s">
        <v>122</v>
      </c>
      <c r="D28" s="2" t="s">
        <v>123</v>
      </c>
      <c r="E28" s="2" t="s">
        <v>660</v>
      </c>
      <c r="F28" s="2" t="s">
        <v>680</v>
      </c>
      <c r="G28" s="2" t="s">
        <v>680</v>
      </c>
      <c r="H28" s="2" t="s">
        <v>680</v>
      </c>
      <c r="I28" s="2" t="s">
        <v>681</v>
      </c>
      <c r="J28" s="2" t="s">
        <v>127</v>
      </c>
      <c r="K28" s="2" t="s">
        <v>663</v>
      </c>
      <c r="L28" s="3">
        <v>57.35</v>
      </c>
      <c r="M28" s="3">
        <v>60.22</v>
      </c>
      <c r="N28" s="3">
        <v>118.99</v>
      </c>
      <c r="O28" s="2" t="s">
        <v>129</v>
      </c>
      <c r="P28" s="2" t="s">
        <v>218</v>
      </c>
      <c r="Q28" s="2" t="s">
        <v>131</v>
      </c>
      <c r="R28" s="2" t="s">
        <v>132</v>
      </c>
      <c r="S28" s="2" t="s">
        <v>682</v>
      </c>
      <c r="T28" s="2" t="s">
        <v>132</v>
      </c>
      <c r="U28" s="2" t="s">
        <v>134</v>
      </c>
      <c r="V28" s="2" t="s">
        <v>559</v>
      </c>
      <c r="W28" s="2" t="s">
        <v>186</v>
      </c>
      <c r="X28" s="2" t="s">
        <v>401</v>
      </c>
      <c r="Y28" s="2" t="s">
        <v>683</v>
      </c>
      <c r="Z28" s="4">
        <v>33</v>
      </c>
      <c r="AA28" s="4">
        <f>=ROUNDDOWN(4.125,0)</f>
      </c>
      <c r="AB28" s="5">
        <v>8</v>
      </c>
      <c r="AC28" s="2" t="s">
        <v>286</v>
      </c>
      <c r="AD28" s="4">
        <v>120</v>
      </c>
      <c r="AE28" s="4">
        <v>220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50</v>
      </c>
      <c r="AQ28" s="8">
        <v>3171.41</v>
      </c>
      <c r="AR28" s="4"/>
      <c r="AS28" s="8"/>
      <c r="AT28" s="7"/>
      <c r="AU28" s="7"/>
      <c r="AV28" s="4">
        <v>50</v>
      </c>
      <c r="AW28" s="8">
        <v>3171.41</v>
      </c>
      <c r="AX28" s="4"/>
      <c r="AY28" s="8"/>
      <c r="AZ28" s="7"/>
      <c r="BA28" s="7"/>
      <c r="BB28" s="7">
        <v>1</v>
      </c>
      <c r="BC28" s="4">
        <v>50</v>
      </c>
      <c r="BD28" s="8">
        <v>3171.41</v>
      </c>
      <c r="BE28" s="4"/>
      <c r="BF28" s="8"/>
      <c r="BG28" s="7"/>
      <c r="BH28" s="7"/>
      <c r="BI28" s="7">
        <v>1</v>
      </c>
      <c r="BJ28" s="4">
        <v>50</v>
      </c>
      <c r="BK28" s="8">
        <v>3171.41</v>
      </c>
      <c r="BL28" s="2" t="s">
        <v>684</v>
      </c>
      <c r="BM28" s="7">
        <v>1</v>
      </c>
      <c r="BN28" s="7">
        <v>1</v>
      </c>
      <c r="BO28" s="4">
        <v>8</v>
      </c>
      <c r="BP28" s="8">
        <v>527.6</v>
      </c>
      <c r="BQ28" s="4"/>
      <c r="BR28" s="8"/>
      <c r="BS28" s="7"/>
      <c r="BT28" s="7"/>
      <c r="BU28" s="2" t="s">
        <v>140</v>
      </c>
      <c r="BV28" s="2" t="s">
        <v>129</v>
      </c>
      <c r="BW28" s="2" t="s">
        <v>132</v>
      </c>
      <c r="BX28" s="2" t="s">
        <v>404</v>
      </c>
      <c r="BY28" s="2" t="s">
        <v>142</v>
      </c>
      <c r="BZ28" s="2" t="s">
        <v>132</v>
      </c>
      <c r="CA28" s="4">
        <v>19</v>
      </c>
      <c r="CB28" s="8">
        <v>944.25</v>
      </c>
      <c r="CC28" s="4"/>
      <c r="CD28" s="8"/>
      <c r="CE28" s="7"/>
      <c r="CF28" s="7"/>
      <c r="CG28" s="2" t="s">
        <v>140</v>
      </c>
      <c r="CH28" s="2" t="s">
        <v>129</v>
      </c>
      <c r="CI28" s="2" t="s">
        <v>685</v>
      </c>
      <c r="CJ28" s="2" t="s">
        <v>200</v>
      </c>
      <c r="CK28" s="2" t="s">
        <v>142</v>
      </c>
      <c r="CL28" s="2" t="s">
        <v>132</v>
      </c>
      <c r="CM28" s="4">
        <v>1</v>
      </c>
      <c r="CN28" s="8">
        <v>66.8</v>
      </c>
      <c r="CO28" s="4"/>
      <c r="CP28" s="8"/>
      <c r="CQ28" s="7"/>
      <c r="CR28" s="7"/>
      <c r="CS28" s="2" t="s">
        <v>140</v>
      </c>
      <c r="CT28" s="2" t="s">
        <v>129</v>
      </c>
      <c r="CU28" s="2" t="s">
        <v>686</v>
      </c>
      <c r="CV28" s="2" t="s">
        <v>687</v>
      </c>
      <c r="CW28" s="2" t="s">
        <v>142</v>
      </c>
      <c r="CX28" s="2" t="s">
        <v>132</v>
      </c>
      <c r="CY28" s="4">
        <v>8</v>
      </c>
      <c r="CZ28" s="8">
        <v>504.22</v>
      </c>
      <c r="DA28" s="4"/>
      <c r="DB28" s="8"/>
      <c r="DC28" s="7"/>
      <c r="DD28" s="7"/>
      <c r="DE28" s="2" t="s">
        <v>140</v>
      </c>
      <c r="DF28" s="2" t="s">
        <v>129</v>
      </c>
      <c r="DG28" s="2" t="s">
        <v>688</v>
      </c>
      <c r="DH28" s="2" t="s">
        <v>683</v>
      </c>
      <c r="DI28" s="2" t="s">
        <v>142</v>
      </c>
      <c r="DJ28" s="2" t="s">
        <v>132</v>
      </c>
      <c r="DK28" s="4">
        <v>1</v>
      </c>
      <c r="DL28" s="8">
        <v>74.39</v>
      </c>
      <c r="DM28" s="4"/>
      <c r="DN28" s="8"/>
      <c r="DO28" s="7"/>
      <c r="DP28" s="7"/>
      <c r="DQ28" s="2" t="s">
        <v>140</v>
      </c>
      <c r="DR28" s="2" t="s">
        <v>129</v>
      </c>
      <c r="DS28" s="2" t="s">
        <v>200</v>
      </c>
      <c r="DT28" s="2" t="s">
        <v>689</v>
      </c>
      <c r="DU28" s="2" t="s">
        <v>142</v>
      </c>
      <c r="DV28" s="2" t="s">
        <v>132</v>
      </c>
      <c r="DW28" s="4">
        <v>12</v>
      </c>
      <c r="DX28" s="8">
        <v>935.16</v>
      </c>
      <c r="DY28" s="4"/>
      <c r="DZ28" s="8"/>
      <c r="EA28" s="7"/>
      <c r="EB28" s="7"/>
      <c r="EC28" s="2" t="s">
        <v>140</v>
      </c>
      <c r="ED28" s="2" t="s">
        <v>129</v>
      </c>
      <c r="EE28" s="2" t="s">
        <v>433</v>
      </c>
      <c r="EF28" s="2" t="s">
        <v>451</v>
      </c>
      <c r="EG28" s="2" t="s">
        <v>142</v>
      </c>
      <c r="EH28" s="2" t="s">
        <v>132</v>
      </c>
      <c r="EI28" s="4"/>
      <c r="EJ28" s="8"/>
      <c r="EK28" s="4"/>
      <c r="EL28" s="8"/>
      <c r="EM28" s="7"/>
      <c r="EN28" s="7"/>
      <c r="EO28" s="2" t="s">
        <v>140</v>
      </c>
      <c r="EP28" s="2" t="s">
        <v>129</v>
      </c>
      <c r="EQ28" s="2" t="s">
        <v>688</v>
      </c>
      <c r="ER28" s="2" t="s">
        <v>529</v>
      </c>
      <c r="ES28" s="2" t="s">
        <v>142</v>
      </c>
      <c r="ET28" s="2" t="s">
        <v>132</v>
      </c>
      <c r="EU28" s="4"/>
      <c r="EV28" s="8"/>
      <c r="EW28" s="4"/>
      <c r="EX28" s="8"/>
      <c r="EY28" s="7"/>
      <c r="EZ28" s="7"/>
      <c r="FA28" s="2" t="s">
        <v>140</v>
      </c>
      <c r="FB28" s="2" t="s">
        <v>129</v>
      </c>
      <c r="FC28" s="2" t="s">
        <v>650</v>
      </c>
      <c r="FD28" s="2" t="s">
        <v>690</v>
      </c>
      <c r="FE28" s="2" t="s">
        <v>142</v>
      </c>
      <c r="FF28" s="2" t="s">
        <v>132</v>
      </c>
      <c r="FG28" s="4"/>
      <c r="FH28" s="8"/>
      <c r="FI28" s="4"/>
      <c r="FJ28" s="8"/>
      <c r="FK28" s="7"/>
      <c r="FL28" s="7"/>
      <c r="FM28" s="2" t="s">
        <v>140</v>
      </c>
      <c r="FN28" s="2" t="s">
        <v>129</v>
      </c>
      <c r="FO28" s="2" t="s">
        <v>156</v>
      </c>
      <c r="FP28" s="2" t="s">
        <v>132</v>
      </c>
      <c r="FQ28" s="2" t="s">
        <v>142</v>
      </c>
      <c r="FR28" s="2" t="s">
        <v>132</v>
      </c>
      <c r="FS28" s="4"/>
      <c r="FT28" s="8"/>
      <c r="FU28" s="4"/>
      <c r="FV28" s="8"/>
      <c r="FW28" s="7"/>
      <c r="FX28" s="7"/>
      <c r="FY28" s="2" t="s">
        <v>140</v>
      </c>
      <c r="FZ28" s="2" t="s">
        <v>129</v>
      </c>
      <c r="GA28" s="2" t="s">
        <v>210</v>
      </c>
      <c r="GB28" s="2" t="s">
        <v>691</v>
      </c>
      <c r="GC28" s="2" t="s">
        <v>142</v>
      </c>
      <c r="GD28" s="2" t="s">
        <v>132</v>
      </c>
      <c r="GE28" s="4"/>
      <c r="GF28" s="8"/>
      <c r="GG28" s="4"/>
      <c r="GH28" s="8"/>
      <c r="GI28" s="7"/>
      <c r="GJ28" s="7"/>
      <c r="GK28" s="2" t="s">
        <v>140</v>
      </c>
      <c r="GL28" s="2" t="s">
        <v>129</v>
      </c>
      <c r="GM28" s="2" t="s">
        <v>688</v>
      </c>
      <c r="GN28" s="2" t="s">
        <v>202</v>
      </c>
      <c r="GO28" s="2" t="s">
        <v>142</v>
      </c>
      <c r="GP28" s="2" t="s">
        <v>132</v>
      </c>
      <c r="GQ28" s="4">
        <v>1</v>
      </c>
      <c r="GR28" s="8">
        <v>118.99</v>
      </c>
      <c r="GS28" s="4"/>
      <c r="GT28" s="8"/>
      <c r="GU28" s="7"/>
      <c r="GV28" s="7"/>
      <c r="GW28" s="2" t="s">
        <v>140</v>
      </c>
      <c r="GX28" s="2" t="s">
        <v>129</v>
      </c>
      <c r="GY28" s="2" t="s">
        <v>162</v>
      </c>
      <c r="GZ28" s="2" t="s">
        <v>674</v>
      </c>
      <c r="HA28" s="2" t="s">
        <v>142</v>
      </c>
      <c r="HB28" s="2" t="s">
        <v>132</v>
      </c>
      <c r="HC28" s="4"/>
      <c r="HD28" s="8"/>
      <c r="HE28" s="4"/>
      <c r="HF28" s="8"/>
      <c r="HG28" s="7"/>
      <c r="HH28" s="7"/>
      <c r="HI28" s="2" t="s">
        <v>140</v>
      </c>
      <c r="HJ28" s="2" t="s">
        <v>129</v>
      </c>
      <c r="HK28" s="2" t="s">
        <v>258</v>
      </c>
      <c r="HL28" s="2" t="s">
        <v>692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140</v>
      </c>
      <c r="HV28" s="2" t="s">
        <v>129</v>
      </c>
      <c r="HW28" s="2" t="s">
        <v>167</v>
      </c>
      <c r="HX28" s="2" t="s">
        <v>132</v>
      </c>
      <c r="HY28" s="2" t="s">
        <v>142</v>
      </c>
      <c r="HZ28" s="2" t="s">
        <v>132</v>
      </c>
      <c r="IA28" s="4"/>
      <c r="IB28" s="8"/>
      <c r="IC28" s="4"/>
      <c r="ID28" s="8"/>
      <c r="IE28" s="7"/>
      <c r="IF28" s="7"/>
      <c r="IG28" s="2" t="s">
        <v>140</v>
      </c>
      <c r="IH28" s="2" t="s">
        <v>129</v>
      </c>
      <c r="II28" s="2" t="s">
        <v>693</v>
      </c>
      <c r="IJ28" s="2" t="s">
        <v>694</v>
      </c>
      <c r="IK28" s="2" t="s">
        <v>142</v>
      </c>
      <c r="IL28" s="2" t="s">
        <v>132</v>
      </c>
      <c r="IM28" s="4"/>
      <c r="IN28" s="8"/>
      <c r="IO28" s="4"/>
      <c r="IP28" s="8"/>
      <c r="IQ28" s="7"/>
      <c r="IR28" s="7"/>
      <c r="IS28" s="2" t="s">
        <v>140</v>
      </c>
      <c r="IT28" s="2" t="s">
        <v>129</v>
      </c>
      <c r="IU28" s="2" t="s">
        <v>169</v>
      </c>
      <c r="IV28" s="2" t="s">
        <v>132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164</v>
      </c>
      <c r="JF28" s="2" t="s">
        <v>129</v>
      </c>
      <c r="JG28" s="2" t="s">
        <v>132</v>
      </c>
      <c r="JH28" s="2" t="s">
        <v>132</v>
      </c>
      <c r="JI28" s="2" t="s">
        <v>142</v>
      </c>
      <c r="JJ28" s="2" t="s">
        <v>132</v>
      </c>
      <c r="JK28" s="4"/>
      <c r="JL28" s="8"/>
      <c r="JM28" s="4"/>
      <c r="JN28" s="8"/>
      <c r="JO28" s="7"/>
      <c r="JP28" s="7"/>
      <c r="JQ28" s="2" t="s">
        <v>140</v>
      </c>
      <c r="JR28" s="2" t="s">
        <v>129</v>
      </c>
      <c r="JS28" s="2" t="s">
        <v>258</v>
      </c>
      <c r="JT28" s="2" t="s">
        <v>506</v>
      </c>
      <c r="JU28" s="2" t="s">
        <v>142</v>
      </c>
      <c r="JV28" s="2" t="s">
        <v>132</v>
      </c>
      <c r="JW28" s="4"/>
      <c r="JX28" s="8"/>
      <c r="JY28" s="4"/>
      <c r="JZ28" s="8"/>
      <c r="KA28" s="7"/>
      <c r="KB28" s="7"/>
      <c r="KC28" s="2" t="s">
        <v>140</v>
      </c>
      <c r="KD28" s="2" t="s">
        <v>129</v>
      </c>
      <c r="KE28" s="2" t="s">
        <v>258</v>
      </c>
      <c r="KF28" s="2" t="s">
        <v>695</v>
      </c>
      <c r="KG28" s="2" t="s">
        <v>142</v>
      </c>
      <c r="KH28" s="2" t="s">
        <v>132</v>
      </c>
      <c r="KI28" s="4"/>
      <c r="KJ28" s="8"/>
      <c r="KK28" s="4"/>
      <c r="KL28" s="8"/>
      <c r="KM28" s="7"/>
      <c r="KN28" s="7"/>
      <c r="KO28" s="2" t="s">
        <v>140</v>
      </c>
      <c r="KP28" s="2" t="s">
        <v>129</v>
      </c>
      <c r="KQ28" s="2" t="s">
        <v>270</v>
      </c>
      <c r="KR28" s="2" t="s">
        <v>132</v>
      </c>
      <c r="KS28" s="2" t="s">
        <v>142</v>
      </c>
      <c r="KT28" s="2" t="s">
        <v>132</v>
      </c>
      <c r="KU28" s="4"/>
      <c r="KV28" s="8"/>
      <c r="KW28" s="4"/>
      <c r="KX28" s="8"/>
      <c r="KY28" s="7"/>
      <c r="KZ28" s="7"/>
      <c r="LA28" s="2" t="s">
        <v>175</v>
      </c>
      <c r="LB28" s="2" t="s">
        <v>177</v>
      </c>
      <c r="LC28" s="2" t="s">
        <v>132</v>
      </c>
      <c r="LD28" s="2" t="s">
        <v>132</v>
      </c>
      <c r="LE28" s="2" t="s">
        <v>142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140</v>
      </c>
      <c r="LZ28" s="2" t="s">
        <v>174</v>
      </c>
      <c r="MA28" s="2" t="s">
        <v>696</v>
      </c>
      <c r="MB28" s="2" t="s">
        <v>697</v>
      </c>
      <c r="MC28" s="2" t="s">
        <v>142</v>
      </c>
      <c r="MD28" s="2" t="s">
        <v>132</v>
      </c>
      <c r="ME28" s="4"/>
      <c r="MF28" s="8"/>
      <c r="MG28" s="4"/>
      <c r="MH28" s="8"/>
      <c r="MI28" s="7"/>
      <c r="MJ28" s="7"/>
      <c r="MK28" s="2" t="s">
        <v>175</v>
      </c>
      <c r="ML28" s="2" t="s">
        <v>129</v>
      </c>
      <c r="MM28" s="2" t="s">
        <v>132</v>
      </c>
      <c r="MN28" s="2" t="s">
        <v>132</v>
      </c>
      <c r="MO28" s="2" t="s">
        <v>142</v>
      </c>
      <c r="MP28" s="2" t="s">
        <v>132</v>
      </c>
      <c r="MQ28" s="4"/>
      <c r="MR28" s="8"/>
      <c r="MS28" s="4"/>
      <c r="MT28" s="8"/>
      <c r="MU28" s="7"/>
      <c r="MV28" s="7"/>
      <c r="MW28" s="2" t="s">
        <v>175</v>
      </c>
      <c r="MX28" s="2" t="s">
        <v>129</v>
      </c>
      <c r="MY28" s="2" t="s">
        <v>132</v>
      </c>
      <c r="MZ28" s="2" t="s">
        <v>132</v>
      </c>
      <c r="NA28" s="2" t="s">
        <v>142</v>
      </c>
      <c r="NB28" s="2" t="s">
        <v>132</v>
      </c>
      <c r="NC28" s="4"/>
      <c r="ND28" s="8"/>
      <c r="NE28" s="4"/>
      <c r="NF28" s="8"/>
      <c r="NG28" s="7"/>
      <c r="NH28" s="7"/>
      <c r="NI28" s="2" t="s">
        <v>175</v>
      </c>
      <c r="NJ28" s="2" t="s">
        <v>129</v>
      </c>
      <c r="NK28" s="2" t="s">
        <v>132</v>
      </c>
      <c r="NL28" s="2" t="s">
        <v>132</v>
      </c>
      <c r="NM28" s="2" t="s">
        <v>142</v>
      </c>
      <c r="NN28" s="2" t="s">
        <v>132</v>
      </c>
      <c r="NO28" s="4"/>
      <c r="NP28" s="8"/>
      <c r="NQ28" s="4"/>
      <c r="NR28" s="8"/>
      <c r="NS28" s="7"/>
      <c r="NT28" s="7"/>
      <c r="NU28" s="2" t="s">
        <v>176</v>
      </c>
      <c r="NV28" s="2" t="s">
        <v>129</v>
      </c>
      <c r="NW28" s="2" t="s">
        <v>132</v>
      </c>
      <c r="NX28" s="2" t="s">
        <v>132</v>
      </c>
      <c r="NY28" s="2" t="s">
        <v>142</v>
      </c>
      <c r="NZ28" s="2" t="s">
        <v>132</v>
      </c>
      <c r="OA28" s="4"/>
      <c r="OB28" s="8"/>
      <c r="OC28" s="4"/>
      <c r="OD28" s="8"/>
      <c r="OE28" s="7"/>
      <c r="OF28" s="7"/>
      <c r="OG28" s="2" t="s">
        <v>175</v>
      </c>
      <c r="OH28" s="2" t="s">
        <v>129</v>
      </c>
      <c r="OI28" s="2" t="s">
        <v>132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175</v>
      </c>
      <c r="OT28" s="2" t="s">
        <v>177</v>
      </c>
      <c r="OU28" s="2" t="s">
        <v>132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164</v>
      </c>
      <c r="PF28" s="2" t="s">
        <v>129</v>
      </c>
      <c r="PG28" s="2" t="s">
        <v>132</v>
      </c>
      <c r="PH28" s="2" t="s">
        <v>132</v>
      </c>
      <c r="PI28" s="2" t="s">
        <v>142</v>
      </c>
      <c r="PJ28" s="2" t="s">
        <v>132</v>
      </c>
      <c r="PK28" s="4"/>
      <c r="PL28" s="8"/>
      <c r="PM28" s="4"/>
      <c r="PN28" s="8"/>
      <c r="PO28" s="7"/>
      <c r="PP28" s="7"/>
      <c r="PQ28" s="2" t="s">
        <v>140</v>
      </c>
      <c r="PR28" s="2" t="s">
        <v>177</v>
      </c>
      <c r="PS28" s="2" t="s">
        <v>213</v>
      </c>
      <c r="PT28" s="2" t="s">
        <v>132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164</v>
      </c>
      <c r="QP28" s="2" t="s">
        <v>177</v>
      </c>
      <c r="QQ28" s="2" t="s">
        <v>132</v>
      </c>
      <c r="QR28" s="2" t="s">
        <v>132</v>
      </c>
      <c r="QS28" s="2" t="s">
        <v>142</v>
      </c>
      <c r="QT28" s="2" t="s">
        <v>132</v>
      </c>
      <c r="QU28" s="4"/>
      <c r="QV28" s="8"/>
      <c r="QW28" s="4"/>
      <c r="QX28" s="8"/>
      <c r="QY28" s="7"/>
      <c r="QZ28" s="7"/>
      <c r="RA28" s="2" t="s">
        <v>175</v>
      </c>
      <c r="RB28" s="2" t="s">
        <v>129</v>
      </c>
      <c r="RC28" s="2" t="s">
        <v>132</v>
      </c>
      <c r="RD28" s="2" t="s">
        <v>132</v>
      </c>
      <c r="RE28" s="2" t="s">
        <v>142</v>
      </c>
      <c r="RF28" s="2" t="s">
        <v>180</v>
      </c>
      <c r="RG28" s="4"/>
      <c r="RH28" s="8"/>
      <c r="RI28" s="4"/>
      <c r="RJ28" s="8"/>
      <c r="RK28" s="7"/>
      <c r="RL28" s="7"/>
      <c r="RM28" s="2" t="s">
        <v>140</v>
      </c>
      <c r="RN28" s="2" t="s">
        <v>177</v>
      </c>
      <c r="RO28" s="2" t="s">
        <v>652</v>
      </c>
      <c r="RP28" s="2" t="s">
        <v>698</v>
      </c>
      <c r="RQ28" s="2" t="s">
        <v>142</v>
      </c>
      <c r="RR28" s="2" t="s">
        <v>132</v>
      </c>
    </row>
    <row r="29">
      <c r="A29" s="2" t="s">
        <v>699</v>
      </c>
      <c r="B29" s="2" t="s">
        <v>121</v>
      </c>
      <c r="C29" s="2" t="s">
        <v>122</v>
      </c>
      <c r="D29" s="2" t="s">
        <v>123</v>
      </c>
      <c r="E29" s="2" t="s">
        <v>660</v>
      </c>
      <c r="F29" s="2" t="s">
        <v>700</v>
      </c>
      <c r="G29" s="2" t="s">
        <v>700</v>
      </c>
      <c r="H29" s="2" t="s">
        <v>700</v>
      </c>
      <c r="I29" s="2" t="s">
        <v>701</v>
      </c>
      <c r="J29" s="2" t="s">
        <v>127</v>
      </c>
      <c r="K29" s="2" t="s">
        <v>663</v>
      </c>
      <c r="L29" s="3">
        <v>77.71</v>
      </c>
      <c r="M29" s="3">
        <v>81.6</v>
      </c>
      <c r="N29" s="3">
        <v>169.99</v>
      </c>
      <c r="O29" s="2" t="s">
        <v>129</v>
      </c>
      <c r="P29" s="2" t="s">
        <v>218</v>
      </c>
      <c r="Q29" s="2" t="s">
        <v>131</v>
      </c>
      <c r="R29" s="2" t="s">
        <v>132</v>
      </c>
      <c r="S29" s="2" t="s">
        <v>702</v>
      </c>
      <c r="T29" s="2" t="s">
        <v>132</v>
      </c>
      <c r="U29" s="2" t="s">
        <v>282</v>
      </c>
      <c r="V29" s="2" t="s">
        <v>247</v>
      </c>
      <c r="W29" s="2" t="s">
        <v>247</v>
      </c>
      <c r="X29" s="2" t="s">
        <v>401</v>
      </c>
      <c r="Y29" s="2" t="s">
        <v>475</v>
      </c>
      <c r="Z29" s="4">
        <v>142</v>
      </c>
      <c r="AA29" s="4">
        <f>=ROUNDDOWN(23.6666666666667,0)</f>
      </c>
      <c r="AB29" s="5">
        <v>6</v>
      </c>
      <c r="AC29" s="2" t="s">
        <v>324</v>
      </c>
      <c r="AD29" s="4">
        <v>100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33</v>
      </c>
      <c r="AQ29" s="8">
        <v>2911.13</v>
      </c>
      <c r="AR29" s="4"/>
      <c r="AS29" s="8"/>
      <c r="AT29" s="7"/>
      <c r="AU29" s="7"/>
      <c r="AV29" s="4">
        <v>33</v>
      </c>
      <c r="AW29" s="8">
        <v>2911.13</v>
      </c>
      <c r="AX29" s="4"/>
      <c r="AY29" s="8"/>
      <c r="AZ29" s="7"/>
      <c r="BA29" s="7"/>
      <c r="BB29" s="7">
        <v>1</v>
      </c>
      <c r="BC29" s="4">
        <v>33</v>
      </c>
      <c r="BD29" s="8">
        <v>2911.13</v>
      </c>
      <c r="BE29" s="4"/>
      <c r="BF29" s="8"/>
      <c r="BG29" s="7"/>
      <c r="BH29" s="7"/>
      <c r="BI29" s="7">
        <v>1</v>
      </c>
      <c r="BJ29" s="4">
        <v>33</v>
      </c>
      <c r="BK29" s="8">
        <v>2911.13</v>
      </c>
      <c r="BL29" s="2" t="s">
        <v>703</v>
      </c>
      <c r="BM29" s="7">
        <v>1</v>
      </c>
      <c r="BN29" s="7">
        <v>1</v>
      </c>
      <c r="BO29" s="4">
        <v>1</v>
      </c>
      <c r="BP29" s="8">
        <v>89.37</v>
      </c>
      <c r="BQ29" s="4"/>
      <c r="BR29" s="8"/>
      <c r="BS29" s="7"/>
      <c r="BT29" s="7"/>
      <c r="BU29" s="2" t="s">
        <v>140</v>
      </c>
      <c r="BV29" s="2" t="s">
        <v>129</v>
      </c>
      <c r="BW29" s="2" t="s">
        <v>132</v>
      </c>
      <c r="BX29" s="2" t="s">
        <v>132</v>
      </c>
      <c r="BY29" s="2" t="s">
        <v>142</v>
      </c>
      <c r="BZ29" s="2" t="s">
        <v>132</v>
      </c>
      <c r="CA29" s="4">
        <v>11</v>
      </c>
      <c r="CB29" s="8">
        <v>770.46</v>
      </c>
      <c r="CC29" s="4"/>
      <c r="CD29" s="8"/>
      <c r="CE29" s="7"/>
      <c r="CF29" s="7"/>
      <c r="CG29" s="2" t="s">
        <v>140</v>
      </c>
      <c r="CH29" s="2" t="s">
        <v>129</v>
      </c>
      <c r="CI29" s="2" t="s">
        <v>333</v>
      </c>
      <c r="CJ29" s="2" t="s">
        <v>457</v>
      </c>
      <c r="CK29" s="2" t="s">
        <v>142</v>
      </c>
      <c r="CL29" s="2" t="s">
        <v>132</v>
      </c>
      <c r="CM29" s="4"/>
      <c r="CN29" s="8"/>
      <c r="CO29" s="4"/>
      <c r="CP29" s="8"/>
      <c r="CQ29" s="7"/>
      <c r="CR29" s="7"/>
      <c r="CS29" s="2" t="s">
        <v>140</v>
      </c>
      <c r="CT29" s="2" t="s">
        <v>129</v>
      </c>
      <c r="CU29" s="2" t="s">
        <v>258</v>
      </c>
      <c r="CV29" s="2" t="s">
        <v>704</v>
      </c>
      <c r="CW29" s="2" t="s">
        <v>142</v>
      </c>
      <c r="CX29" s="2" t="s">
        <v>132</v>
      </c>
      <c r="CY29" s="4">
        <v>8</v>
      </c>
      <c r="CZ29" s="8">
        <v>701.09</v>
      </c>
      <c r="DA29" s="4"/>
      <c r="DB29" s="8"/>
      <c r="DC29" s="7"/>
      <c r="DD29" s="7"/>
      <c r="DE29" s="2" t="s">
        <v>140</v>
      </c>
      <c r="DF29" s="2" t="s">
        <v>129</v>
      </c>
      <c r="DG29" s="2" t="s">
        <v>258</v>
      </c>
      <c r="DH29" s="2" t="s">
        <v>670</v>
      </c>
      <c r="DI29" s="2" t="s">
        <v>142</v>
      </c>
      <c r="DJ29" s="2" t="s">
        <v>132</v>
      </c>
      <c r="DK29" s="4"/>
      <c r="DL29" s="8"/>
      <c r="DM29" s="4"/>
      <c r="DN29" s="8"/>
      <c r="DO29" s="7"/>
      <c r="DP29" s="7"/>
      <c r="DQ29" s="2" t="s">
        <v>140</v>
      </c>
      <c r="DR29" s="2" t="s">
        <v>129</v>
      </c>
      <c r="DS29" s="2" t="s">
        <v>258</v>
      </c>
      <c r="DT29" s="2" t="s">
        <v>158</v>
      </c>
      <c r="DU29" s="2" t="s">
        <v>142</v>
      </c>
      <c r="DV29" s="2" t="s">
        <v>132</v>
      </c>
      <c r="DW29" s="4">
        <v>9</v>
      </c>
      <c r="DX29" s="8">
        <v>967.59</v>
      </c>
      <c r="DY29" s="4"/>
      <c r="DZ29" s="8"/>
      <c r="EA29" s="7"/>
      <c r="EB29" s="7"/>
      <c r="EC29" s="2" t="s">
        <v>140</v>
      </c>
      <c r="ED29" s="2" t="s">
        <v>129</v>
      </c>
      <c r="EE29" s="2" t="s">
        <v>433</v>
      </c>
      <c r="EF29" s="2" t="s">
        <v>333</v>
      </c>
      <c r="EG29" s="2" t="s">
        <v>142</v>
      </c>
      <c r="EH29" s="2" t="s">
        <v>132</v>
      </c>
      <c r="EI29" s="4">
        <v>1</v>
      </c>
      <c r="EJ29" s="8">
        <v>105.59</v>
      </c>
      <c r="EK29" s="4"/>
      <c r="EL29" s="8"/>
      <c r="EM29" s="7"/>
      <c r="EN29" s="7"/>
      <c r="EO29" s="2" t="s">
        <v>140</v>
      </c>
      <c r="EP29" s="2" t="s">
        <v>129</v>
      </c>
      <c r="EQ29" s="2" t="s">
        <v>258</v>
      </c>
      <c r="ER29" s="2" t="s">
        <v>705</v>
      </c>
      <c r="ES29" s="2" t="s">
        <v>142</v>
      </c>
      <c r="ET29" s="2" t="s">
        <v>132</v>
      </c>
      <c r="EU29" s="4">
        <v>1</v>
      </c>
      <c r="EV29" s="8">
        <v>100.79</v>
      </c>
      <c r="EW29" s="4"/>
      <c r="EX29" s="8"/>
      <c r="EY29" s="7"/>
      <c r="EZ29" s="7"/>
      <c r="FA29" s="2" t="s">
        <v>140</v>
      </c>
      <c r="FB29" s="2" t="s">
        <v>129</v>
      </c>
      <c r="FC29" s="2" t="s">
        <v>232</v>
      </c>
      <c r="FD29" s="2" t="s">
        <v>706</v>
      </c>
      <c r="FE29" s="2" t="s">
        <v>142</v>
      </c>
      <c r="FF29" s="2" t="s">
        <v>132</v>
      </c>
      <c r="FG29" s="4">
        <v>2</v>
      </c>
      <c r="FH29" s="8">
        <v>176.24</v>
      </c>
      <c r="FI29" s="4"/>
      <c r="FJ29" s="8"/>
      <c r="FK29" s="7"/>
      <c r="FL29" s="7"/>
      <c r="FM29" s="2" t="s">
        <v>140</v>
      </c>
      <c r="FN29" s="2" t="s">
        <v>129</v>
      </c>
      <c r="FO29" s="2" t="s">
        <v>156</v>
      </c>
      <c r="FP29" s="2" t="s">
        <v>707</v>
      </c>
      <c r="FQ29" s="2" t="s">
        <v>142</v>
      </c>
      <c r="FR29" s="2" t="s">
        <v>132</v>
      </c>
      <c r="FS29" s="4"/>
      <c r="FT29" s="8"/>
      <c r="FU29" s="4"/>
      <c r="FV29" s="8"/>
      <c r="FW29" s="7"/>
      <c r="FX29" s="7"/>
      <c r="FY29" s="2" t="s">
        <v>140</v>
      </c>
      <c r="FZ29" s="2" t="s">
        <v>129</v>
      </c>
      <c r="GA29" s="2" t="s">
        <v>210</v>
      </c>
      <c r="GB29" s="2" t="s">
        <v>708</v>
      </c>
      <c r="GC29" s="2" t="s">
        <v>142</v>
      </c>
      <c r="GD29" s="2" t="s">
        <v>132</v>
      </c>
      <c r="GE29" s="4"/>
      <c r="GF29" s="8"/>
      <c r="GG29" s="4"/>
      <c r="GH29" s="8"/>
      <c r="GI29" s="7"/>
      <c r="GJ29" s="7"/>
      <c r="GK29" s="2" t="s">
        <v>140</v>
      </c>
      <c r="GL29" s="2" t="s">
        <v>129</v>
      </c>
      <c r="GM29" s="2" t="s">
        <v>258</v>
      </c>
      <c r="GN29" s="2" t="s">
        <v>709</v>
      </c>
      <c r="GO29" s="2" t="s">
        <v>142</v>
      </c>
      <c r="GP29" s="2" t="s">
        <v>132</v>
      </c>
      <c r="GQ29" s="4"/>
      <c r="GR29" s="8"/>
      <c r="GS29" s="4"/>
      <c r="GT29" s="8"/>
      <c r="GU29" s="7"/>
      <c r="GV29" s="7"/>
      <c r="GW29" s="2" t="s">
        <v>140</v>
      </c>
      <c r="GX29" s="2" t="s">
        <v>129</v>
      </c>
      <c r="GY29" s="2" t="s">
        <v>162</v>
      </c>
      <c r="GZ29" s="2" t="s">
        <v>132</v>
      </c>
      <c r="HA29" s="2" t="s">
        <v>142</v>
      </c>
      <c r="HB29" s="2" t="s">
        <v>132</v>
      </c>
      <c r="HC29" s="4"/>
      <c r="HD29" s="8"/>
      <c r="HE29" s="4"/>
      <c r="HF29" s="8"/>
      <c r="HG29" s="7"/>
      <c r="HH29" s="7"/>
      <c r="HI29" s="2" t="s">
        <v>140</v>
      </c>
      <c r="HJ29" s="2" t="s">
        <v>129</v>
      </c>
      <c r="HK29" s="2" t="s">
        <v>345</v>
      </c>
      <c r="HL29" s="2" t="s">
        <v>710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140</v>
      </c>
      <c r="HV29" s="2" t="s">
        <v>129</v>
      </c>
      <c r="HW29" s="2" t="s">
        <v>167</v>
      </c>
      <c r="HX29" s="2" t="s">
        <v>132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550</v>
      </c>
      <c r="IJ29" s="2" t="s">
        <v>711</v>
      </c>
      <c r="IK29" s="2" t="s">
        <v>142</v>
      </c>
      <c r="IL29" s="2" t="s">
        <v>132</v>
      </c>
      <c r="IM29" s="4"/>
      <c r="IN29" s="8"/>
      <c r="IO29" s="4"/>
      <c r="IP29" s="8"/>
      <c r="IQ29" s="7"/>
      <c r="IR29" s="7"/>
      <c r="IS29" s="2" t="s">
        <v>140</v>
      </c>
      <c r="IT29" s="2" t="s">
        <v>129</v>
      </c>
      <c r="IU29" s="2" t="s">
        <v>169</v>
      </c>
      <c r="IV29" s="2" t="s">
        <v>132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164</v>
      </c>
      <c r="JF29" s="2" t="s">
        <v>129</v>
      </c>
      <c r="JG29" s="2" t="s">
        <v>132</v>
      </c>
      <c r="JH29" s="2" t="s">
        <v>132</v>
      </c>
      <c r="JI29" s="2" t="s">
        <v>142</v>
      </c>
      <c r="JJ29" s="2" t="s">
        <v>132</v>
      </c>
      <c r="JK29" s="4"/>
      <c r="JL29" s="8"/>
      <c r="JM29" s="4"/>
      <c r="JN29" s="8"/>
      <c r="JO29" s="7"/>
      <c r="JP29" s="7"/>
      <c r="JQ29" s="2" t="s">
        <v>140</v>
      </c>
      <c r="JR29" s="2" t="s">
        <v>129</v>
      </c>
      <c r="JS29" s="2" t="s">
        <v>342</v>
      </c>
      <c r="JT29" s="2" t="s">
        <v>712</v>
      </c>
      <c r="JU29" s="2" t="s">
        <v>142</v>
      </c>
      <c r="JV29" s="2" t="s">
        <v>132</v>
      </c>
      <c r="JW29" s="4"/>
      <c r="JX29" s="8"/>
      <c r="JY29" s="4"/>
      <c r="JZ29" s="8"/>
      <c r="KA29" s="7"/>
      <c r="KB29" s="7"/>
      <c r="KC29" s="2" t="s">
        <v>140</v>
      </c>
      <c r="KD29" s="2" t="s">
        <v>129</v>
      </c>
      <c r="KE29" s="2" t="s">
        <v>671</v>
      </c>
      <c r="KF29" s="2" t="s">
        <v>132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173</v>
      </c>
      <c r="KP29" s="2" t="s">
        <v>129</v>
      </c>
      <c r="KQ29" s="2" t="s">
        <v>270</v>
      </c>
      <c r="KR29" s="2" t="s">
        <v>132</v>
      </c>
      <c r="KS29" s="2" t="s">
        <v>142</v>
      </c>
      <c r="KT29" s="2" t="s">
        <v>132</v>
      </c>
      <c r="KU29" s="4"/>
      <c r="KV29" s="8"/>
      <c r="KW29" s="4"/>
      <c r="KX29" s="8"/>
      <c r="KY29" s="7"/>
      <c r="KZ29" s="7"/>
      <c r="LA29" s="2" t="s">
        <v>175</v>
      </c>
      <c r="LB29" s="2" t="s">
        <v>177</v>
      </c>
      <c r="LC29" s="2" t="s">
        <v>132</v>
      </c>
      <c r="LD29" s="2" t="s">
        <v>132</v>
      </c>
      <c r="LE29" s="2" t="s">
        <v>142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140</v>
      </c>
      <c r="LZ29" s="2" t="s">
        <v>174</v>
      </c>
      <c r="MA29" s="2" t="s">
        <v>344</v>
      </c>
      <c r="MB29" s="2" t="s">
        <v>713</v>
      </c>
      <c r="MC29" s="2" t="s">
        <v>142</v>
      </c>
      <c r="MD29" s="2" t="s">
        <v>132</v>
      </c>
      <c r="ME29" s="4"/>
      <c r="MF29" s="8"/>
      <c r="MG29" s="4"/>
      <c r="MH29" s="8"/>
      <c r="MI29" s="7"/>
      <c r="MJ29" s="7"/>
      <c r="MK29" s="2" t="s">
        <v>175</v>
      </c>
      <c r="ML29" s="2" t="s">
        <v>129</v>
      </c>
      <c r="MM29" s="2" t="s">
        <v>132</v>
      </c>
      <c r="MN29" s="2" t="s">
        <v>132</v>
      </c>
      <c r="MO29" s="2" t="s">
        <v>142</v>
      </c>
      <c r="MP29" s="2" t="s">
        <v>132</v>
      </c>
      <c r="MQ29" s="4"/>
      <c r="MR29" s="8"/>
      <c r="MS29" s="4"/>
      <c r="MT29" s="8"/>
      <c r="MU29" s="7"/>
      <c r="MV29" s="7"/>
      <c r="MW29" s="2" t="s">
        <v>175</v>
      </c>
      <c r="MX29" s="2" t="s">
        <v>129</v>
      </c>
      <c r="MY29" s="2" t="s">
        <v>132</v>
      </c>
      <c r="MZ29" s="2" t="s">
        <v>132</v>
      </c>
      <c r="NA29" s="2" t="s">
        <v>142</v>
      </c>
      <c r="NB29" s="2" t="s">
        <v>132</v>
      </c>
      <c r="NC29" s="4"/>
      <c r="ND29" s="8"/>
      <c r="NE29" s="4"/>
      <c r="NF29" s="8"/>
      <c r="NG29" s="7"/>
      <c r="NH29" s="7"/>
      <c r="NI29" s="2" t="s">
        <v>175</v>
      </c>
      <c r="NJ29" s="2" t="s">
        <v>129</v>
      </c>
      <c r="NK29" s="2" t="s">
        <v>132</v>
      </c>
      <c r="NL29" s="2" t="s">
        <v>132</v>
      </c>
      <c r="NM29" s="2" t="s">
        <v>142</v>
      </c>
      <c r="NN29" s="2" t="s">
        <v>132</v>
      </c>
      <c r="NO29" s="4"/>
      <c r="NP29" s="8"/>
      <c r="NQ29" s="4"/>
      <c r="NR29" s="8"/>
      <c r="NS29" s="7"/>
      <c r="NT29" s="7"/>
      <c r="NU29" s="2" t="s">
        <v>176</v>
      </c>
      <c r="NV29" s="2" t="s">
        <v>129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175</v>
      </c>
      <c r="OH29" s="2" t="s">
        <v>129</v>
      </c>
      <c r="OI29" s="2" t="s">
        <v>132</v>
      </c>
      <c r="OJ29" s="2" t="s">
        <v>132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175</v>
      </c>
      <c r="OT29" s="2" t="s">
        <v>177</v>
      </c>
      <c r="OU29" s="2" t="s">
        <v>132</v>
      </c>
      <c r="OV29" s="2" t="s">
        <v>132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164</v>
      </c>
      <c r="PF29" s="2" t="s">
        <v>129</v>
      </c>
      <c r="PG29" s="2" t="s">
        <v>132</v>
      </c>
      <c r="PH29" s="2" t="s">
        <v>132</v>
      </c>
      <c r="PI29" s="2" t="s">
        <v>142</v>
      </c>
      <c r="PJ29" s="2" t="s">
        <v>132</v>
      </c>
      <c r="PK29" s="4"/>
      <c r="PL29" s="8"/>
      <c r="PM29" s="4"/>
      <c r="PN29" s="8"/>
      <c r="PO29" s="7"/>
      <c r="PP29" s="7"/>
      <c r="PQ29" s="2" t="s">
        <v>173</v>
      </c>
      <c r="PR29" s="2" t="s">
        <v>129</v>
      </c>
      <c r="PS29" s="2" t="s">
        <v>132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175</v>
      </c>
      <c r="QD29" s="2" t="s">
        <v>129</v>
      </c>
      <c r="QE29" s="2" t="s">
        <v>132</v>
      </c>
      <c r="QF29" s="2" t="s">
        <v>132</v>
      </c>
      <c r="QG29" s="2" t="s">
        <v>142</v>
      </c>
      <c r="QH29" s="2" t="s">
        <v>132</v>
      </c>
      <c r="QI29" s="4"/>
      <c r="QJ29" s="8"/>
      <c r="QK29" s="4"/>
      <c r="QL29" s="8"/>
      <c r="QM29" s="7"/>
      <c r="QN29" s="7"/>
      <c r="QO29" s="2" t="s">
        <v>175</v>
      </c>
      <c r="QP29" s="2" t="s">
        <v>177</v>
      </c>
      <c r="QQ29" s="2" t="s">
        <v>132</v>
      </c>
      <c r="QR29" s="2" t="s">
        <v>132</v>
      </c>
      <c r="QS29" s="2" t="s">
        <v>142</v>
      </c>
      <c r="QT29" s="2" t="s">
        <v>132</v>
      </c>
      <c r="QU29" s="4"/>
      <c r="QV29" s="8"/>
      <c r="QW29" s="4"/>
      <c r="QX29" s="8"/>
      <c r="QY29" s="7"/>
      <c r="QZ29" s="7"/>
      <c r="RA29" s="2" t="s">
        <v>175</v>
      </c>
      <c r="RB29" s="2" t="s">
        <v>129</v>
      </c>
      <c r="RC29" s="2" t="s">
        <v>132</v>
      </c>
      <c r="RD29" s="2" t="s">
        <v>132</v>
      </c>
      <c r="RE29" s="2" t="s">
        <v>142</v>
      </c>
      <c r="RF29" s="2" t="s">
        <v>180</v>
      </c>
      <c r="RG29" s="4"/>
      <c r="RH29" s="8"/>
      <c r="RI29" s="4"/>
      <c r="RJ29" s="8"/>
      <c r="RK29" s="7"/>
      <c r="RL29" s="7"/>
      <c r="RM29" s="2" t="s">
        <v>140</v>
      </c>
      <c r="RN29" s="2" t="s">
        <v>177</v>
      </c>
      <c r="RO29" s="2" t="s">
        <v>330</v>
      </c>
      <c r="RP29" s="2" t="s">
        <v>714</v>
      </c>
      <c r="RQ29" s="2" t="s">
        <v>142</v>
      </c>
      <c r="RR29" s="2" t="s">
        <v>132</v>
      </c>
    </row>
    <row r="30">
      <c r="A30" s="2" t="s">
        <v>715</v>
      </c>
      <c r="B30" s="2" t="s">
        <v>121</v>
      </c>
      <c r="C30" s="2" t="s">
        <v>122</v>
      </c>
      <c r="D30" s="2" t="s">
        <v>123</v>
      </c>
      <c r="E30" s="2" t="s">
        <v>660</v>
      </c>
      <c r="F30" s="2" t="s">
        <v>716</v>
      </c>
      <c r="G30" s="2" t="s">
        <v>716</v>
      </c>
      <c r="H30" s="2" t="s">
        <v>716</v>
      </c>
      <c r="I30" s="2" t="s">
        <v>717</v>
      </c>
      <c r="J30" s="2" t="s">
        <v>127</v>
      </c>
      <c r="K30" s="2" t="s">
        <v>465</v>
      </c>
      <c r="L30" s="3">
        <v>27.82</v>
      </c>
      <c r="M30" s="3">
        <v>29.21</v>
      </c>
      <c r="N30" s="3">
        <v>61.74</v>
      </c>
      <c r="O30" s="2" t="s">
        <v>129</v>
      </c>
      <c r="P30" s="2" t="s">
        <v>321</v>
      </c>
      <c r="Q30" s="2" t="s">
        <v>131</v>
      </c>
      <c r="R30" s="2" t="s">
        <v>132</v>
      </c>
      <c r="S30" s="2" t="s">
        <v>718</v>
      </c>
      <c r="T30" s="2" t="s">
        <v>132</v>
      </c>
      <c r="U30" s="2" t="s">
        <v>134</v>
      </c>
      <c r="V30" s="2" t="s">
        <v>719</v>
      </c>
      <c r="W30" s="2" t="s">
        <v>284</v>
      </c>
      <c r="X30" s="2" t="s">
        <v>720</v>
      </c>
      <c r="Y30" s="2" t="s">
        <v>501</v>
      </c>
      <c r="Z30" s="4">
        <v>154</v>
      </c>
      <c r="AA30" s="4">
        <f>=ROUNDDOWN(12.8333333333333,0)</f>
      </c>
      <c r="AB30" s="5">
        <v>12</v>
      </c>
      <c r="AC30" s="2" t="s">
        <v>721</v>
      </c>
      <c r="AD30" s="4">
        <v>170</v>
      </c>
      <c r="AE30" s="4">
        <v>170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68</v>
      </c>
      <c r="AQ30" s="8">
        <v>2145.22</v>
      </c>
      <c r="AR30" s="4"/>
      <c r="AS30" s="8"/>
      <c r="AT30" s="7"/>
      <c r="AU30" s="7"/>
      <c r="AV30" s="4">
        <v>68</v>
      </c>
      <c r="AW30" s="8">
        <v>2145.22</v>
      </c>
      <c r="AX30" s="4"/>
      <c r="AY30" s="8"/>
      <c r="AZ30" s="7"/>
      <c r="BA30" s="7"/>
      <c r="BB30" s="7">
        <v>1</v>
      </c>
      <c r="BC30" s="4">
        <v>68</v>
      </c>
      <c r="BD30" s="8">
        <v>2145.22</v>
      </c>
      <c r="BE30" s="4"/>
      <c r="BF30" s="8"/>
      <c r="BG30" s="7"/>
      <c r="BH30" s="7"/>
      <c r="BI30" s="7">
        <v>1</v>
      </c>
      <c r="BJ30" s="4">
        <v>68</v>
      </c>
      <c r="BK30" s="8">
        <v>2145.22</v>
      </c>
      <c r="BL30" s="2" t="s">
        <v>722</v>
      </c>
      <c r="BM30" s="7">
        <v>1</v>
      </c>
      <c r="BN30" s="7">
        <v>1</v>
      </c>
      <c r="BO30" s="4">
        <v>13</v>
      </c>
      <c r="BP30" s="8">
        <v>418.86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132</v>
      </c>
      <c r="BX30" s="2" t="s">
        <v>154</v>
      </c>
      <c r="BY30" s="2" t="s">
        <v>142</v>
      </c>
      <c r="BZ30" s="2" t="s">
        <v>132</v>
      </c>
      <c r="CA30" s="4">
        <v>3</v>
      </c>
      <c r="CB30" s="8">
        <v>68.28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723</v>
      </c>
      <c r="CJ30" s="2" t="s">
        <v>593</v>
      </c>
      <c r="CK30" s="2" t="s">
        <v>142</v>
      </c>
      <c r="CL30" s="2" t="s">
        <v>132</v>
      </c>
      <c r="CM30" s="4">
        <v>12</v>
      </c>
      <c r="CN30" s="8">
        <v>369.84</v>
      </c>
      <c r="CO30" s="4"/>
      <c r="CP30" s="8"/>
      <c r="CQ30" s="7"/>
      <c r="CR30" s="7"/>
      <c r="CS30" s="2" t="s">
        <v>140</v>
      </c>
      <c r="CT30" s="2" t="s">
        <v>129</v>
      </c>
      <c r="CU30" s="2" t="s">
        <v>724</v>
      </c>
      <c r="CV30" s="2" t="s">
        <v>248</v>
      </c>
      <c r="CW30" s="2" t="s">
        <v>142</v>
      </c>
      <c r="CX30" s="2" t="s">
        <v>132</v>
      </c>
      <c r="CY30" s="4">
        <v>3</v>
      </c>
      <c r="CZ30" s="8">
        <v>95.2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501</v>
      </c>
      <c r="DH30" s="2" t="s">
        <v>725</v>
      </c>
      <c r="DI30" s="2" t="s">
        <v>142</v>
      </c>
      <c r="DJ30" s="2" t="s">
        <v>132</v>
      </c>
      <c r="DK30" s="4">
        <v>4</v>
      </c>
      <c r="DL30" s="8">
        <v>129.12</v>
      </c>
      <c r="DM30" s="4"/>
      <c r="DN30" s="8"/>
      <c r="DO30" s="7"/>
      <c r="DP30" s="7"/>
      <c r="DQ30" s="2" t="s">
        <v>140</v>
      </c>
      <c r="DR30" s="2" t="s">
        <v>129</v>
      </c>
      <c r="DS30" s="2" t="s">
        <v>726</v>
      </c>
      <c r="DT30" s="2" t="s">
        <v>305</v>
      </c>
      <c r="DU30" s="2" t="s">
        <v>142</v>
      </c>
      <c r="DV30" s="2" t="s">
        <v>132</v>
      </c>
      <c r="DW30" s="4">
        <v>16</v>
      </c>
      <c r="DX30" s="8">
        <v>517.76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258</v>
      </c>
      <c r="EF30" s="2" t="s">
        <v>727</v>
      </c>
      <c r="EG30" s="2" t="s">
        <v>142</v>
      </c>
      <c r="EH30" s="2" t="s">
        <v>132</v>
      </c>
      <c r="EI30" s="4">
        <v>1</v>
      </c>
      <c r="EJ30" s="8">
        <v>35.6</v>
      </c>
      <c r="EK30" s="4"/>
      <c r="EL30" s="8"/>
      <c r="EM30" s="7"/>
      <c r="EN30" s="7"/>
      <c r="EO30" s="2" t="s">
        <v>140</v>
      </c>
      <c r="EP30" s="2" t="s">
        <v>129</v>
      </c>
      <c r="EQ30" s="2" t="s">
        <v>728</v>
      </c>
      <c r="ER30" s="2" t="s">
        <v>729</v>
      </c>
      <c r="ES30" s="2" t="s">
        <v>142</v>
      </c>
      <c r="ET30" s="2" t="s">
        <v>132</v>
      </c>
      <c r="EU30" s="4">
        <v>8</v>
      </c>
      <c r="EV30" s="8">
        <v>258.24</v>
      </c>
      <c r="EW30" s="4"/>
      <c r="EX30" s="8"/>
      <c r="EY30" s="7"/>
      <c r="EZ30" s="7"/>
      <c r="FA30" s="2" t="s">
        <v>140</v>
      </c>
      <c r="FB30" s="2" t="s">
        <v>129</v>
      </c>
      <c r="FC30" s="2" t="s">
        <v>564</v>
      </c>
      <c r="FD30" s="2" t="s">
        <v>730</v>
      </c>
      <c r="FE30" s="2" t="s">
        <v>142</v>
      </c>
      <c r="FF30" s="2" t="s">
        <v>132</v>
      </c>
      <c r="FG30" s="4">
        <v>2</v>
      </c>
      <c r="FH30" s="8">
        <v>63.08</v>
      </c>
      <c r="FI30" s="4"/>
      <c r="FJ30" s="8"/>
      <c r="FK30" s="7"/>
      <c r="FL30" s="7"/>
      <c r="FM30" s="2" t="s">
        <v>140</v>
      </c>
      <c r="FN30" s="2" t="s">
        <v>129</v>
      </c>
      <c r="FO30" s="2" t="s">
        <v>156</v>
      </c>
      <c r="FP30" s="2" t="s">
        <v>731</v>
      </c>
      <c r="FQ30" s="2" t="s">
        <v>142</v>
      </c>
      <c r="FR30" s="2" t="s">
        <v>132</v>
      </c>
      <c r="FS30" s="4"/>
      <c r="FT30" s="8"/>
      <c r="FU30" s="4"/>
      <c r="FV30" s="8"/>
      <c r="FW30" s="7"/>
      <c r="FX30" s="7"/>
      <c r="FY30" s="2" t="s">
        <v>140</v>
      </c>
      <c r="FZ30" s="2" t="s">
        <v>129</v>
      </c>
      <c r="GA30" s="2" t="s">
        <v>390</v>
      </c>
      <c r="GB30" s="2" t="s">
        <v>732</v>
      </c>
      <c r="GC30" s="2" t="s">
        <v>142</v>
      </c>
      <c r="GD30" s="2" t="s">
        <v>132</v>
      </c>
      <c r="GE30" s="4"/>
      <c r="GF30" s="8"/>
      <c r="GG30" s="4"/>
      <c r="GH30" s="8"/>
      <c r="GI30" s="7"/>
      <c r="GJ30" s="7"/>
      <c r="GK30" s="2" t="s">
        <v>140</v>
      </c>
      <c r="GL30" s="2" t="s">
        <v>129</v>
      </c>
      <c r="GM30" s="2" t="s">
        <v>733</v>
      </c>
      <c r="GN30" s="2" t="s">
        <v>734</v>
      </c>
      <c r="GO30" s="2" t="s">
        <v>142</v>
      </c>
      <c r="GP30" s="2" t="s">
        <v>132</v>
      </c>
      <c r="GQ30" s="4"/>
      <c r="GR30" s="8"/>
      <c r="GS30" s="4"/>
      <c r="GT30" s="8"/>
      <c r="GU30" s="7"/>
      <c r="GV30" s="7"/>
      <c r="GW30" s="2" t="s">
        <v>140</v>
      </c>
      <c r="GX30" s="2" t="s">
        <v>129</v>
      </c>
      <c r="GY30" s="2" t="s">
        <v>162</v>
      </c>
      <c r="GZ30" s="2" t="s">
        <v>132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129</v>
      </c>
      <c r="HK30" s="2" t="s">
        <v>187</v>
      </c>
      <c r="HL30" s="2" t="s">
        <v>199</v>
      </c>
      <c r="HM30" s="2" t="s">
        <v>142</v>
      </c>
      <c r="HN30" s="2" t="s">
        <v>132</v>
      </c>
      <c r="HO30" s="4"/>
      <c r="HP30" s="8"/>
      <c r="HQ30" s="4"/>
      <c r="HR30" s="8"/>
      <c r="HS30" s="7"/>
      <c r="HT30" s="7"/>
      <c r="HU30" s="2" t="s">
        <v>140</v>
      </c>
      <c r="HV30" s="2" t="s">
        <v>129</v>
      </c>
      <c r="HW30" s="2" t="s">
        <v>697</v>
      </c>
      <c r="HX30" s="2" t="s">
        <v>132</v>
      </c>
      <c r="HY30" s="2" t="s">
        <v>142</v>
      </c>
      <c r="HZ30" s="2" t="s">
        <v>132</v>
      </c>
      <c r="IA30" s="4">
        <v>6</v>
      </c>
      <c r="IB30" s="8">
        <v>189.24</v>
      </c>
      <c r="IC30" s="4"/>
      <c r="ID30" s="8"/>
      <c r="IE30" s="7"/>
      <c r="IF30" s="7"/>
      <c r="IG30" s="2" t="s">
        <v>140</v>
      </c>
      <c r="IH30" s="2" t="s">
        <v>129</v>
      </c>
      <c r="II30" s="2" t="s">
        <v>735</v>
      </c>
      <c r="IJ30" s="2" t="s">
        <v>736</v>
      </c>
      <c r="IK30" s="2" t="s">
        <v>142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129</v>
      </c>
      <c r="IU30" s="2" t="s">
        <v>305</v>
      </c>
      <c r="IV30" s="2" t="s">
        <v>371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164</v>
      </c>
      <c r="JF30" s="2" t="s">
        <v>177</v>
      </c>
      <c r="JG30" s="2" t="s">
        <v>132</v>
      </c>
      <c r="JH30" s="2" t="s">
        <v>132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140</v>
      </c>
      <c r="JR30" s="2" t="s">
        <v>129</v>
      </c>
      <c r="JS30" s="2" t="s">
        <v>236</v>
      </c>
      <c r="JT30" s="2" t="s">
        <v>455</v>
      </c>
      <c r="JU30" s="2" t="s">
        <v>142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129</v>
      </c>
      <c r="KE30" s="2" t="s">
        <v>737</v>
      </c>
      <c r="KF30" s="2" t="s">
        <v>132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132</v>
      </c>
      <c r="KP30" s="2" t="s">
        <v>132</v>
      </c>
      <c r="KQ30" s="2" t="s">
        <v>132</v>
      </c>
      <c r="KR30" s="2" t="s">
        <v>132</v>
      </c>
      <c r="KS30" s="2" t="s">
        <v>132</v>
      </c>
      <c r="KT30" s="2" t="s">
        <v>132</v>
      </c>
      <c r="KU30" s="4"/>
      <c r="KV30" s="8"/>
      <c r="KW30" s="4"/>
      <c r="KX30" s="8"/>
      <c r="KY30" s="7"/>
      <c r="KZ30" s="7"/>
      <c r="LA30" s="2" t="s">
        <v>175</v>
      </c>
      <c r="LB30" s="2" t="s">
        <v>177</v>
      </c>
      <c r="LC30" s="2" t="s">
        <v>132</v>
      </c>
      <c r="LD30" s="2" t="s">
        <v>132</v>
      </c>
      <c r="LE30" s="2" t="s">
        <v>142</v>
      </c>
      <c r="LF30" s="2" t="s">
        <v>132</v>
      </c>
      <c r="LG30" s="4"/>
      <c r="LH30" s="8"/>
      <c r="LI30" s="4"/>
      <c r="LJ30" s="8"/>
      <c r="LK30" s="7"/>
      <c r="LL30" s="7"/>
      <c r="LM30" s="2" t="s">
        <v>132</v>
      </c>
      <c r="LN30" s="2" t="s">
        <v>132</v>
      </c>
      <c r="LO30" s="2" t="s">
        <v>132</v>
      </c>
      <c r="LP30" s="2" t="s">
        <v>132</v>
      </c>
      <c r="LQ30" s="2" t="s">
        <v>132</v>
      </c>
      <c r="LR30" s="2" t="s">
        <v>132</v>
      </c>
      <c r="LS30" s="4"/>
      <c r="LT30" s="8"/>
      <c r="LU30" s="4"/>
      <c r="LV30" s="8"/>
      <c r="LW30" s="7"/>
      <c r="LX30" s="7"/>
      <c r="LY30" s="2" t="s">
        <v>140</v>
      </c>
      <c r="LZ30" s="2" t="s">
        <v>174</v>
      </c>
      <c r="MA30" s="2" t="s">
        <v>697</v>
      </c>
      <c r="MB30" s="2" t="s">
        <v>637</v>
      </c>
      <c r="MC30" s="2" t="s">
        <v>142</v>
      </c>
      <c r="MD30" s="2" t="s">
        <v>132</v>
      </c>
      <c r="ME30" s="4"/>
      <c r="MF30" s="8"/>
      <c r="MG30" s="4"/>
      <c r="MH30" s="8"/>
      <c r="MI30" s="7"/>
      <c r="MJ30" s="7"/>
      <c r="MK30" s="2" t="s">
        <v>175</v>
      </c>
      <c r="ML30" s="2" t="s">
        <v>129</v>
      </c>
      <c r="MM30" s="2" t="s">
        <v>132</v>
      </c>
      <c r="MN30" s="2" t="s">
        <v>132</v>
      </c>
      <c r="MO30" s="2" t="s">
        <v>142</v>
      </c>
      <c r="MP30" s="2" t="s">
        <v>132</v>
      </c>
      <c r="MQ30" s="4"/>
      <c r="MR30" s="8"/>
      <c r="MS30" s="4"/>
      <c r="MT30" s="8"/>
      <c r="MU30" s="7"/>
      <c r="MV30" s="7"/>
      <c r="MW30" s="2" t="s">
        <v>175</v>
      </c>
      <c r="MX30" s="2" t="s">
        <v>129</v>
      </c>
      <c r="MY30" s="2" t="s">
        <v>132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175</v>
      </c>
      <c r="NJ30" s="2" t="s">
        <v>129</v>
      </c>
      <c r="NK30" s="2" t="s">
        <v>132</v>
      </c>
      <c r="NL30" s="2" t="s">
        <v>132</v>
      </c>
      <c r="NM30" s="2" t="s">
        <v>142</v>
      </c>
      <c r="NN30" s="2" t="s">
        <v>132</v>
      </c>
      <c r="NO30" s="4"/>
      <c r="NP30" s="8"/>
      <c r="NQ30" s="4"/>
      <c r="NR30" s="8"/>
      <c r="NS30" s="7"/>
      <c r="NT30" s="7"/>
      <c r="NU30" s="2" t="s">
        <v>176</v>
      </c>
      <c r="NV30" s="2" t="s">
        <v>129</v>
      </c>
      <c r="NW30" s="2" t="s">
        <v>132</v>
      </c>
      <c r="NX30" s="2" t="s">
        <v>132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175</v>
      </c>
      <c r="OH30" s="2" t="s">
        <v>129</v>
      </c>
      <c r="OI30" s="2" t="s">
        <v>132</v>
      </c>
      <c r="OJ30" s="2" t="s">
        <v>132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175</v>
      </c>
      <c r="OT30" s="2" t="s">
        <v>177</v>
      </c>
      <c r="OU30" s="2" t="s">
        <v>132</v>
      </c>
      <c r="OV30" s="2" t="s">
        <v>132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164</v>
      </c>
      <c r="PF30" s="2" t="s">
        <v>129</v>
      </c>
      <c r="PG30" s="2" t="s">
        <v>132</v>
      </c>
      <c r="PH30" s="2" t="s">
        <v>132</v>
      </c>
      <c r="PI30" s="2" t="s">
        <v>142</v>
      </c>
      <c r="PJ30" s="2" t="s">
        <v>132</v>
      </c>
      <c r="PK30" s="4"/>
      <c r="PL30" s="8"/>
      <c r="PM30" s="4"/>
      <c r="PN30" s="8"/>
      <c r="PO30" s="7"/>
      <c r="PP30" s="7"/>
      <c r="PQ30" s="2" t="s">
        <v>140</v>
      </c>
      <c r="PR30" s="2" t="s">
        <v>177</v>
      </c>
      <c r="PS30" s="2" t="s">
        <v>178</v>
      </c>
      <c r="PT30" s="2" t="s">
        <v>738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164</v>
      </c>
      <c r="QP30" s="2" t="s">
        <v>177</v>
      </c>
      <c r="QQ30" s="2" t="s">
        <v>132</v>
      </c>
      <c r="QR30" s="2" t="s">
        <v>132</v>
      </c>
      <c r="QS30" s="2" t="s">
        <v>142</v>
      </c>
      <c r="QT30" s="2" t="s">
        <v>132</v>
      </c>
      <c r="QU30" s="4"/>
      <c r="QV30" s="8"/>
      <c r="QW30" s="4"/>
      <c r="QX30" s="8"/>
      <c r="QY30" s="7"/>
      <c r="QZ30" s="7"/>
      <c r="RA30" s="2" t="s">
        <v>175</v>
      </c>
      <c r="RB30" s="2" t="s">
        <v>129</v>
      </c>
      <c r="RC30" s="2" t="s">
        <v>132</v>
      </c>
      <c r="RD30" s="2" t="s">
        <v>132</v>
      </c>
      <c r="RE30" s="2" t="s">
        <v>142</v>
      </c>
      <c r="RF30" s="2" t="s">
        <v>180</v>
      </c>
      <c r="RG30" s="4"/>
      <c r="RH30" s="8"/>
      <c r="RI30" s="4"/>
      <c r="RJ30" s="8"/>
      <c r="RK30" s="7"/>
      <c r="RL30" s="7"/>
      <c r="RM30" s="2" t="s">
        <v>140</v>
      </c>
      <c r="RN30" s="2" t="s">
        <v>177</v>
      </c>
      <c r="RO30" s="2" t="s">
        <v>739</v>
      </c>
      <c r="RP30" s="2" t="s">
        <v>740</v>
      </c>
      <c r="RQ30" s="2" t="s">
        <v>142</v>
      </c>
      <c r="RR30" s="2" t="s">
        <v>132</v>
      </c>
    </row>
    <row r="31">
      <c r="A31" s="2" t="s">
        <v>741</v>
      </c>
      <c r="B31" s="2" t="s">
        <v>121</v>
      </c>
      <c r="C31" s="2" t="s">
        <v>122</v>
      </c>
      <c r="D31" s="2" t="s">
        <v>123</v>
      </c>
      <c r="E31" s="2" t="s">
        <v>660</v>
      </c>
      <c r="F31" s="2" t="s">
        <v>742</v>
      </c>
      <c r="G31" s="2" t="s">
        <v>742</v>
      </c>
      <c r="H31" s="2" t="s">
        <v>742</v>
      </c>
      <c r="I31" s="2" t="s">
        <v>743</v>
      </c>
      <c r="J31" s="2" t="s">
        <v>127</v>
      </c>
      <c r="K31" s="2" t="s">
        <v>744</v>
      </c>
      <c r="L31" s="3">
        <v>54.4</v>
      </c>
      <c r="M31" s="3">
        <v>57.12</v>
      </c>
      <c r="N31" s="3">
        <v>114.74</v>
      </c>
      <c r="O31" s="2" t="s">
        <v>129</v>
      </c>
      <c r="P31" s="2" t="s">
        <v>602</v>
      </c>
      <c r="Q31" s="2" t="s">
        <v>131</v>
      </c>
      <c r="R31" s="2" t="s">
        <v>132</v>
      </c>
      <c r="S31" s="2" t="s">
        <v>745</v>
      </c>
      <c r="T31" s="2" t="s">
        <v>132</v>
      </c>
      <c r="U31" s="2" t="s">
        <v>134</v>
      </c>
      <c r="V31" s="2" t="s">
        <v>746</v>
      </c>
      <c r="W31" s="2" t="s">
        <v>246</v>
      </c>
      <c r="X31" s="2" t="s">
        <v>247</v>
      </c>
      <c r="Y31" s="2" t="s">
        <v>747</v>
      </c>
      <c r="Z31" s="4">
        <v>78</v>
      </c>
      <c r="AA31" s="4">
        <f>=ROUNDDOWN(26,0)</f>
      </c>
      <c r="AB31" s="5">
        <v>3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18</v>
      </c>
      <c r="AQ31" s="8">
        <v>1185.55</v>
      </c>
      <c r="AR31" s="4"/>
      <c r="AS31" s="8"/>
      <c r="AT31" s="7"/>
      <c r="AU31" s="7"/>
      <c r="AV31" s="4">
        <v>18</v>
      </c>
      <c r="AW31" s="8">
        <v>1185.55</v>
      </c>
      <c r="AX31" s="4"/>
      <c r="AY31" s="8"/>
      <c r="AZ31" s="7"/>
      <c r="BA31" s="7"/>
      <c r="BB31" s="7">
        <v>1</v>
      </c>
      <c r="BC31" s="4">
        <v>18</v>
      </c>
      <c r="BD31" s="8">
        <v>1185.55</v>
      </c>
      <c r="BE31" s="4"/>
      <c r="BF31" s="8"/>
      <c r="BG31" s="7"/>
      <c r="BH31" s="7"/>
      <c r="BI31" s="7">
        <v>1</v>
      </c>
      <c r="BJ31" s="4">
        <v>18</v>
      </c>
      <c r="BK31" s="8">
        <v>1185.55</v>
      </c>
      <c r="BL31" s="2" t="s">
        <v>748</v>
      </c>
      <c r="BM31" s="7">
        <v>1</v>
      </c>
      <c r="BN31" s="7">
        <v>1</v>
      </c>
      <c r="BO31" s="4">
        <v>4</v>
      </c>
      <c r="BP31" s="8">
        <v>250.24</v>
      </c>
      <c r="BQ31" s="4"/>
      <c r="BR31" s="8"/>
      <c r="BS31" s="7"/>
      <c r="BT31" s="7"/>
      <c r="BU31" s="2" t="s">
        <v>140</v>
      </c>
      <c r="BV31" s="2" t="s">
        <v>129</v>
      </c>
      <c r="BW31" s="2" t="s">
        <v>132</v>
      </c>
      <c r="BX31" s="2" t="s">
        <v>749</v>
      </c>
      <c r="BY31" s="2" t="s">
        <v>142</v>
      </c>
      <c r="BZ31" s="2" t="s">
        <v>132</v>
      </c>
      <c r="CA31" s="4"/>
      <c r="CB31" s="8"/>
      <c r="CC31" s="4"/>
      <c r="CD31" s="8"/>
      <c r="CE31" s="7"/>
      <c r="CF31" s="7"/>
      <c r="CG31" s="2" t="s">
        <v>140</v>
      </c>
      <c r="CH31" s="2" t="s">
        <v>129</v>
      </c>
      <c r="CI31" s="2" t="s">
        <v>650</v>
      </c>
      <c r="CJ31" s="2" t="s">
        <v>567</v>
      </c>
      <c r="CK31" s="2" t="s">
        <v>142</v>
      </c>
      <c r="CL31" s="2" t="s">
        <v>132</v>
      </c>
      <c r="CM31" s="4">
        <v>1</v>
      </c>
      <c r="CN31" s="8">
        <v>67.73</v>
      </c>
      <c r="CO31" s="4"/>
      <c r="CP31" s="8"/>
      <c r="CQ31" s="7"/>
      <c r="CR31" s="7"/>
      <c r="CS31" s="2" t="s">
        <v>140</v>
      </c>
      <c r="CT31" s="2" t="s">
        <v>129</v>
      </c>
      <c r="CU31" s="2" t="s">
        <v>384</v>
      </c>
      <c r="CV31" s="2" t="s">
        <v>158</v>
      </c>
      <c r="CW31" s="2" t="s">
        <v>142</v>
      </c>
      <c r="CX31" s="2" t="s">
        <v>132</v>
      </c>
      <c r="CY31" s="4">
        <v>5</v>
      </c>
      <c r="CZ31" s="8">
        <v>293.02</v>
      </c>
      <c r="DA31" s="4"/>
      <c r="DB31" s="8"/>
      <c r="DC31" s="7"/>
      <c r="DD31" s="7"/>
      <c r="DE31" s="2" t="s">
        <v>140</v>
      </c>
      <c r="DF31" s="2" t="s">
        <v>129</v>
      </c>
      <c r="DG31" s="2" t="s">
        <v>383</v>
      </c>
      <c r="DH31" s="2" t="s">
        <v>750</v>
      </c>
      <c r="DI31" s="2" t="s">
        <v>142</v>
      </c>
      <c r="DJ31" s="2" t="s">
        <v>132</v>
      </c>
      <c r="DK31" s="4">
        <v>3</v>
      </c>
      <c r="DL31" s="8">
        <v>211.68</v>
      </c>
      <c r="DM31" s="4"/>
      <c r="DN31" s="8"/>
      <c r="DO31" s="7"/>
      <c r="DP31" s="7"/>
      <c r="DQ31" s="2" t="s">
        <v>140</v>
      </c>
      <c r="DR31" s="2" t="s">
        <v>129</v>
      </c>
      <c r="DS31" s="2" t="s">
        <v>751</v>
      </c>
      <c r="DT31" s="2" t="s">
        <v>727</v>
      </c>
      <c r="DU31" s="2" t="s">
        <v>142</v>
      </c>
      <c r="DV31" s="2" t="s">
        <v>132</v>
      </c>
      <c r="DW31" s="4">
        <v>2</v>
      </c>
      <c r="DX31" s="8">
        <v>147.84</v>
      </c>
      <c r="DY31" s="4"/>
      <c r="DZ31" s="8"/>
      <c r="EA31" s="7"/>
      <c r="EB31" s="7"/>
      <c r="EC31" s="2" t="s">
        <v>140</v>
      </c>
      <c r="ED31" s="2" t="s">
        <v>129</v>
      </c>
      <c r="EE31" s="2" t="s">
        <v>258</v>
      </c>
      <c r="EF31" s="2" t="s">
        <v>433</v>
      </c>
      <c r="EG31" s="2" t="s">
        <v>142</v>
      </c>
      <c r="EH31" s="2" t="s">
        <v>132</v>
      </c>
      <c r="EI31" s="4">
        <v>1</v>
      </c>
      <c r="EJ31" s="8">
        <v>73.92</v>
      </c>
      <c r="EK31" s="4"/>
      <c r="EL31" s="8"/>
      <c r="EM31" s="7"/>
      <c r="EN31" s="7"/>
      <c r="EO31" s="2" t="s">
        <v>140</v>
      </c>
      <c r="EP31" s="2" t="s">
        <v>129</v>
      </c>
      <c r="EQ31" s="2" t="s">
        <v>650</v>
      </c>
      <c r="ER31" s="2" t="s">
        <v>637</v>
      </c>
      <c r="ES31" s="2" t="s">
        <v>142</v>
      </c>
      <c r="ET31" s="2" t="s">
        <v>132</v>
      </c>
      <c r="EU31" s="4">
        <v>2</v>
      </c>
      <c r="EV31" s="8">
        <v>141.12</v>
      </c>
      <c r="EW31" s="4"/>
      <c r="EX31" s="8"/>
      <c r="EY31" s="7"/>
      <c r="EZ31" s="7"/>
      <c r="FA31" s="2" t="s">
        <v>140</v>
      </c>
      <c r="FB31" s="2" t="s">
        <v>129</v>
      </c>
      <c r="FC31" s="2" t="s">
        <v>154</v>
      </c>
      <c r="FD31" s="2" t="s">
        <v>345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140</v>
      </c>
      <c r="FN31" s="2" t="s">
        <v>129</v>
      </c>
      <c r="FO31" s="2" t="s">
        <v>156</v>
      </c>
      <c r="FP31" s="2" t="s">
        <v>707</v>
      </c>
      <c r="FQ31" s="2" t="s">
        <v>142</v>
      </c>
      <c r="FR31" s="2" t="s">
        <v>132</v>
      </c>
      <c r="FS31" s="4"/>
      <c r="FT31" s="8"/>
      <c r="FU31" s="4"/>
      <c r="FV31" s="8"/>
      <c r="FW31" s="7"/>
      <c r="FX31" s="7"/>
      <c r="FY31" s="2" t="s">
        <v>140</v>
      </c>
      <c r="FZ31" s="2" t="s">
        <v>129</v>
      </c>
      <c r="GA31" s="2" t="s">
        <v>390</v>
      </c>
      <c r="GB31" s="2" t="s">
        <v>752</v>
      </c>
      <c r="GC31" s="2" t="s">
        <v>142</v>
      </c>
      <c r="GD31" s="2" t="s">
        <v>132</v>
      </c>
      <c r="GE31" s="4"/>
      <c r="GF31" s="8"/>
      <c r="GG31" s="4"/>
      <c r="GH31" s="8"/>
      <c r="GI31" s="7"/>
      <c r="GJ31" s="7"/>
      <c r="GK31" s="2" t="s">
        <v>140</v>
      </c>
      <c r="GL31" s="2" t="s">
        <v>129</v>
      </c>
      <c r="GM31" s="2" t="s">
        <v>650</v>
      </c>
      <c r="GN31" s="2" t="s">
        <v>132</v>
      </c>
      <c r="GO31" s="2" t="s">
        <v>142</v>
      </c>
      <c r="GP31" s="2" t="s">
        <v>132</v>
      </c>
      <c r="GQ31" s="4"/>
      <c r="GR31" s="8"/>
      <c r="GS31" s="4"/>
      <c r="GT31" s="8"/>
      <c r="GU31" s="7"/>
      <c r="GV31" s="7"/>
      <c r="GW31" s="2" t="s">
        <v>140</v>
      </c>
      <c r="GX31" s="2" t="s">
        <v>129</v>
      </c>
      <c r="GY31" s="2" t="s">
        <v>162</v>
      </c>
      <c r="GZ31" s="2" t="s">
        <v>132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140</v>
      </c>
      <c r="HJ31" s="2" t="s">
        <v>129</v>
      </c>
      <c r="HK31" s="2" t="s">
        <v>207</v>
      </c>
      <c r="HL31" s="2" t="s">
        <v>753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140</v>
      </c>
      <c r="HV31" s="2" t="s">
        <v>129</v>
      </c>
      <c r="HW31" s="2" t="s">
        <v>167</v>
      </c>
      <c r="HX31" s="2" t="s">
        <v>132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175</v>
      </c>
      <c r="IH31" s="2" t="s">
        <v>129</v>
      </c>
      <c r="II31" s="2" t="s">
        <v>132</v>
      </c>
      <c r="IJ31" s="2" t="s">
        <v>132</v>
      </c>
      <c r="IK31" s="2" t="s">
        <v>142</v>
      </c>
      <c r="IL31" s="2" t="s">
        <v>132</v>
      </c>
      <c r="IM31" s="4"/>
      <c r="IN31" s="8"/>
      <c r="IO31" s="4"/>
      <c r="IP31" s="8"/>
      <c r="IQ31" s="7"/>
      <c r="IR31" s="7"/>
      <c r="IS31" s="2" t="s">
        <v>140</v>
      </c>
      <c r="IT31" s="2" t="s">
        <v>129</v>
      </c>
      <c r="IU31" s="2" t="s">
        <v>169</v>
      </c>
      <c r="IV31" s="2" t="s">
        <v>132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164</v>
      </c>
      <c r="JF31" s="2" t="s">
        <v>129</v>
      </c>
      <c r="JG31" s="2" t="s">
        <v>132</v>
      </c>
      <c r="JH31" s="2" t="s">
        <v>132</v>
      </c>
      <c r="JI31" s="2" t="s">
        <v>142</v>
      </c>
      <c r="JJ31" s="2" t="s">
        <v>132</v>
      </c>
      <c r="JK31" s="4"/>
      <c r="JL31" s="8"/>
      <c r="JM31" s="4"/>
      <c r="JN31" s="8"/>
      <c r="JO31" s="7"/>
      <c r="JP31" s="7"/>
      <c r="JQ31" s="2" t="s">
        <v>140</v>
      </c>
      <c r="JR31" s="2" t="s">
        <v>129</v>
      </c>
      <c r="JS31" s="2" t="s">
        <v>342</v>
      </c>
      <c r="JT31" s="2" t="s">
        <v>754</v>
      </c>
      <c r="JU31" s="2" t="s">
        <v>142</v>
      </c>
      <c r="JV31" s="2" t="s">
        <v>132</v>
      </c>
      <c r="JW31" s="4"/>
      <c r="JX31" s="8"/>
      <c r="JY31" s="4"/>
      <c r="JZ31" s="8"/>
      <c r="KA31" s="7"/>
      <c r="KB31" s="7"/>
      <c r="KC31" s="2" t="s">
        <v>140</v>
      </c>
      <c r="KD31" s="2" t="s">
        <v>129</v>
      </c>
      <c r="KE31" s="2" t="s">
        <v>552</v>
      </c>
      <c r="KF31" s="2" t="s">
        <v>543</v>
      </c>
      <c r="KG31" s="2" t="s">
        <v>142</v>
      </c>
      <c r="KH31" s="2" t="s">
        <v>132</v>
      </c>
      <c r="KI31" s="4"/>
      <c r="KJ31" s="8"/>
      <c r="KK31" s="4"/>
      <c r="KL31" s="8"/>
      <c r="KM31" s="7"/>
      <c r="KN31" s="7"/>
      <c r="KO31" s="2" t="s">
        <v>132</v>
      </c>
      <c r="KP31" s="2" t="s">
        <v>132</v>
      </c>
      <c r="KQ31" s="2" t="s">
        <v>132</v>
      </c>
      <c r="KR31" s="2" t="s">
        <v>132</v>
      </c>
      <c r="KS31" s="2" t="s">
        <v>132</v>
      </c>
      <c r="KT31" s="2" t="s">
        <v>132</v>
      </c>
      <c r="KU31" s="4"/>
      <c r="KV31" s="8"/>
      <c r="KW31" s="4"/>
      <c r="KX31" s="8"/>
      <c r="KY31" s="7"/>
      <c r="KZ31" s="7"/>
      <c r="LA31" s="2" t="s">
        <v>175</v>
      </c>
      <c r="LB31" s="2" t="s">
        <v>177</v>
      </c>
      <c r="LC31" s="2" t="s">
        <v>132</v>
      </c>
      <c r="LD31" s="2" t="s">
        <v>132</v>
      </c>
      <c r="LE31" s="2" t="s">
        <v>142</v>
      </c>
      <c r="LF31" s="2" t="s">
        <v>132</v>
      </c>
      <c r="LG31" s="4"/>
      <c r="LH31" s="8"/>
      <c r="LI31" s="4"/>
      <c r="LJ31" s="8"/>
      <c r="LK31" s="7"/>
      <c r="LL31" s="7"/>
      <c r="LM31" s="2" t="s">
        <v>132</v>
      </c>
      <c r="LN31" s="2" t="s">
        <v>132</v>
      </c>
      <c r="LO31" s="2" t="s">
        <v>132</v>
      </c>
      <c r="LP31" s="2" t="s">
        <v>132</v>
      </c>
      <c r="LQ31" s="2" t="s">
        <v>132</v>
      </c>
      <c r="LR31" s="2" t="s">
        <v>132</v>
      </c>
      <c r="LS31" s="4"/>
      <c r="LT31" s="8"/>
      <c r="LU31" s="4"/>
      <c r="LV31" s="8"/>
      <c r="LW31" s="7"/>
      <c r="LX31" s="7"/>
      <c r="LY31" s="2" t="s">
        <v>140</v>
      </c>
      <c r="LZ31" s="2" t="s">
        <v>174</v>
      </c>
      <c r="MA31" s="2" t="s">
        <v>650</v>
      </c>
      <c r="MB31" s="2" t="s">
        <v>755</v>
      </c>
      <c r="MC31" s="2" t="s">
        <v>142</v>
      </c>
      <c r="MD31" s="2" t="s">
        <v>132</v>
      </c>
      <c r="ME31" s="4"/>
      <c r="MF31" s="8"/>
      <c r="MG31" s="4"/>
      <c r="MH31" s="8"/>
      <c r="MI31" s="7"/>
      <c r="MJ31" s="7"/>
      <c r="MK31" s="2" t="s">
        <v>175</v>
      </c>
      <c r="ML31" s="2" t="s">
        <v>129</v>
      </c>
      <c r="MM31" s="2" t="s">
        <v>132</v>
      </c>
      <c r="MN31" s="2" t="s">
        <v>132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175</v>
      </c>
      <c r="MX31" s="2" t="s">
        <v>129</v>
      </c>
      <c r="MY31" s="2" t="s">
        <v>132</v>
      </c>
      <c r="MZ31" s="2" t="s">
        <v>132</v>
      </c>
      <c r="NA31" s="2" t="s">
        <v>142</v>
      </c>
      <c r="NB31" s="2" t="s">
        <v>132</v>
      </c>
      <c r="NC31" s="4"/>
      <c r="ND31" s="8"/>
      <c r="NE31" s="4"/>
      <c r="NF31" s="8"/>
      <c r="NG31" s="7"/>
      <c r="NH31" s="7"/>
      <c r="NI31" s="2" t="s">
        <v>175</v>
      </c>
      <c r="NJ31" s="2" t="s">
        <v>129</v>
      </c>
      <c r="NK31" s="2" t="s">
        <v>132</v>
      </c>
      <c r="NL31" s="2" t="s">
        <v>132</v>
      </c>
      <c r="NM31" s="2" t="s">
        <v>142</v>
      </c>
      <c r="NN31" s="2" t="s">
        <v>132</v>
      </c>
      <c r="NO31" s="4"/>
      <c r="NP31" s="8"/>
      <c r="NQ31" s="4"/>
      <c r="NR31" s="8"/>
      <c r="NS31" s="7"/>
      <c r="NT31" s="7"/>
      <c r="NU31" s="2" t="s">
        <v>176</v>
      </c>
      <c r="NV31" s="2" t="s">
        <v>129</v>
      </c>
      <c r="NW31" s="2" t="s">
        <v>132</v>
      </c>
      <c r="NX31" s="2" t="s">
        <v>132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175</v>
      </c>
      <c r="OH31" s="2" t="s">
        <v>129</v>
      </c>
      <c r="OI31" s="2" t="s">
        <v>132</v>
      </c>
      <c r="OJ31" s="2" t="s">
        <v>132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175</v>
      </c>
      <c r="OT31" s="2" t="s">
        <v>177</v>
      </c>
      <c r="OU31" s="2" t="s">
        <v>132</v>
      </c>
      <c r="OV31" s="2" t="s">
        <v>132</v>
      </c>
      <c r="OW31" s="2" t="s">
        <v>142</v>
      </c>
      <c r="OX31" s="2" t="s">
        <v>132</v>
      </c>
      <c r="OY31" s="4"/>
      <c r="OZ31" s="8"/>
      <c r="PA31" s="4"/>
      <c r="PB31" s="8"/>
      <c r="PC31" s="7"/>
      <c r="PD31" s="7"/>
      <c r="PE31" s="2" t="s">
        <v>164</v>
      </c>
      <c r="PF31" s="2" t="s">
        <v>129</v>
      </c>
      <c r="PG31" s="2" t="s">
        <v>132</v>
      </c>
      <c r="PH31" s="2" t="s">
        <v>132</v>
      </c>
      <c r="PI31" s="2" t="s">
        <v>142</v>
      </c>
      <c r="PJ31" s="2" t="s">
        <v>132</v>
      </c>
      <c r="PK31" s="4"/>
      <c r="PL31" s="8"/>
      <c r="PM31" s="4"/>
      <c r="PN31" s="8"/>
      <c r="PO31" s="7"/>
      <c r="PP31" s="7"/>
      <c r="PQ31" s="2" t="s">
        <v>140</v>
      </c>
      <c r="PR31" s="2" t="s">
        <v>177</v>
      </c>
      <c r="PS31" s="2" t="s">
        <v>213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164</v>
      </c>
      <c r="QP31" s="2" t="s">
        <v>177</v>
      </c>
      <c r="QQ31" s="2" t="s">
        <v>132</v>
      </c>
      <c r="QR31" s="2" t="s">
        <v>132</v>
      </c>
      <c r="QS31" s="2" t="s">
        <v>142</v>
      </c>
      <c r="QT31" s="2" t="s">
        <v>132</v>
      </c>
      <c r="QU31" s="4"/>
      <c r="QV31" s="8"/>
      <c r="QW31" s="4"/>
      <c r="QX31" s="8"/>
      <c r="QY31" s="7"/>
      <c r="QZ31" s="7"/>
      <c r="RA31" s="2" t="s">
        <v>175</v>
      </c>
      <c r="RB31" s="2" t="s">
        <v>129</v>
      </c>
      <c r="RC31" s="2" t="s">
        <v>132</v>
      </c>
      <c r="RD31" s="2" t="s">
        <v>132</v>
      </c>
      <c r="RE31" s="2" t="s">
        <v>142</v>
      </c>
      <c r="RF31" s="2" t="s">
        <v>180</v>
      </c>
      <c r="RG31" s="4"/>
      <c r="RH31" s="8"/>
      <c r="RI31" s="4"/>
      <c r="RJ31" s="8"/>
      <c r="RK31" s="7"/>
      <c r="RL31" s="7"/>
      <c r="RM31" s="2" t="s">
        <v>140</v>
      </c>
      <c r="RN31" s="2" t="s">
        <v>177</v>
      </c>
      <c r="RO31" s="2" t="s">
        <v>527</v>
      </c>
      <c r="RP31" s="2" t="s">
        <v>235</v>
      </c>
      <c r="RQ31" s="2" t="s">
        <v>142</v>
      </c>
      <c r="RR31" s="2" t="s">
        <v>132</v>
      </c>
    </row>
    <row r="32">
      <c r="A32" s="2" t="s">
        <v>756</v>
      </c>
      <c r="B32" s="2" t="s">
        <v>121</v>
      </c>
      <c r="C32" s="2" t="s">
        <v>122</v>
      </c>
      <c r="D32" s="2" t="s">
        <v>123</v>
      </c>
      <c r="E32" s="2" t="s">
        <v>660</v>
      </c>
      <c r="F32" s="2" t="s">
        <v>757</v>
      </c>
      <c r="G32" s="2" t="s">
        <v>757</v>
      </c>
      <c r="H32" s="2" t="s">
        <v>757</v>
      </c>
      <c r="I32" s="2" t="s">
        <v>758</v>
      </c>
      <c r="J32" s="2" t="s">
        <v>127</v>
      </c>
      <c r="K32" s="2" t="s">
        <v>759</v>
      </c>
      <c r="L32" s="3">
        <v>18.83</v>
      </c>
      <c r="M32" s="3">
        <v>19.77</v>
      </c>
      <c r="N32" s="3">
        <v>38.24</v>
      </c>
      <c r="O32" s="2" t="s">
        <v>760</v>
      </c>
      <c r="P32" s="2" t="s">
        <v>632</v>
      </c>
      <c r="Q32" s="2" t="s">
        <v>131</v>
      </c>
      <c r="R32" s="2" t="s">
        <v>132</v>
      </c>
      <c r="S32" s="2" t="s">
        <v>761</v>
      </c>
      <c r="T32" s="2" t="s">
        <v>132</v>
      </c>
      <c r="U32" s="2" t="s">
        <v>282</v>
      </c>
      <c r="V32" s="2" t="s">
        <v>559</v>
      </c>
      <c r="W32" s="2" t="s">
        <v>186</v>
      </c>
      <c r="X32" s="2" t="s">
        <v>132</v>
      </c>
      <c r="Y32" s="2" t="s">
        <v>762</v>
      </c>
      <c r="Z32" s="4">
        <v>649</v>
      </c>
      <c r="AA32" s="4">
        <f>=ROUNDDOWN(79.1463414634146,0)</f>
      </c>
      <c r="AB32" s="5">
        <v>8.2</v>
      </c>
      <c r="AC32" s="2" t="s">
        <v>132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37</v>
      </c>
      <c r="AQ32" s="8">
        <v>600.11</v>
      </c>
      <c r="AR32" s="4"/>
      <c r="AS32" s="8"/>
      <c r="AT32" s="7"/>
      <c r="AU32" s="7"/>
      <c r="AV32" s="4">
        <v>37</v>
      </c>
      <c r="AW32" s="8">
        <v>600.11</v>
      </c>
      <c r="AX32" s="4"/>
      <c r="AY32" s="8"/>
      <c r="AZ32" s="7"/>
      <c r="BA32" s="7"/>
      <c r="BB32" s="7">
        <v>1</v>
      </c>
      <c r="BC32" s="4">
        <v>43</v>
      </c>
      <c r="BD32" s="8">
        <v>751.72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0.7983</v>
      </c>
      <c r="BJ32" s="4">
        <v>37</v>
      </c>
      <c r="BK32" s="8">
        <v>600.11</v>
      </c>
      <c r="BL32" s="2" t="s">
        <v>763</v>
      </c>
      <c r="BM32" s="7">
        <v>1</v>
      </c>
      <c r="BN32" s="7">
        <v>1</v>
      </c>
      <c r="BO32" s="4">
        <v>8</v>
      </c>
      <c r="BP32" s="8">
        <v>153.44</v>
      </c>
      <c r="BQ32" s="4"/>
      <c r="BR32" s="8"/>
      <c r="BS32" s="7"/>
      <c r="BT32" s="7"/>
      <c r="BU32" s="2" t="s">
        <v>140</v>
      </c>
      <c r="BV32" s="2" t="s">
        <v>129</v>
      </c>
      <c r="BW32" s="2" t="s">
        <v>132</v>
      </c>
      <c r="BX32" s="2" t="s">
        <v>764</v>
      </c>
      <c r="BY32" s="2" t="s">
        <v>142</v>
      </c>
      <c r="BZ32" s="2" t="s">
        <v>132</v>
      </c>
      <c r="CA32" s="4">
        <v>2</v>
      </c>
      <c r="CB32" s="8">
        <v>22.2</v>
      </c>
      <c r="CC32" s="4"/>
      <c r="CD32" s="8"/>
      <c r="CE32" s="7"/>
      <c r="CF32" s="7"/>
      <c r="CG32" s="2" t="s">
        <v>140</v>
      </c>
      <c r="CH32" s="2" t="s">
        <v>129</v>
      </c>
      <c r="CI32" s="2" t="s">
        <v>765</v>
      </c>
      <c r="CJ32" s="2" t="s">
        <v>766</v>
      </c>
      <c r="CK32" s="2" t="s">
        <v>142</v>
      </c>
      <c r="CL32" s="2" t="s">
        <v>132</v>
      </c>
      <c r="CM32" s="4">
        <v>6</v>
      </c>
      <c r="CN32" s="8">
        <v>145.2</v>
      </c>
      <c r="CO32" s="4"/>
      <c r="CP32" s="8"/>
      <c r="CQ32" s="7"/>
      <c r="CR32" s="7"/>
      <c r="CS32" s="2" t="s">
        <v>140</v>
      </c>
      <c r="CT32" s="2" t="s">
        <v>129</v>
      </c>
      <c r="CU32" s="2" t="s">
        <v>767</v>
      </c>
      <c r="CV32" s="2" t="s">
        <v>768</v>
      </c>
      <c r="CW32" s="2" t="s">
        <v>142</v>
      </c>
      <c r="CX32" s="2" t="s">
        <v>132</v>
      </c>
      <c r="CY32" s="4"/>
      <c r="CZ32" s="8"/>
      <c r="DA32" s="4"/>
      <c r="DB32" s="8"/>
      <c r="DC32" s="7"/>
      <c r="DD32" s="7"/>
      <c r="DE32" s="2" t="s">
        <v>140</v>
      </c>
      <c r="DF32" s="2" t="s">
        <v>129</v>
      </c>
      <c r="DG32" s="2" t="s">
        <v>769</v>
      </c>
      <c r="DH32" s="2" t="s">
        <v>770</v>
      </c>
      <c r="DI32" s="2" t="s">
        <v>142</v>
      </c>
      <c r="DJ32" s="2" t="s">
        <v>132</v>
      </c>
      <c r="DK32" s="4">
        <v>14</v>
      </c>
      <c r="DL32" s="8">
        <v>87.22</v>
      </c>
      <c r="DM32" s="4"/>
      <c r="DN32" s="8"/>
      <c r="DO32" s="7"/>
      <c r="DP32" s="7"/>
      <c r="DQ32" s="2" t="s">
        <v>140</v>
      </c>
      <c r="DR32" s="2" t="s">
        <v>129</v>
      </c>
      <c r="DS32" s="2" t="s">
        <v>771</v>
      </c>
      <c r="DT32" s="2" t="s">
        <v>772</v>
      </c>
      <c r="DU32" s="2" t="s">
        <v>142</v>
      </c>
      <c r="DV32" s="2" t="s">
        <v>132</v>
      </c>
      <c r="DW32" s="4"/>
      <c r="DX32" s="8"/>
      <c r="DY32" s="4"/>
      <c r="DZ32" s="8"/>
      <c r="EA32" s="7"/>
      <c r="EB32" s="7"/>
      <c r="EC32" s="2" t="s">
        <v>515</v>
      </c>
      <c r="ED32" s="2" t="s">
        <v>177</v>
      </c>
      <c r="EE32" s="2" t="s">
        <v>773</v>
      </c>
      <c r="EF32" s="2" t="s">
        <v>774</v>
      </c>
      <c r="EG32" s="2" t="s">
        <v>180</v>
      </c>
      <c r="EH32" s="2" t="s">
        <v>132</v>
      </c>
      <c r="EI32" s="4"/>
      <c r="EJ32" s="8"/>
      <c r="EK32" s="4"/>
      <c r="EL32" s="8"/>
      <c r="EM32" s="7"/>
      <c r="EN32" s="7"/>
      <c r="EO32" s="2" t="s">
        <v>140</v>
      </c>
      <c r="EP32" s="2" t="s">
        <v>129</v>
      </c>
      <c r="EQ32" s="2" t="s">
        <v>769</v>
      </c>
      <c r="ER32" s="2" t="s">
        <v>775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140</v>
      </c>
      <c r="FB32" s="2" t="s">
        <v>177</v>
      </c>
      <c r="FC32" s="2" t="s">
        <v>776</v>
      </c>
      <c r="FD32" s="2" t="s">
        <v>777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140</v>
      </c>
      <c r="FN32" s="2" t="s">
        <v>129</v>
      </c>
      <c r="FO32" s="2" t="s">
        <v>156</v>
      </c>
      <c r="FP32" s="2" t="s">
        <v>778</v>
      </c>
      <c r="FQ32" s="2" t="s">
        <v>142</v>
      </c>
      <c r="FR32" s="2" t="s">
        <v>132</v>
      </c>
      <c r="FS32" s="4"/>
      <c r="FT32" s="8"/>
      <c r="FU32" s="4"/>
      <c r="FV32" s="8"/>
      <c r="FW32" s="7"/>
      <c r="FX32" s="7"/>
      <c r="FY32" s="2" t="s">
        <v>140</v>
      </c>
      <c r="FZ32" s="2" t="s">
        <v>129</v>
      </c>
      <c r="GA32" s="2" t="s">
        <v>779</v>
      </c>
      <c r="GB32" s="2" t="s">
        <v>780</v>
      </c>
      <c r="GC32" s="2" t="s">
        <v>142</v>
      </c>
      <c r="GD32" s="2" t="s">
        <v>132</v>
      </c>
      <c r="GE32" s="4">
        <v>2</v>
      </c>
      <c r="GF32" s="8">
        <v>89.82</v>
      </c>
      <c r="GG32" s="4"/>
      <c r="GH32" s="8"/>
      <c r="GI32" s="7"/>
      <c r="GJ32" s="7"/>
      <c r="GK32" s="2" t="s">
        <v>140</v>
      </c>
      <c r="GL32" s="2" t="s">
        <v>129</v>
      </c>
      <c r="GM32" s="2" t="s">
        <v>769</v>
      </c>
      <c r="GN32" s="2" t="s">
        <v>781</v>
      </c>
      <c r="GO32" s="2" t="s">
        <v>142</v>
      </c>
      <c r="GP32" s="2" t="s">
        <v>132</v>
      </c>
      <c r="GQ32" s="4">
        <v>1</v>
      </c>
      <c r="GR32" s="8">
        <v>45.99</v>
      </c>
      <c r="GS32" s="4"/>
      <c r="GT32" s="8"/>
      <c r="GU32" s="7"/>
      <c r="GV32" s="7"/>
      <c r="GW32" s="2" t="s">
        <v>140</v>
      </c>
      <c r="GX32" s="2" t="s">
        <v>129</v>
      </c>
      <c r="GY32" s="2" t="s">
        <v>782</v>
      </c>
      <c r="GZ32" s="2" t="s">
        <v>783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140</v>
      </c>
      <c r="HJ32" s="2" t="s">
        <v>129</v>
      </c>
      <c r="HK32" s="2" t="s">
        <v>784</v>
      </c>
      <c r="HL32" s="2" t="s">
        <v>785</v>
      </c>
      <c r="HM32" s="2" t="s">
        <v>142</v>
      </c>
      <c r="HN32" s="2" t="s">
        <v>132</v>
      </c>
      <c r="HO32" s="4"/>
      <c r="HP32" s="8"/>
      <c r="HQ32" s="4"/>
      <c r="HR32" s="8"/>
      <c r="HS32" s="7"/>
      <c r="HT32" s="7"/>
      <c r="HU32" s="2" t="s">
        <v>140</v>
      </c>
      <c r="HV32" s="2" t="s">
        <v>129</v>
      </c>
      <c r="HW32" s="2" t="s">
        <v>367</v>
      </c>
      <c r="HX32" s="2" t="s">
        <v>786</v>
      </c>
      <c r="HY32" s="2" t="s">
        <v>142</v>
      </c>
      <c r="HZ32" s="2" t="s">
        <v>132</v>
      </c>
      <c r="IA32" s="4">
        <v>1</v>
      </c>
      <c r="IB32" s="8">
        <v>21.35</v>
      </c>
      <c r="IC32" s="4"/>
      <c r="ID32" s="8"/>
      <c r="IE32" s="7"/>
      <c r="IF32" s="7"/>
      <c r="IG32" s="2" t="s">
        <v>140</v>
      </c>
      <c r="IH32" s="2" t="s">
        <v>129</v>
      </c>
      <c r="II32" s="2" t="s">
        <v>787</v>
      </c>
      <c r="IJ32" s="2" t="s">
        <v>621</v>
      </c>
      <c r="IK32" s="2" t="s">
        <v>142</v>
      </c>
      <c r="IL32" s="2" t="s">
        <v>132</v>
      </c>
      <c r="IM32" s="4">
        <v>3</v>
      </c>
      <c r="IN32" s="8">
        <v>34.89</v>
      </c>
      <c r="IO32" s="4"/>
      <c r="IP32" s="8"/>
      <c r="IQ32" s="7"/>
      <c r="IR32" s="7"/>
      <c r="IS32" s="2" t="s">
        <v>140</v>
      </c>
      <c r="IT32" s="2" t="s">
        <v>129</v>
      </c>
      <c r="IU32" s="2" t="s">
        <v>305</v>
      </c>
      <c r="IV32" s="2" t="s">
        <v>788</v>
      </c>
      <c r="IW32" s="2" t="s">
        <v>142</v>
      </c>
      <c r="IX32" s="2" t="s">
        <v>132</v>
      </c>
      <c r="IY32" s="4"/>
      <c r="IZ32" s="8"/>
      <c r="JA32" s="4"/>
      <c r="JB32" s="8"/>
      <c r="JC32" s="7"/>
      <c r="JD32" s="7"/>
      <c r="JE32" s="2" t="s">
        <v>175</v>
      </c>
      <c r="JF32" s="2" t="s">
        <v>129</v>
      </c>
      <c r="JG32" s="2" t="s">
        <v>132</v>
      </c>
      <c r="JH32" s="2" t="s">
        <v>132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140</v>
      </c>
      <c r="JR32" s="2" t="s">
        <v>129</v>
      </c>
      <c r="JS32" s="2" t="s">
        <v>789</v>
      </c>
      <c r="JT32" s="2" t="s">
        <v>790</v>
      </c>
      <c r="JU32" s="2" t="s">
        <v>142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129</v>
      </c>
      <c r="KE32" s="2" t="s">
        <v>373</v>
      </c>
      <c r="KF32" s="2" t="s">
        <v>791</v>
      </c>
      <c r="KG32" s="2" t="s">
        <v>142</v>
      </c>
      <c r="KH32" s="2" t="s">
        <v>132</v>
      </c>
      <c r="KI32" s="4"/>
      <c r="KJ32" s="8"/>
      <c r="KK32" s="4"/>
      <c r="KL32" s="8"/>
      <c r="KM32" s="7"/>
      <c r="KN32" s="7"/>
      <c r="KO32" s="2" t="s">
        <v>132</v>
      </c>
      <c r="KP32" s="2" t="s">
        <v>132</v>
      </c>
      <c r="KQ32" s="2" t="s">
        <v>132</v>
      </c>
      <c r="KR32" s="2" t="s">
        <v>132</v>
      </c>
      <c r="KS32" s="2" t="s">
        <v>132</v>
      </c>
      <c r="KT32" s="2" t="s">
        <v>132</v>
      </c>
      <c r="KU32" s="4"/>
      <c r="KV32" s="8"/>
      <c r="KW32" s="4"/>
      <c r="KX32" s="8"/>
      <c r="KY32" s="7"/>
      <c r="KZ32" s="7"/>
      <c r="LA32" s="2" t="s">
        <v>140</v>
      </c>
      <c r="LB32" s="2" t="s">
        <v>177</v>
      </c>
      <c r="LC32" s="2" t="s">
        <v>738</v>
      </c>
      <c r="LD32" s="2" t="s">
        <v>330</v>
      </c>
      <c r="LE32" s="2" t="s">
        <v>142</v>
      </c>
      <c r="LF32" s="2" t="s">
        <v>132</v>
      </c>
      <c r="LG32" s="4"/>
      <c r="LH32" s="8"/>
      <c r="LI32" s="4"/>
      <c r="LJ32" s="8"/>
      <c r="LK32" s="7"/>
      <c r="LL32" s="7"/>
      <c r="LM32" s="2" t="s">
        <v>132</v>
      </c>
      <c r="LN32" s="2" t="s">
        <v>132</v>
      </c>
      <c r="LO32" s="2" t="s">
        <v>132</v>
      </c>
      <c r="LP32" s="2" t="s">
        <v>132</v>
      </c>
      <c r="LQ32" s="2" t="s">
        <v>132</v>
      </c>
      <c r="LR32" s="2" t="s">
        <v>132</v>
      </c>
      <c r="LS32" s="4"/>
      <c r="LT32" s="8"/>
      <c r="LU32" s="4"/>
      <c r="LV32" s="8"/>
      <c r="LW32" s="7"/>
      <c r="LX32" s="7"/>
      <c r="LY32" s="2" t="s">
        <v>140</v>
      </c>
      <c r="LZ32" s="2" t="s">
        <v>174</v>
      </c>
      <c r="MA32" s="2" t="s">
        <v>792</v>
      </c>
      <c r="MB32" s="2" t="s">
        <v>766</v>
      </c>
      <c r="MC32" s="2" t="s">
        <v>142</v>
      </c>
      <c r="MD32" s="2" t="s">
        <v>132</v>
      </c>
      <c r="ME32" s="4"/>
      <c r="MF32" s="8"/>
      <c r="MG32" s="4"/>
      <c r="MH32" s="8"/>
      <c r="MI32" s="7"/>
      <c r="MJ32" s="7"/>
      <c r="MK32" s="2" t="s">
        <v>175</v>
      </c>
      <c r="ML32" s="2" t="s">
        <v>129</v>
      </c>
      <c r="MM32" s="2" t="s">
        <v>769</v>
      </c>
      <c r="MN32" s="2" t="s">
        <v>132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175</v>
      </c>
      <c r="MX32" s="2" t="s">
        <v>129</v>
      </c>
      <c r="MY32" s="2" t="s">
        <v>132</v>
      </c>
      <c r="MZ32" s="2" t="s">
        <v>132</v>
      </c>
      <c r="NA32" s="2" t="s">
        <v>142</v>
      </c>
      <c r="NB32" s="2" t="s">
        <v>132</v>
      </c>
      <c r="NC32" s="4"/>
      <c r="ND32" s="8"/>
      <c r="NE32" s="4"/>
      <c r="NF32" s="8"/>
      <c r="NG32" s="7"/>
      <c r="NH32" s="7"/>
      <c r="NI32" s="2" t="s">
        <v>175</v>
      </c>
      <c r="NJ32" s="2" t="s">
        <v>129</v>
      </c>
      <c r="NK32" s="2" t="s">
        <v>132</v>
      </c>
      <c r="NL32" s="2" t="s">
        <v>132</v>
      </c>
      <c r="NM32" s="2" t="s">
        <v>142</v>
      </c>
      <c r="NN32" s="2" t="s">
        <v>132</v>
      </c>
      <c r="NO32" s="4"/>
      <c r="NP32" s="8"/>
      <c r="NQ32" s="4"/>
      <c r="NR32" s="8"/>
      <c r="NS32" s="7"/>
      <c r="NT32" s="7"/>
      <c r="NU32" s="2" t="s">
        <v>132</v>
      </c>
      <c r="NV32" s="2" t="s">
        <v>132</v>
      </c>
      <c r="NW32" s="2" t="s">
        <v>132</v>
      </c>
      <c r="NX32" s="2" t="s">
        <v>132</v>
      </c>
      <c r="NY32" s="2" t="s">
        <v>132</v>
      </c>
      <c r="NZ32" s="2" t="s">
        <v>132</v>
      </c>
      <c r="OA32" s="4"/>
      <c r="OB32" s="8"/>
      <c r="OC32" s="4"/>
      <c r="OD32" s="8"/>
      <c r="OE32" s="7"/>
      <c r="OF32" s="7"/>
      <c r="OG32" s="2" t="s">
        <v>176</v>
      </c>
      <c r="OH32" s="2" t="s">
        <v>129</v>
      </c>
      <c r="OI32" s="2" t="s">
        <v>132</v>
      </c>
      <c r="OJ32" s="2" t="s">
        <v>132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175</v>
      </c>
      <c r="OT32" s="2" t="s">
        <v>177</v>
      </c>
      <c r="OU32" s="2" t="s">
        <v>132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164</v>
      </c>
      <c r="PF32" s="2" t="s">
        <v>129</v>
      </c>
      <c r="PG32" s="2" t="s">
        <v>132</v>
      </c>
      <c r="PH32" s="2" t="s">
        <v>132</v>
      </c>
      <c r="PI32" s="2" t="s">
        <v>142</v>
      </c>
      <c r="PJ32" s="2" t="s">
        <v>132</v>
      </c>
      <c r="PK32" s="4"/>
      <c r="PL32" s="8"/>
      <c r="PM32" s="4"/>
      <c r="PN32" s="8"/>
      <c r="PO32" s="7"/>
      <c r="PP32" s="7"/>
      <c r="PQ32" s="2" t="s">
        <v>140</v>
      </c>
      <c r="PR32" s="2" t="s">
        <v>177</v>
      </c>
      <c r="PS32" s="2" t="s">
        <v>178</v>
      </c>
      <c r="PT32" s="2" t="s">
        <v>793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140</v>
      </c>
      <c r="QP32" s="2" t="s">
        <v>177</v>
      </c>
      <c r="QQ32" s="2" t="s">
        <v>794</v>
      </c>
      <c r="QR32" s="2" t="s">
        <v>795</v>
      </c>
      <c r="QS32" s="2" t="s">
        <v>142</v>
      </c>
      <c r="QT32" s="2" t="s">
        <v>132</v>
      </c>
      <c r="QU32" s="4"/>
      <c r="QV32" s="8"/>
      <c r="QW32" s="4"/>
      <c r="QX32" s="8"/>
      <c r="QY32" s="7"/>
      <c r="QZ32" s="7"/>
      <c r="RA32" s="2" t="s">
        <v>796</v>
      </c>
      <c r="RB32" s="2" t="s">
        <v>129</v>
      </c>
      <c r="RC32" s="2" t="s">
        <v>132</v>
      </c>
      <c r="RD32" s="2" t="s">
        <v>132</v>
      </c>
      <c r="RE32" s="2" t="s">
        <v>142</v>
      </c>
      <c r="RF32" s="2" t="s">
        <v>180</v>
      </c>
      <c r="RG32" s="4"/>
      <c r="RH32" s="8"/>
      <c r="RI32" s="4"/>
      <c r="RJ32" s="8"/>
      <c r="RK32" s="7"/>
      <c r="RL32" s="7"/>
      <c r="RM32" s="2" t="s">
        <v>140</v>
      </c>
      <c r="RN32" s="2" t="s">
        <v>177</v>
      </c>
      <c r="RO32" s="2" t="s">
        <v>797</v>
      </c>
      <c r="RP32" s="2" t="s">
        <v>798</v>
      </c>
      <c r="RQ32" s="2" t="s">
        <v>142</v>
      </c>
      <c r="RR32" s="2" t="s">
        <v>132</v>
      </c>
    </row>
    <row r="33">
      <c r="A33" s="2" t="s">
        <v>799</v>
      </c>
      <c r="B33" s="2" t="s">
        <v>121</v>
      </c>
      <c r="C33" s="2" t="s">
        <v>122</v>
      </c>
      <c r="D33" s="2" t="s">
        <v>123</v>
      </c>
      <c r="E33" s="2" t="s">
        <v>660</v>
      </c>
      <c r="F33" s="2" t="s">
        <v>757</v>
      </c>
      <c r="G33" s="2" t="s">
        <v>757</v>
      </c>
      <c r="H33" s="2" t="s">
        <v>757</v>
      </c>
      <c r="I33" s="2" t="s">
        <v>800</v>
      </c>
      <c r="J33" s="2" t="s">
        <v>127</v>
      </c>
      <c r="K33" s="2" t="s">
        <v>801</v>
      </c>
      <c r="L33" s="3">
        <v>18.83</v>
      </c>
      <c r="M33" s="3">
        <v>19.77</v>
      </c>
      <c r="N33" s="3">
        <v>38.24</v>
      </c>
      <c r="O33" s="2" t="s">
        <v>129</v>
      </c>
      <c r="P33" s="2" t="s">
        <v>602</v>
      </c>
      <c r="Q33" s="2" t="s">
        <v>131</v>
      </c>
      <c r="R33" s="2" t="s">
        <v>132</v>
      </c>
      <c r="S33" s="2" t="s">
        <v>802</v>
      </c>
      <c r="T33" s="2" t="s">
        <v>132</v>
      </c>
      <c r="U33" s="2" t="s">
        <v>282</v>
      </c>
      <c r="V33" s="2" t="s">
        <v>400</v>
      </c>
      <c r="W33" s="2" t="s">
        <v>186</v>
      </c>
      <c r="X33" s="2" t="s">
        <v>401</v>
      </c>
      <c r="Y33" s="2" t="s">
        <v>803</v>
      </c>
      <c r="Z33" s="4">
        <v>89</v>
      </c>
      <c r="AA33" s="4">
        <f>=ROUNDDOWN(13.90625,0)</f>
      </c>
      <c r="AB33" s="5">
        <v>6.4</v>
      </c>
      <c r="AC33" s="2" t="s">
        <v>132</v>
      </c>
      <c r="AD33" s="4"/>
      <c r="AE33" s="4"/>
      <c r="AF33" s="6">
        <v>63</v>
      </c>
      <c r="AG33" s="6"/>
      <c r="AH33" s="7">
        <v>0.4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6</v>
      </c>
      <c r="AQ33" s="8">
        <v>151.61</v>
      </c>
      <c r="AR33" s="4"/>
      <c r="AS33" s="8"/>
      <c r="AT33" s="7"/>
      <c r="AU33" s="7"/>
      <c r="AV33" s="4">
        <v>6</v>
      </c>
      <c r="AW33" s="8">
        <v>151.61</v>
      </c>
      <c r="AX33" s="4"/>
      <c r="AY33" s="8"/>
      <c r="AZ33" s="7"/>
      <c r="BA33" s="7"/>
      <c r="BB33" s="7">
        <v>1</v>
      </c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0.2017</v>
      </c>
      <c r="BJ33" s="4">
        <v>6</v>
      </c>
      <c r="BK33" s="8">
        <v>151.61</v>
      </c>
      <c r="BL33" s="2" t="s">
        <v>804</v>
      </c>
      <c r="BM33" s="7">
        <v>1</v>
      </c>
      <c r="BN33" s="7">
        <v>1</v>
      </c>
      <c r="BO33" s="4">
        <v>2</v>
      </c>
      <c r="BP33" s="8">
        <v>43.3</v>
      </c>
      <c r="BQ33" s="4"/>
      <c r="BR33" s="8"/>
      <c r="BS33" s="7"/>
      <c r="BT33" s="7"/>
      <c r="BU33" s="2" t="s">
        <v>140</v>
      </c>
      <c r="BV33" s="2" t="s">
        <v>129</v>
      </c>
      <c r="BW33" s="2" t="s">
        <v>132</v>
      </c>
      <c r="BX33" s="2" t="s">
        <v>749</v>
      </c>
      <c r="BY33" s="2" t="s">
        <v>142</v>
      </c>
      <c r="BZ33" s="2" t="s">
        <v>132</v>
      </c>
      <c r="CA33" s="4"/>
      <c r="CB33" s="8"/>
      <c r="CC33" s="4"/>
      <c r="CD33" s="8"/>
      <c r="CE33" s="7"/>
      <c r="CF33" s="7"/>
      <c r="CG33" s="2" t="s">
        <v>140</v>
      </c>
      <c r="CH33" s="2" t="s">
        <v>129</v>
      </c>
      <c r="CI33" s="2" t="s">
        <v>805</v>
      </c>
      <c r="CJ33" s="2" t="s">
        <v>697</v>
      </c>
      <c r="CK33" s="2" t="s">
        <v>142</v>
      </c>
      <c r="CL33" s="2" t="s">
        <v>132</v>
      </c>
      <c r="CM33" s="4">
        <v>1</v>
      </c>
      <c r="CN33" s="8">
        <v>24.2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686</v>
      </c>
      <c r="CV33" s="2" t="s">
        <v>806</v>
      </c>
      <c r="CW33" s="2" t="s">
        <v>142</v>
      </c>
      <c r="CX33" s="2" t="s">
        <v>132</v>
      </c>
      <c r="CY33" s="4">
        <v>1</v>
      </c>
      <c r="CZ33" s="8">
        <v>19.77</v>
      </c>
      <c r="DA33" s="4"/>
      <c r="DB33" s="8"/>
      <c r="DC33" s="7"/>
      <c r="DD33" s="7"/>
      <c r="DE33" s="2" t="s">
        <v>140</v>
      </c>
      <c r="DF33" s="2" t="s">
        <v>129</v>
      </c>
      <c r="DG33" s="2" t="s">
        <v>803</v>
      </c>
      <c r="DH33" s="2" t="s">
        <v>736</v>
      </c>
      <c r="DI33" s="2" t="s">
        <v>142</v>
      </c>
      <c r="DJ33" s="2" t="s">
        <v>132</v>
      </c>
      <c r="DK33" s="4"/>
      <c r="DL33" s="8"/>
      <c r="DM33" s="4"/>
      <c r="DN33" s="8"/>
      <c r="DO33" s="7"/>
      <c r="DP33" s="7"/>
      <c r="DQ33" s="2" t="s">
        <v>140</v>
      </c>
      <c r="DR33" s="2" t="s">
        <v>129</v>
      </c>
      <c r="DS33" s="2" t="s">
        <v>200</v>
      </c>
      <c r="DT33" s="2" t="s">
        <v>304</v>
      </c>
      <c r="DU33" s="2" t="s">
        <v>142</v>
      </c>
      <c r="DV33" s="2" t="s">
        <v>132</v>
      </c>
      <c r="DW33" s="4"/>
      <c r="DX33" s="8"/>
      <c r="DY33" s="4"/>
      <c r="DZ33" s="8"/>
      <c r="EA33" s="7"/>
      <c r="EB33" s="7"/>
      <c r="EC33" s="2" t="s">
        <v>140</v>
      </c>
      <c r="ED33" s="2" t="s">
        <v>129</v>
      </c>
      <c r="EE33" s="2" t="s">
        <v>807</v>
      </c>
      <c r="EF33" s="2" t="s">
        <v>226</v>
      </c>
      <c r="EG33" s="2" t="s">
        <v>142</v>
      </c>
      <c r="EH33" s="2" t="s">
        <v>132</v>
      </c>
      <c r="EI33" s="4"/>
      <c r="EJ33" s="8"/>
      <c r="EK33" s="4"/>
      <c r="EL33" s="8"/>
      <c r="EM33" s="7"/>
      <c r="EN33" s="7"/>
      <c r="EO33" s="2" t="s">
        <v>140</v>
      </c>
      <c r="EP33" s="2" t="s">
        <v>129</v>
      </c>
      <c r="EQ33" s="2" t="s">
        <v>808</v>
      </c>
      <c r="ER33" s="2" t="s">
        <v>529</v>
      </c>
      <c r="ES33" s="2" t="s">
        <v>142</v>
      </c>
      <c r="ET33" s="2" t="s">
        <v>132</v>
      </c>
      <c r="EU33" s="4"/>
      <c r="EV33" s="8"/>
      <c r="EW33" s="4"/>
      <c r="EX33" s="8"/>
      <c r="EY33" s="7"/>
      <c r="EZ33" s="7"/>
      <c r="FA33" s="2" t="s">
        <v>140</v>
      </c>
      <c r="FB33" s="2" t="s">
        <v>129</v>
      </c>
      <c r="FC33" s="2" t="s">
        <v>564</v>
      </c>
      <c r="FD33" s="2" t="s">
        <v>416</v>
      </c>
      <c r="FE33" s="2" t="s">
        <v>142</v>
      </c>
      <c r="FF33" s="2" t="s">
        <v>132</v>
      </c>
      <c r="FG33" s="4">
        <v>1</v>
      </c>
      <c r="FH33" s="8">
        <v>21.35</v>
      </c>
      <c r="FI33" s="4"/>
      <c r="FJ33" s="8"/>
      <c r="FK33" s="7"/>
      <c r="FL33" s="7"/>
      <c r="FM33" s="2" t="s">
        <v>140</v>
      </c>
      <c r="FN33" s="2" t="s">
        <v>129</v>
      </c>
      <c r="FO33" s="2" t="s">
        <v>156</v>
      </c>
      <c r="FP33" s="2" t="s">
        <v>809</v>
      </c>
      <c r="FQ33" s="2" t="s">
        <v>142</v>
      </c>
      <c r="FR33" s="2" t="s">
        <v>132</v>
      </c>
      <c r="FS33" s="4"/>
      <c r="FT33" s="8"/>
      <c r="FU33" s="4"/>
      <c r="FV33" s="8"/>
      <c r="FW33" s="7"/>
      <c r="FX33" s="7"/>
      <c r="FY33" s="2" t="s">
        <v>140</v>
      </c>
      <c r="FZ33" s="2" t="s">
        <v>129</v>
      </c>
      <c r="GA33" s="2" t="s">
        <v>455</v>
      </c>
      <c r="GB33" s="2" t="s">
        <v>155</v>
      </c>
      <c r="GC33" s="2" t="s">
        <v>142</v>
      </c>
      <c r="GD33" s="2" t="s">
        <v>132</v>
      </c>
      <c r="GE33" s="4">
        <v>1</v>
      </c>
      <c r="GF33" s="8">
        <v>42.99</v>
      </c>
      <c r="GG33" s="4"/>
      <c r="GH33" s="8"/>
      <c r="GI33" s="7"/>
      <c r="GJ33" s="7"/>
      <c r="GK33" s="2" t="s">
        <v>140</v>
      </c>
      <c r="GL33" s="2" t="s">
        <v>129</v>
      </c>
      <c r="GM33" s="2" t="s">
        <v>595</v>
      </c>
      <c r="GN33" s="2" t="s">
        <v>810</v>
      </c>
      <c r="GO33" s="2" t="s">
        <v>142</v>
      </c>
      <c r="GP33" s="2" t="s">
        <v>132</v>
      </c>
      <c r="GQ33" s="4"/>
      <c r="GR33" s="8"/>
      <c r="GS33" s="4"/>
      <c r="GT33" s="8"/>
      <c r="GU33" s="7"/>
      <c r="GV33" s="7"/>
      <c r="GW33" s="2" t="s">
        <v>140</v>
      </c>
      <c r="GX33" s="2" t="s">
        <v>129</v>
      </c>
      <c r="GY33" s="2" t="s">
        <v>162</v>
      </c>
      <c r="GZ33" s="2" t="s">
        <v>811</v>
      </c>
      <c r="HA33" s="2" t="s">
        <v>142</v>
      </c>
      <c r="HB33" s="2" t="s">
        <v>132</v>
      </c>
      <c r="HC33" s="4"/>
      <c r="HD33" s="8"/>
      <c r="HE33" s="4"/>
      <c r="HF33" s="8"/>
      <c r="HG33" s="7"/>
      <c r="HH33" s="7"/>
      <c r="HI33" s="2" t="s">
        <v>140</v>
      </c>
      <c r="HJ33" s="2" t="s">
        <v>129</v>
      </c>
      <c r="HK33" s="2" t="s">
        <v>207</v>
      </c>
      <c r="HL33" s="2" t="s">
        <v>235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175</v>
      </c>
      <c r="HV33" s="2" t="s">
        <v>129</v>
      </c>
      <c r="HW33" s="2" t="s">
        <v>132</v>
      </c>
      <c r="HX33" s="2" t="s">
        <v>132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168</v>
      </c>
      <c r="IH33" s="2" t="s">
        <v>129</v>
      </c>
      <c r="II33" s="2" t="s">
        <v>132</v>
      </c>
      <c r="IJ33" s="2" t="s">
        <v>132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129</v>
      </c>
      <c r="IU33" s="2" t="s">
        <v>169</v>
      </c>
      <c r="IV33" s="2" t="s">
        <v>132</v>
      </c>
      <c r="IW33" s="2" t="s">
        <v>142</v>
      </c>
      <c r="IX33" s="2" t="s">
        <v>132</v>
      </c>
      <c r="IY33" s="4"/>
      <c r="IZ33" s="8"/>
      <c r="JA33" s="4"/>
      <c r="JB33" s="8"/>
      <c r="JC33" s="7"/>
      <c r="JD33" s="7"/>
      <c r="JE33" s="2" t="s">
        <v>164</v>
      </c>
      <c r="JF33" s="2" t="s">
        <v>129</v>
      </c>
      <c r="JG33" s="2" t="s">
        <v>132</v>
      </c>
      <c r="JH33" s="2" t="s">
        <v>132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129</v>
      </c>
      <c r="JS33" s="2" t="s">
        <v>236</v>
      </c>
      <c r="JT33" s="2" t="s">
        <v>812</v>
      </c>
      <c r="JU33" s="2" t="s">
        <v>142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129</v>
      </c>
      <c r="KE33" s="2" t="s">
        <v>737</v>
      </c>
      <c r="KF33" s="2" t="s">
        <v>453</v>
      </c>
      <c r="KG33" s="2" t="s">
        <v>142</v>
      </c>
      <c r="KH33" s="2" t="s">
        <v>132</v>
      </c>
      <c r="KI33" s="4"/>
      <c r="KJ33" s="8"/>
      <c r="KK33" s="4"/>
      <c r="KL33" s="8"/>
      <c r="KM33" s="7"/>
      <c r="KN33" s="7"/>
      <c r="KO33" s="2" t="s">
        <v>132</v>
      </c>
      <c r="KP33" s="2" t="s">
        <v>132</v>
      </c>
      <c r="KQ33" s="2" t="s">
        <v>132</v>
      </c>
      <c r="KR33" s="2" t="s">
        <v>132</v>
      </c>
      <c r="KS33" s="2" t="s">
        <v>132</v>
      </c>
      <c r="KT33" s="2" t="s">
        <v>132</v>
      </c>
      <c r="KU33" s="4"/>
      <c r="KV33" s="8"/>
      <c r="KW33" s="4"/>
      <c r="KX33" s="8"/>
      <c r="KY33" s="7"/>
      <c r="KZ33" s="7"/>
      <c r="LA33" s="2" t="s">
        <v>175</v>
      </c>
      <c r="LB33" s="2" t="s">
        <v>177</v>
      </c>
      <c r="LC33" s="2" t="s">
        <v>132</v>
      </c>
      <c r="LD33" s="2" t="s">
        <v>132</v>
      </c>
      <c r="LE33" s="2" t="s">
        <v>142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140</v>
      </c>
      <c r="LZ33" s="2" t="s">
        <v>174</v>
      </c>
      <c r="MA33" s="2" t="s">
        <v>696</v>
      </c>
      <c r="MB33" s="2" t="s">
        <v>215</v>
      </c>
      <c r="MC33" s="2" t="s">
        <v>142</v>
      </c>
      <c r="MD33" s="2" t="s">
        <v>132</v>
      </c>
      <c r="ME33" s="4"/>
      <c r="MF33" s="8"/>
      <c r="MG33" s="4"/>
      <c r="MH33" s="8"/>
      <c r="MI33" s="7"/>
      <c r="MJ33" s="7"/>
      <c r="MK33" s="2" t="s">
        <v>140</v>
      </c>
      <c r="ML33" s="2" t="s">
        <v>129</v>
      </c>
      <c r="MM33" s="2" t="s">
        <v>813</v>
      </c>
      <c r="MN33" s="2" t="s">
        <v>814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175</v>
      </c>
      <c r="MX33" s="2" t="s">
        <v>129</v>
      </c>
      <c r="MY33" s="2" t="s">
        <v>132</v>
      </c>
      <c r="MZ33" s="2" t="s">
        <v>132</v>
      </c>
      <c r="NA33" s="2" t="s">
        <v>142</v>
      </c>
      <c r="NB33" s="2" t="s">
        <v>132</v>
      </c>
      <c r="NC33" s="4"/>
      <c r="ND33" s="8"/>
      <c r="NE33" s="4"/>
      <c r="NF33" s="8"/>
      <c r="NG33" s="7"/>
      <c r="NH33" s="7"/>
      <c r="NI33" s="2" t="s">
        <v>175</v>
      </c>
      <c r="NJ33" s="2" t="s">
        <v>129</v>
      </c>
      <c r="NK33" s="2" t="s">
        <v>132</v>
      </c>
      <c r="NL33" s="2" t="s">
        <v>132</v>
      </c>
      <c r="NM33" s="2" t="s">
        <v>142</v>
      </c>
      <c r="NN33" s="2" t="s">
        <v>132</v>
      </c>
      <c r="NO33" s="4"/>
      <c r="NP33" s="8"/>
      <c r="NQ33" s="4"/>
      <c r="NR33" s="8"/>
      <c r="NS33" s="7"/>
      <c r="NT33" s="7"/>
      <c r="NU33" s="2" t="s">
        <v>176</v>
      </c>
      <c r="NV33" s="2" t="s">
        <v>129</v>
      </c>
      <c r="NW33" s="2" t="s">
        <v>132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175</v>
      </c>
      <c r="OH33" s="2" t="s">
        <v>129</v>
      </c>
      <c r="OI33" s="2" t="s">
        <v>132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175</v>
      </c>
      <c r="OT33" s="2" t="s">
        <v>177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164</v>
      </c>
      <c r="PF33" s="2" t="s">
        <v>129</v>
      </c>
      <c r="PG33" s="2" t="s">
        <v>132</v>
      </c>
      <c r="PH33" s="2" t="s">
        <v>132</v>
      </c>
      <c r="PI33" s="2" t="s">
        <v>142</v>
      </c>
      <c r="PJ33" s="2" t="s">
        <v>132</v>
      </c>
      <c r="PK33" s="4"/>
      <c r="PL33" s="8"/>
      <c r="PM33" s="4"/>
      <c r="PN33" s="8"/>
      <c r="PO33" s="7"/>
      <c r="PP33" s="7"/>
      <c r="PQ33" s="2" t="s">
        <v>140</v>
      </c>
      <c r="PR33" s="2" t="s">
        <v>177</v>
      </c>
      <c r="PS33" s="2" t="s">
        <v>508</v>
      </c>
      <c r="PT33" s="2" t="s">
        <v>448</v>
      </c>
      <c r="PU33" s="2" t="s">
        <v>142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164</v>
      </c>
      <c r="QP33" s="2" t="s">
        <v>177</v>
      </c>
      <c r="QQ33" s="2" t="s">
        <v>132</v>
      </c>
      <c r="QR33" s="2" t="s">
        <v>132</v>
      </c>
      <c r="QS33" s="2" t="s">
        <v>142</v>
      </c>
      <c r="QT33" s="2" t="s">
        <v>132</v>
      </c>
      <c r="QU33" s="4"/>
      <c r="QV33" s="8"/>
      <c r="QW33" s="4"/>
      <c r="QX33" s="8"/>
      <c r="QY33" s="7"/>
      <c r="QZ33" s="7"/>
      <c r="RA33" s="2" t="s">
        <v>175</v>
      </c>
      <c r="RB33" s="2" t="s">
        <v>129</v>
      </c>
      <c r="RC33" s="2" t="s">
        <v>132</v>
      </c>
      <c r="RD33" s="2" t="s">
        <v>132</v>
      </c>
      <c r="RE33" s="2" t="s">
        <v>142</v>
      </c>
      <c r="RF33" s="2" t="s">
        <v>180</v>
      </c>
      <c r="RG33" s="4"/>
      <c r="RH33" s="8"/>
      <c r="RI33" s="4"/>
      <c r="RJ33" s="8"/>
      <c r="RK33" s="7"/>
      <c r="RL33" s="7"/>
      <c r="RM33" s="2" t="s">
        <v>140</v>
      </c>
      <c r="RN33" s="2" t="s">
        <v>177</v>
      </c>
      <c r="RO33" s="2" t="s">
        <v>652</v>
      </c>
      <c r="RP33" s="2" t="s">
        <v>815</v>
      </c>
      <c r="RQ33" s="2" t="s">
        <v>142</v>
      </c>
      <c r="RR33" s="2" t="s">
        <v>132</v>
      </c>
    </row>
    <row r="34">
      <c r="A34" s="2" t="s">
        <v>816</v>
      </c>
      <c r="B34" s="2" t="s">
        <v>121</v>
      </c>
      <c r="C34" s="2" t="s">
        <v>122</v>
      </c>
      <c r="D34" s="2" t="s">
        <v>123</v>
      </c>
      <c r="E34" s="2" t="s">
        <v>660</v>
      </c>
      <c r="F34" s="2" t="s">
        <v>817</v>
      </c>
      <c r="G34" s="2" t="s">
        <v>817</v>
      </c>
      <c r="H34" s="2" t="s">
        <v>817</v>
      </c>
      <c r="I34" s="2" t="s">
        <v>818</v>
      </c>
      <c r="J34" s="2" t="s">
        <v>127</v>
      </c>
      <c r="K34" s="2" t="s">
        <v>819</v>
      </c>
      <c r="L34" s="3">
        <v>18.83</v>
      </c>
      <c r="M34" s="3">
        <v>19.77</v>
      </c>
      <c r="N34" s="3">
        <v>38.24</v>
      </c>
      <c r="O34" s="2" t="s">
        <v>129</v>
      </c>
      <c r="P34" s="2" t="s">
        <v>602</v>
      </c>
      <c r="Q34" s="2" t="s">
        <v>131</v>
      </c>
      <c r="R34" s="2" t="s">
        <v>132</v>
      </c>
      <c r="S34" s="2" t="s">
        <v>820</v>
      </c>
      <c r="T34" s="2" t="s">
        <v>132</v>
      </c>
      <c r="U34" s="2" t="s">
        <v>282</v>
      </c>
      <c r="V34" s="2" t="s">
        <v>400</v>
      </c>
      <c r="W34" s="2" t="s">
        <v>186</v>
      </c>
      <c r="X34" s="2" t="s">
        <v>401</v>
      </c>
      <c r="Y34" s="2" t="s">
        <v>821</v>
      </c>
      <c r="Z34" s="4">
        <v>96</v>
      </c>
      <c r="AA34" s="4">
        <f>=ROUNDDOWN(18.4615384615385,0)</f>
      </c>
      <c r="AB34" s="5">
        <v>5.2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27</v>
      </c>
      <c r="AQ34" s="8">
        <v>746.21</v>
      </c>
      <c r="AR34" s="4"/>
      <c r="AS34" s="8"/>
      <c r="AT34" s="7"/>
      <c r="AU34" s="7"/>
      <c r="AV34" s="4">
        <v>27</v>
      </c>
      <c r="AW34" s="8">
        <v>746.21</v>
      </c>
      <c r="AX34" s="4"/>
      <c r="AY34" s="8"/>
      <c r="AZ34" s="7"/>
      <c r="BA34" s="7"/>
      <c r="BB34" s="7">
        <v>1</v>
      </c>
      <c r="BC34" s="4">
        <v>27</v>
      </c>
      <c r="BD34" s="8">
        <v>746.21</v>
      </c>
      <c r="BE34" s="4"/>
      <c r="BF34" s="8"/>
      <c r="BG34" s="7"/>
      <c r="BH34" s="7"/>
      <c r="BI34" s="7">
        <v>1</v>
      </c>
      <c r="BJ34" s="4">
        <v>27</v>
      </c>
      <c r="BK34" s="8">
        <v>746.21</v>
      </c>
      <c r="BL34" s="2" t="s">
        <v>822</v>
      </c>
      <c r="BM34" s="7">
        <v>1</v>
      </c>
      <c r="BN34" s="7">
        <v>1</v>
      </c>
      <c r="BO34" s="4">
        <v>5</v>
      </c>
      <c r="BP34" s="8">
        <v>108.25</v>
      </c>
      <c r="BQ34" s="4"/>
      <c r="BR34" s="8"/>
      <c r="BS34" s="7"/>
      <c r="BT34" s="7"/>
      <c r="BU34" s="2" t="s">
        <v>140</v>
      </c>
      <c r="BV34" s="2" t="s">
        <v>129</v>
      </c>
      <c r="BW34" s="2" t="s">
        <v>132</v>
      </c>
      <c r="BX34" s="2" t="s">
        <v>405</v>
      </c>
      <c r="BY34" s="2" t="s">
        <v>142</v>
      </c>
      <c r="BZ34" s="2" t="s">
        <v>132</v>
      </c>
      <c r="CA34" s="4">
        <v>4</v>
      </c>
      <c r="CB34" s="8">
        <v>60.42</v>
      </c>
      <c r="CC34" s="4"/>
      <c r="CD34" s="8"/>
      <c r="CE34" s="7"/>
      <c r="CF34" s="7"/>
      <c r="CG34" s="2" t="s">
        <v>140</v>
      </c>
      <c r="CH34" s="2" t="s">
        <v>129</v>
      </c>
      <c r="CI34" s="2" t="s">
        <v>780</v>
      </c>
      <c r="CJ34" s="2" t="s">
        <v>823</v>
      </c>
      <c r="CK34" s="2" t="s">
        <v>142</v>
      </c>
      <c r="CL34" s="2" t="s">
        <v>132</v>
      </c>
      <c r="CM34" s="4">
        <v>4</v>
      </c>
      <c r="CN34" s="8">
        <v>91.96</v>
      </c>
      <c r="CO34" s="4"/>
      <c r="CP34" s="8"/>
      <c r="CQ34" s="7"/>
      <c r="CR34" s="7"/>
      <c r="CS34" s="2" t="s">
        <v>140</v>
      </c>
      <c r="CT34" s="2" t="s">
        <v>129</v>
      </c>
      <c r="CU34" s="2" t="s">
        <v>824</v>
      </c>
      <c r="CV34" s="2" t="s">
        <v>825</v>
      </c>
      <c r="CW34" s="2" t="s">
        <v>142</v>
      </c>
      <c r="CX34" s="2" t="s">
        <v>132</v>
      </c>
      <c r="CY34" s="4">
        <v>1</v>
      </c>
      <c r="CZ34" s="8">
        <v>19.77</v>
      </c>
      <c r="DA34" s="4"/>
      <c r="DB34" s="8"/>
      <c r="DC34" s="7"/>
      <c r="DD34" s="7"/>
      <c r="DE34" s="2" t="s">
        <v>140</v>
      </c>
      <c r="DF34" s="2" t="s">
        <v>129</v>
      </c>
      <c r="DG34" s="2" t="s">
        <v>821</v>
      </c>
      <c r="DH34" s="2" t="s">
        <v>826</v>
      </c>
      <c r="DI34" s="2" t="s">
        <v>142</v>
      </c>
      <c r="DJ34" s="2" t="s">
        <v>132</v>
      </c>
      <c r="DK34" s="4">
        <v>3</v>
      </c>
      <c r="DL34" s="8">
        <v>73.26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827</v>
      </c>
      <c r="DT34" s="2" t="s">
        <v>828</v>
      </c>
      <c r="DU34" s="2" t="s">
        <v>142</v>
      </c>
      <c r="DV34" s="2" t="s">
        <v>132</v>
      </c>
      <c r="DW34" s="4"/>
      <c r="DX34" s="8"/>
      <c r="DY34" s="4"/>
      <c r="DZ34" s="8"/>
      <c r="EA34" s="7"/>
      <c r="EB34" s="7"/>
      <c r="EC34" s="2" t="s">
        <v>515</v>
      </c>
      <c r="ED34" s="2" t="s">
        <v>177</v>
      </c>
      <c r="EE34" s="2" t="s">
        <v>829</v>
      </c>
      <c r="EF34" s="2" t="s">
        <v>830</v>
      </c>
      <c r="EG34" s="2" t="s">
        <v>142</v>
      </c>
      <c r="EH34" s="2" t="s">
        <v>132</v>
      </c>
      <c r="EI34" s="4">
        <v>2</v>
      </c>
      <c r="EJ34" s="8">
        <v>51.78</v>
      </c>
      <c r="EK34" s="4"/>
      <c r="EL34" s="8"/>
      <c r="EM34" s="7"/>
      <c r="EN34" s="7"/>
      <c r="EO34" s="2" t="s">
        <v>140</v>
      </c>
      <c r="EP34" s="2" t="s">
        <v>129</v>
      </c>
      <c r="EQ34" s="2" t="s">
        <v>831</v>
      </c>
      <c r="ER34" s="2" t="s">
        <v>832</v>
      </c>
      <c r="ES34" s="2" t="s">
        <v>142</v>
      </c>
      <c r="ET34" s="2" t="s">
        <v>132</v>
      </c>
      <c r="EU34" s="4"/>
      <c r="EV34" s="8"/>
      <c r="EW34" s="4"/>
      <c r="EX34" s="8"/>
      <c r="EY34" s="7"/>
      <c r="EZ34" s="7"/>
      <c r="FA34" s="2" t="s">
        <v>140</v>
      </c>
      <c r="FB34" s="2" t="s">
        <v>177</v>
      </c>
      <c r="FC34" s="2" t="s">
        <v>833</v>
      </c>
      <c r="FD34" s="2" t="s">
        <v>834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140</v>
      </c>
      <c r="FN34" s="2" t="s">
        <v>129</v>
      </c>
      <c r="FO34" s="2" t="s">
        <v>156</v>
      </c>
      <c r="FP34" s="2" t="s">
        <v>835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129</v>
      </c>
      <c r="GA34" s="2" t="s">
        <v>565</v>
      </c>
      <c r="GB34" s="2" t="s">
        <v>501</v>
      </c>
      <c r="GC34" s="2" t="s">
        <v>142</v>
      </c>
      <c r="GD34" s="2" t="s">
        <v>132</v>
      </c>
      <c r="GE34" s="4">
        <v>4</v>
      </c>
      <c r="GF34" s="8">
        <v>158.6</v>
      </c>
      <c r="GG34" s="4"/>
      <c r="GH34" s="8"/>
      <c r="GI34" s="7"/>
      <c r="GJ34" s="7"/>
      <c r="GK34" s="2" t="s">
        <v>140</v>
      </c>
      <c r="GL34" s="2" t="s">
        <v>129</v>
      </c>
      <c r="GM34" s="2" t="s">
        <v>831</v>
      </c>
      <c r="GN34" s="2" t="s">
        <v>836</v>
      </c>
      <c r="GO34" s="2" t="s">
        <v>142</v>
      </c>
      <c r="GP34" s="2" t="s">
        <v>132</v>
      </c>
      <c r="GQ34" s="4">
        <v>2</v>
      </c>
      <c r="GR34" s="8">
        <v>137.98</v>
      </c>
      <c r="GS34" s="4"/>
      <c r="GT34" s="8"/>
      <c r="GU34" s="7"/>
      <c r="GV34" s="7"/>
      <c r="GW34" s="2" t="s">
        <v>140</v>
      </c>
      <c r="GX34" s="2" t="s">
        <v>129</v>
      </c>
      <c r="GY34" s="2" t="s">
        <v>162</v>
      </c>
      <c r="GZ34" s="2" t="s">
        <v>837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140</v>
      </c>
      <c r="HJ34" s="2" t="s">
        <v>129</v>
      </c>
      <c r="HK34" s="2" t="s">
        <v>838</v>
      </c>
      <c r="HL34" s="2" t="s">
        <v>506</v>
      </c>
      <c r="HM34" s="2" t="s">
        <v>142</v>
      </c>
      <c r="HN34" s="2" t="s">
        <v>132</v>
      </c>
      <c r="HO34" s="4">
        <v>1</v>
      </c>
      <c r="HP34" s="8">
        <v>19.77</v>
      </c>
      <c r="HQ34" s="4"/>
      <c r="HR34" s="8"/>
      <c r="HS34" s="7"/>
      <c r="HT34" s="7"/>
      <c r="HU34" s="2" t="s">
        <v>140</v>
      </c>
      <c r="HV34" s="2" t="s">
        <v>129</v>
      </c>
      <c r="HW34" s="2" t="s">
        <v>367</v>
      </c>
      <c r="HX34" s="2" t="s">
        <v>786</v>
      </c>
      <c r="HY34" s="2" t="s">
        <v>142</v>
      </c>
      <c r="HZ34" s="2" t="s">
        <v>132</v>
      </c>
      <c r="IA34" s="4"/>
      <c r="IB34" s="8"/>
      <c r="IC34" s="4"/>
      <c r="ID34" s="8"/>
      <c r="IE34" s="7"/>
      <c r="IF34" s="7"/>
      <c r="IG34" s="2" t="s">
        <v>168</v>
      </c>
      <c r="IH34" s="2" t="s">
        <v>129</v>
      </c>
      <c r="II34" s="2" t="s">
        <v>132</v>
      </c>
      <c r="IJ34" s="2" t="s">
        <v>132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140</v>
      </c>
      <c r="IT34" s="2" t="s">
        <v>129</v>
      </c>
      <c r="IU34" s="2" t="s">
        <v>169</v>
      </c>
      <c r="IV34" s="2" t="s">
        <v>132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164</v>
      </c>
      <c r="JF34" s="2" t="s">
        <v>129</v>
      </c>
      <c r="JG34" s="2" t="s">
        <v>132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129</v>
      </c>
      <c r="JS34" s="2" t="s">
        <v>236</v>
      </c>
      <c r="JT34" s="2" t="s">
        <v>329</v>
      </c>
      <c r="JU34" s="2" t="s">
        <v>142</v>
      </c>
      <c r="JV34" s="2" t="s">
        <v>132</v>
      </c>
      <c r="JW34" s="4"/>
      <c r="JX34" s="8"/>
      <c r="JY34" s="4"/>
      <c r="JZ34" s="8"/>
      <c r="KA34" s="7"/>
      <c r="KB34" s="7"/>
      <c r="KC34" s="2" t="s">
        <v>140</v>
      </c>
      <c r="KD34" s="2" t="s">
        <v>129</v>
      </c>
      <c r="KE34" s="2" t="s">
        <v>308</v>
      </c>
      <c r="KF34" s="2" t="s">
        <v>651</v>
      </c>
      <c r="KG34" s="2" t="s">
        <v>142</v>
      </c>
      <c r="KH34" s="2" t="s">
        <v>132</v>
      </c>
      <c r="KI34" s="4"/>
      <c r="KJ34" s="8"/>
      <c r="KK34" s="4"/>
      <c r="KL34" s="8"/>
      <c r="KM34" s="7"/>
      <c r="KN34" s="7"/>
      <c r="KO34" s="2" t="s">
        <v>132</v>
      </c>
      <c r="KP34" s="2" t="s">
        <v>132</v>
      </c>
      <c r="KQ34" s="2" t="s">
        <v>132</v>
      </c>
      <c r="KR34" s="2" t="s">
        <v>132</v>
      </c>
      <c r="KS34" s="2" t="s">
        <v>132</v>
      </c>
      <c r="KT34" s="2" t="s">
        <v>132</v>
      </c>
      <c r="KU34" s="4">
        <v>1</v>
      </c>
      <c r="KV34" s="8">
        <v>24.42</v>
      </c>
      <c r="KW34" s="4"/>
      <c r="KX34" s="8"/>
      <c r="KY34" s="7"/>
      <c r="KZ34" s="7"/>
      <c r="LA34" s="2" t="s">
        <v>140</v>
      </c>
      <c r="LB34" s="2" t="s">
        <v>177</v>
      </c>
      <c r="LC34" s="2" t="s">
        <v>839</v>
      </c>
      <c r="LD34" s="2" t="s">
        <v>840</v>
      </c>
      <c r="LE34" s="2" t="s">
        <v>142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140</v>
      </c>
      <c r="LZ34" s="2" t="s">
        <v>174</v>
      </c>
      <c r="MA34" s="2" t="s">
        <v>841</v>
      </c>
      <c r="MB34" s="2" t="s">
        <v>842</v>
      </c>
      <c r="MC34" s="2" t="s">
        <v>142</v>
      </c>
      <c r="MD34" s="2" t="s">
        <v>132</v>
      </c>
      <c r="ME34" s="4"/>
      <c r="MF34" s="8"/>
      <c r="MG34" s="4"/>
      <c r="MH34" s="8"/>
      <c r="MI34" s="7"/>
      <c r="MJ34" s="7"/>
      <c r="MK34" s="2" t="s">
        <v>175</v>
      </c>
      <c r="ML34" s="2" t="s">
        <v>129</v>
      </c>
      <c r="MM34" s="2" t="s">
        <v>132</v>
      </c>
      <c r="MN34" s="2" t="s">
        <v>132</v>
      </c>
      <c r="MO34" s="2" t="s">
        <v>142</v>
      </c>
      <c r="MP34" s="2" t="s">
        <v>132</v>
      </c>
      <c r="MQ34" s="4"/>
      <c r="MR34" s="8"/>
      <c r="MS34" s="4"/>
      <c r="MT34" s="8"/>
      <c r="MU34" s="7"/>
      <c r="MV34" s="7"/>
      <c r="MW34" s="2" t="s">
        <v>175</v>
      </c>
      <c r="MX34" s="2" t="s">
        <v>129</v>
      </c>
      <c r="MY34" s="2" t="s">
        <v>132</v>
      </c>
      <c r="MZ34" s="2" t="s">
        <v>132</v>
      </c>
      <c r="NA34" s="2" t="s">
        <v>142</v>
      </c>
      <c r="NB34" s="2" t="s">
        <v>132</v>
      </c>
      <c r="NC34" s="4"/>
      <c r="ND34" s="8"/>
      <c r="NE34" s="4"/>
      <c r="NF34" s="8"/>
      <c r="NG34" s="7"/>
      <c r="NH34" s="7"/>
      <c r="NI34" s="2" t="s">
        <v>175</v>
      </c>
      <c r="NJ34" s="2" t="s">
        <v>129</v>
      </c>
      <c r="NK34" s="2" t="s">
        <v>132</v>
      </c>
      <c r="NL34" s="2" t="s">
        <v>132</v>
      </c>
      <c r="NM34" s="2" t="s">
        <v>142</v>
      </c>
      <c r="NN34" s="2" t="s">
        <v>132</v>
      </c>
      <c r="NO34" s="4"/>
      <c r="NP34" s="8"/>
      <c r="NQ34" s="4"/>
      <c r="NR34" s="8"/>
      <c r="NS34" s="7"/>
      <c r="NT34" s="7"/>
      <c r="NU34" s="2" t="s">
        <v>176</v>
      </c>
      <c r="NV34" s="2" t="s">
        <v>129</v>
      </c>
      <c r="NW34" s="2" t="s">
        <v>132</v>
      </c>
      <c r="NX34" s="2" t="s">
        <v>132</v>
      </c>
      <c r="NY34" s="2" t="s">
        <v>142</v>
      </c>
      <c r="NZ34" s="2" t="s">
        <v>132</v>
      </c>
      <c r="OA34" s="4"/>
      <c r="OB34" s="8"/>
      <c r="OC34" s="4"/>
      <c r="OD34" s="8"/>
      <c r="OE34" s="7"/>
      <c r="OF34" s="7"/>
      <c r="OG34" s="2" t="s">
        <v>175</v>
      </c>
      <c r="OH34" s="2" t="s">
        <v>129</v>
      </c>
      <c r="OI34" s="2" t="s">
        <v>132</v>
      </c>
      <c r="OJ34" s="2" t="s">
        <v>132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175</v>
      </c>
      <c r="OT34" s="2" t="s">
        <v>177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164</v>
      </c>
      <c r="PF34" s="2" t="s">
        <v>129</v>
      </c>
      <c r="PG34" s="2" t="s">
        <v>132</v>
      </c>
      <c r="PH34" s="2" t="s">
        <v>132</v>
      </c>
      <c r="PI34" s="2" t="s">
        <v>142</v>
      </c>
      <c r="PJ34" s="2" t="s">
        <v>132</v>
      </c>
      <c r="PK34" s="4"/>
      <c r="PL34" s="8"/>
      <c r="PM34" s="4"/>
      <c r="PN34" s="8"/>
      <c r="PO34" s="7"/>
      <c r="PP34" s="7"/>
      <c r="PQ34" s="2" t="s">
        <v>140</v>
      </c>
      <c r="PR34" s="2" t="s">
        <v>177</v>
      </c>
      <c r="PS34" s="2" t="s">
        <v>508</v>
      </c>
      <c r="PT34" s="2" t="s">
        <v>225</v>
      </c>
      <c r="PU34" s="2" t="s">
        <v>142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164</v>
      </c>
      <c r="QP34" s="2" t="s">
        <v>177</v>
      </c>
      <c r="QQ34" s="2" t="s">
        <v>132</v>
      </c>
      <c r="QR34" s="2" t="s">
        <v>132</v>
      </c>
      <c r="QS34" s="2" t="s">
        <v>142</v>
      </c>
      <c r="QT34" s="2" t="s">
        <v>132</v>
      </c>
      <c r="QU34" s="4"/>
      <c r="QV34" s="8"/>
      <c r="QW34" s="4"/>
      <c r="QX34" s="8"/>
      <c r="QY34" s="7"/>
      <c r="QZ34" s="7"/>
      <c r="RA34" s="2" t="s">
        <v>175</v>
      </c>
      <c r="RB34" s="2" t="s">
        <v>129</v>
      </c>
      <c r="RC34" s="2" t="s">
        <v>132</v>
      </c>
      <c r="RD34" s="2" t="s">
        <v>132</v>
      </c>
      <c r="RE34" s="2" t="s">
        <v>142</v>
      </c>
      <c r="RF34" s="2" t="s">
        <v>180</v>
      </c>
      <c r="RG34" s="4"/>
      <c r="RH34" s="8"/>
      <c r="RI34" s="4"/>
      <c r="RJ34" s="8"/>
      <c r="RK34" s="7"/>
      <c r="RL34" s="7"/>
      <c r="RM34" s="2" t="s">
        <v>140</v>
      </c>
      <c r="RN34" s="2" t="s">
        <v>177</v>
      </c>
      <c r="RO34" s="2" t="s">
        <v>181</v>
      </c>
      <c r="RP34" s="2" t="s">
        <v>571</v>
      </c>
      <c r="RQ34" s="2" t="s">
        <v>142</v>
      </c>
      <c r="RR34" s="2" t="s">
        <v>132</v>
      </c>
    </row>
    <row r="35">
      <c r="A35" s="2" t="s">
        <v>843</v>
      </c>
      <c r="B35" s="2" t="s">
        <v>121</v>
      </c>
      <c r="C35" s="2" t="s">
        <v>122</v>
      </c>
      <c r="D35" s="2" t="s">
        <v>123</v>
      </c>
      <c r="E35" s="2" t="s">
        <v>844</v>
      </c>
      <c r="F35" s="2" t="s">
        <v>845</v>
      </c>
      <c r="G35" s="2" t="s">
        <v>845</v>
      </c>
      <c r="H35" s="2" t="s">
        <v>845</v>
      </c>
      <c r="I35" s="2" t="s">
        <v>846</v>
      </c>
      <c r="J35" s="2" t="s">
        <v>127</v>
      </c>
      <c r="K35" s="2" t="s">
        <v>847</v>
      </c>
      <c r="L35" s="3">
        <v>32.38</v>
      </c>
      <c r="M35" s="3">
        <v>34</v>
      </c>
      <c r="N35" s="3">
        <v>67.99</v>
      </c>
      <c r="O35" s="2" t="s">
        <v>129</v>
      </c>
      <c r="P35" s="2" t="s">
        <v>321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134</v>
      </c>
      <c r="V35" s="2" t="s">
        <v>848</v>
      </c>
      <c r="W35" s="2" t="s">
        <v>849</v>
      </c>
      <c r="X35" s="2" t="s">
        <v>246</v>
      </c>
      <c r="Y35" s="2" t="s">
        <v>850</v>
      </c>
      <c r="Z35" s="4">
        <v>7</v>
      </c>
      <c r="AA35" s="4">
        <f>=ROUNDDOWN(0.411764705882353,0)</f>
      </c>
      <c r="AB35" s="5">
        <v>17</v>
      </c>
      <c r="AC35" s="2" t="s">
        <v>219</v>
      </c>
      <c r="AD35" s="4">
        <v>100</v>
      </c>
      <c r="AE35" s="4">
        <v>230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165</v>
      </c>
      <c r="AQ35" s="8">
        <v>4770.3</v>
      </c>
      <c r="AR35" s="4"/>
      <c r="AS35" s="8"/>
      <c r="AT35" s="7"/>
      <c r="AU35" s="7"/>
      <c r="AV35" s="4">
        <v>165</v>
      </c>
      <c r="AW35" s="8">
        <v>4770.3</v>
      </c>
      <c r="AX35" s="4"/>
      <c r="AY35" s="8"/>
      <c r="AZ35" s="7"/>
      <c r="BA35" s="7"/>
      <c r="BB35" s="7">
        <v>1</v>
      </c>
      <c r="BC35" s="4">
        <v>165</v>
      </c>
      <c r="BD35" s="8">
        <v>4770.3</v>
      </c>
      <c r="BE35" s="4"/>
      <c r="BF35" s="8"/>
      <c r="BG35" s="7"/>
      <c r="BH35" s="7"/>
      <c r="BI35" s="7">
        <v>1</v>
      </c>
      <c r="BJ35" s="4">
        <v>165</v>
      </c>
      <c r="BK35" s="8">
        <v>4770.3</v>
      </c>
      <c r="BL35" s="2" t="s">
        <v>851</v>
      </c>
      <c r="BM35" s="7">
        <v>1</v>
      </c>
      <c r="BN35" s="7">
        <v>1</v>
      </c>
      <c r="BO35" s="4">
        <v>1</v>
      </c>
      <c r="BP35" s="8">
        <v>37.24</v>
      </c>
      <c r="BQ35" s="4"/>
      <c r="BR35" s="8"/>
      <c r="BS35" s="7"/>
      <c r="BT35" s="7"/>
      <c r="BU35" s="2" t="s">
        <v>140</v>
      </c>
      <c r="BV35" s="2" t="s">
        <v>129</v>
      </c>
      <c r="BW35" s="2" t="s">
        <v>132</v>
      </c>
      <c r="BX35" s="2" t="s">
        <v>852</v>
      </c>
      <c r="BY35" s="2" t="s">
        <v>142</v>
      </c>
      <c r="BZ35" s="2" t="s">
        <v>132</v>
      </c>
      <c r="CA35" s="4">
        <v>144</v>
      </c>
      <c r="CB35" s="8">
        <v>4024.16</v>
      </c>
      <c r="CC35" s="4"/>
      <c r="CD35" s="8"/>
      <c r="CE35" s="7"/>
      <c r="CF35" s="7"/>
      <c r="CG35" s="2" t="s">
        <v>140</v>
      </c>
      <c r="CH35" s="2" t="s">
        <v>129</v>
      </c>
      <c r="CI35" s="2" t="s">
        <v>853</v>
      </c>
      <c r="CJ35" s="2" t="s">
        <v>854</v>
      </c>
      <c r="CK35" s="2" t="s">
        <v>142</v>
      </c>
      <c r="CL35" s="2" t="s">
        <v>132</v>
      </c>
      <c r="CM35" s="4"/>
      <c r="CN35" s="8"/>
      <c r="CO35" s="4"/>
      <c r="CP35" s="8"/>
      <c r="CQ35" s="7"/>
      <c r="CR35" s="7"/>
      <c r="CS35" s="2" t="s">
        <v>140</v>
      </c>
      <c r="CT35" s="2" t="s">
        <v>129</v>
      </c>
      <c r="CU35" s="2" t="s">
        <v>855</v>
      </c>
      <c r="CV35" s="2" t="s">
        <v>132</v>
      </c>
      <c r="CW35" s="2" t="s">
        <v>142</v>
      </c>
      <c r="CX35" s="2" t="s">
        <v>132</v>
      </c>
      <c r="CY35" s="4">
        <v>9</v>
      </c>
      <c r="CZ35" s="8">
        <v>306</v>
      </c>
      <c r="DA35" s="4"/>
      <c r="DB35" s="8"/>
      <c r="DC35" s="7"/>
      <c r="DD35" s="7"/>
      <c r="DE35" s="2" t="s">
        <v>140</v>
      </c>
      <c r="DF35" s="2" t="s">
        <v>129</v>
      </c>
      <c r="DG35" s="2" t="s">
        <v>678</v>
      </c>
      <c r="DH35" s="2" t="s">
        <v>856</v>
      </c>
      <c r="DI35" s="2" t="s">
        <v>142</v>
      </c>
      <c r="DJ35" s="2" t="s">
        <v>132</v>
      </c>
      <c r="DK35" s="4"/>
      <c r="DL35" s="8"/>
      <c r="DM35" s="4"/>
      <c r="DN35" s="8"/>
      <c r="DO35" s="7"/>
      <c r="DP35" s="7"/>
      <c r="DQ35" s="2" t="s">
        <v>175</v>
      </c>
      <c r="DR35" s="2" t="s">
        <v>129</v>
      </c>
      <c r="DS35" s="2" t="s">
        <v>132</v>
      </c>
      <c r="DT35" s="2" t="s">
        <v>132</v>
      </c>
      <c r="DU35" s="2" t="s">
        <v>142</v>
      </c>
      <c r="DV35" s="2" t="s">
        <v>132</v>
      </c>
      <c r="DW35" s="4"/>
      <c r="DX35" s="8"/>
      <c r="DY35" s="4"/>
      <c r="DZ35" s="8"/>
      <c r="EA35" s="7"/>
      <c r="EB35" s="7"/>
      <c r="EC35" s="2" t="s">
        <v>168</v>
      </c>
      <c r="ED35" s="2" t="s">
        <v>129</v>
      </c>
      <c r="EE35" s="2" t="s">
        <v>132</v>
      </c>
      <c r="EF35" s="2" t="s">
        <v>132</v>
      </c>
      <c r="EG35" s="2" t="s">
        <v>142</v>
      </c>
      <c r="EH35" s="2" t="s">
        <v>132</v>
      </c>
      <c r="EI35" s="4">
        <v>6</v>
      </c>
      <c r="EJ35" s="8">
        <v>224.4</v>
      </c>
      <c r="EK35" s="4"/>
      <c r="EL35" s="8"/>
      <c r="EM35" s="7"/>
      <c r="EN35" s="7"/>
      <c r="EO35" s="2" t="s">
        <v>140</v>
      </c>
      <c r="EP35" s="2" t="s">
        <v>129</v>
      </c>
      <c r="EQ35" s="2" t="s">
        <v>857</v>
      </c>
      <c r="ER35" s="2" t="s">
        <v>858</v>
      </c>
      <c r="ES35" s="2" t="s">
        <v>142</v>
      </c>
      <c r="ET35" s="2" t="s">
        <v>132</v>
      </c>
      <c r="EU35" s="4"/>
      <c r="EV35" s="8"/>
      <c r="EW35" s="4"/>
      <c r="EX35" s="8"/>
      <c r="EY35" s="7"/>
      <c r="EZ35" s="7"/>
      <c r="FA35" s="2" t="s">
        <v>796</v>
      </c>
      <c r="FB35" s="2" t="s">
        <v>129</v>
      </c>
      <c r="FC35" s="2" t="s">
        <v>132</v>
      </c>
      <c r="FD35" s="2" t="s">
        <v>132</v>
      </c>
      <c r="FE35" s="2" t="s">
        <v>142</v>
      </c>
      <c r="FF35" s="2" t="s">
        <v>132</v>
      </c>
      <c r="FG35" s="4"/>
      <c r="FH35" s="8"/>
      <c r="FI35" s="4"/>
      <c r="FJ35" s="8"/>
      <c r="FK35" s="7"/>
      <c r="FL35" s="7"/>
      <c r="FM35" s="2" t="s">
        <v>173</v>
      </c>
      <c r="FN35" s="2" t="s">
        <v>129</v>
      </c>
      <c r="FO35" s="2" t="s">
        <v>132</v>
      </c>
      <c r="FP35" s="2" t="s">
        <v>132</v>
      </c>
      <c r="FQ35" s="2" t="s">
        <v>142</v>
      </c>
      <c r="FR35" s="2" t="s">
        <v>132</v>
      </c>
      <c r="FS35" s="4"/>
      <c r="FT35" s="8"/>
      <c r="FU35" s="4"/>
      <c r="FV35" s="8"/>
      <c r="FW35" s="7"/>
      <c r="FX35" s="7"/>
      <c r="FY35" s="2" t="s">
        <v>140</v>
      </c>
      <c r="FZ35" s="2" t="s">
        <v>129</v>
      </c>
      <c r="GA35" s="2" t="s">
        <v>855</v>
      </c>
      <c r="GB35" s="2" t="s">
        <v>132</v>
      </c>
      <c r="GC35" s="2" t="s">
        <v>142</v>
      </c>
      <c r="GD35" s="2" t="s">
        <v>132</v>
      </c>
      <c r="GE35" s="4"/>
      <c r="GF35" s="8"/>
      <c r="GG35" s="4"/>
      <c r="GH35" s="8"/>
      <c r="GI35" s="7"/>
      <c r="GJ35" s="7"/>
      <c r="GK35" s="2" t="s">
        <v>140</v>
      </c>
      <c r="GL35" s="2" t="s">
        <v>129</v>
      </c>
      <c r="GM35" s="2" t="s">
        <v>850</v>
      </c>
      <c r="GN35" s="2" t="s">
        <v>854</v>
      </c>
      <c r="GO35" s="2" t="s">
        <v>142</v>
      </c>
      <c r="GP35" s="2" t="s">
        <v>132</v>
      </c>
      <c r="GQ35" s="4"/>
      <c r="GR35" s="8"/>
      <c r="GS35" s="4"/>
      <c r="GT35" s="8"/>
      <c r="GU35" s="7"/>
      <c r="GV35" s="7"/>
      <c r="GW35" s="2" t="s">
        <v>140</v>
      </c>
      <c r="GX35" s="2" t="s">
        <v>129</v>
      </c>
      <c r="GY35" s="2" t="s">
        <v>162</v>
      </c>
      <c r="GZ35" s="2" t="s">
        <v>132</v>
      </c>
      <c r="HA35" s="2" t="s">
        <v>142</v>
      </c>
      <c r="HB35" s="2" t="s">
        <v>132</v>
      </c>
      <c r="HC35" s="4">
        <v>5</v>
      </c>
      <c r="HD35" s="8">
        <v>178.5</v>
      </c>
      <c r="HE35" s="4"/>
      <c r="HF35" s="8"/>
      <c r="HG35" s="7"/>
      <c r="HH35" s="7"/>
      <c r="HI35" s="2" t="s">
        <v>140</v>
      </c>
      <c r="HJ35" s="2" t="s">
        <v>129</v>
      </c>
      <c r="HK35" s="2" t="s">
        <v>859</v>
      </c>
      <c r="HL35" s="2" t="s">
        <v>860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140</v>
      </c>
      <c r="HV35" s="2" t="s">
        <v>129</v>
      </c>
      <c r="HW35" s="2" t="s">
        <v>167</v>
      </c>
      <c r="HX35" s="2" t="s">
        <v>132</v>
      </c>
      <c r="HY35" s="2" t="s">
        <v>142</v>
      </c>
      <c r="HZ35" s="2" t="s">
        <v>132</v>
      </c>
      <c r="IA35" s="4"/>
      <c r="IB35" s="8"/>
      <c r="IC35" s="4"/>
      <c r="ID35" s="8"/>
      <c r="IE35" s="7"/>
      <c r="IF35" s="7"/>
      <c r="IG35" s="2" t="s">
        <v>168</v>
      </c>
      <c r="IH35" s="2" t="s">
        <v>129</v>
      </c>
      <c r="II35" s="2" t="s">
        <v>132</v>
      </c>
      <c r="IJ35" s="2" t="s">
        <v>132</v>
      </c>
      <c r="IK35" s="2" t="s">
        <v>142</v>
      </c>
      <c r="IL35" s="2" t="s">
        <v>132</v>
      </c>
      <c r="IM35" s="4"/>
      <c r="IN35" s="8"/>
      <c r="IO35" s="4"/>
      <c r="IP35" s="8"/>
      <c r="IQ35" s="7"/>
      <c r="IR35" s="7"/>
      <c r="IS35" s="2" t="s">
        <v>175</v>
      </c>
      <c r="IT35" s="2" t="s">
        <v>129</v>
      </c>
      <c r="IU35" s="2" t="s">
        <v>132</v>
      </c>
      <c r="IV35" s="2" t="s">
        <v>132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164</v>
      </c>
      <c r="JF35" s="2" t="s">
        <v>129</v>
      </c>
      <c r="JG35" s="2" t="s">
        <v>132</v>
      </c>
      <c r="JH35" s="2" t="s">
        <v>132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164</v>
      </c>
      <c r="JR35" s="2" t="s">
        <v>129</v>
      </c>
      <c r="JS35" s="2" t="s">
        <v>132</v>
      </c>
      <c r="JT35" s="2" t="s">
        <v>132</v>
      </c>
      <c r="JU35" s="2" t="s">
        <v>142</v>
      </c>
      <c r="JV35" s="2" t="s">
        <v>132</v>
      </c>
      <c r="JW35" s="4"/>
      <c r="JX35" s="8"/>
      <c r="JY35" s="4"/>
      <c r="JZ35" s="8"/>
      <c r="KA35" s="7"/>
      <c r="KB35" s="7"/>
      <c r="KC35" s="2" t="s">
        <v>140</v>
      </c>
      <c r="KD35" s="2" t="s">
        <v>129</v>
      </c>
      <c r="KE35" s="2" t="s">
        <v>861</v>
      </c>
      <c r="KF35" s="2" t="s">
        <v>132</v>
      </c>
      <c r="KG35" s="2" t="s">
        <v>142</v>
      </c>
      <c r="KH35" s="2" t="s">
        <v>132</v>
      </c>
      <c r="KI35" s="4"/>
      <c r="KJ35" s="8"/>
      <c r="KK35" s="4"/>
      <c r="KL35" s="8"/>
      <c r="KM35" s="7"/>
      <c r="KN35" s="7"/>
      <c r="KO35" s="2" t="s">
        <v>132</v>
      </c>
      <c r="KP35" s="2" t="s">
        <v>132</v>
      </c>
      <c r="KQ35" s="2" t="s">
        <v>132</v>
      </c>
      <c r="KR35" s="2" t="s">
        <v>132</v>
      </c>
      <c r="KS35" s="2" t="s">
        <v>132</v>
      </c>
      <c r="KT35" s="2" t="s">
        <v>132</v>
      </c>
      <c r="KU35" s="4"/>
      <c r="KV35" s="8"/>
      <c r="KW35" s="4"/>
      <c r="KX35" s="8"/>
      <c r="KY35" s="7"/>
      <c r="KZ35" s="7"/>
      <c r="LA35" s="2" t="s">
        <v>175</v>
      </c>
      <c r="LB35" s="2" t="s">
        <v>177</v>
      </c>
      <c r="LC35" s="2" t="s">
        <v>132</v>
      </c>
      <c r="LD35" s="2" t="s">
        <v>132</v>
      </c>
      <c r="LE35" s="2" t="s">
        <v>142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164</v>
      </c>
      <c r="LZ35" s="2" t="s">
        <v>129</v>
      </c>
      <c r="MA35" s="2" t="s">
        <v>132</v>
      </c>
      <c r="MB35" s="2" t="s">
        <v>132</v>
      </c>
      <c r="MC35" s="2" t="s">
        <v>142</v>
      </c>
      <c r="MD35" s="2" t="s">
        <v>132</v>
      </c>
      <c r="ME35" s="4"/>
      <c r="MF35" s="8"/>
      <c r="MG35" s="4"/>
      <c r="MH35" s="8"/>
      <c r="MI35" s="7"/>
      <c r="MJ35" s="7"/>
      <c r="MK35" s="2" t="s">
        <v>175</v>
      </c>
      <c r="ML35" s="2" t="s">
        <v>129</v>
      </c>
      <c r="MM35" s="2" t="s">
        <v>132</v>
      </c>
      <c r="MN35" s="2" t="s">
        <v>132</v>
      </c>
      <c r="MO35" s="2" t="s">
        <v>142</v>
      </c>
      <c r="MP35" s="2" t="s">
        <v>132</v>
      </c>
      <c r="MQ35" s="4"/>
      <c r="MR35" s="8"/>
      <c r="MS35" s="4"/>
      <c r="MT35" s="8"/>
      <c r="MU35" s="7"/>
      <c r="MV35" s="7"/>
      <c r="MW35" s="2" t="s">
        <v>175</v>
      </c>
      <c r="MX35" s="2" t="s">
        <v>129</v>
      </c>
      <c r="MY35" s="2" t="s">
        <v>132</v>
      </c>
      <c r="MZ35" s="2" t="s">
        <v>132</v>
      </c>
      <c r="NA35" s="2" t="s">
        <v>142</v>
      </c>
      <c r="NB35" s="2" t="s">
        <v>132</v>
      </c>
      <c r="NC35" s="4"/>
      <c r="ND35" s="8"/>
      <c r="NE35" s="4"/>
      <c r="NF35" s="8"/>
      <c r="NG35" s="7"/>
      <c r="NH35" s="7"/>
      <c r="NI35" s="2" t="s">
        <v>175</v>
      </c>
      <c r="NJ35" s="2" t="s">
        <v>129</v>
      </c>
      <c r="NK35" s="2" t="s">
        <v>132</v>
      </c>
      <c r="NL35" s="2" t="s">
        <v>132</v>
      </c>
      <c r="NM35" s="2" t="s">
        <v>142</v>
      </c>
      <c r="NN35" s="2" t="s">
        <v>132</v>
      </c>
      <c r="NO35" s="4"/>
      <c r="NP35" s="8"/>
      <c r="NQ35" s="4"/>
      <c r="NR35" s="8"/>
      <c r="NS35" s="7"/>
      <c r="NT35" s="7"/>
      <c r="NU35" s="2" t="s">
        <v>132</v>
      </c>
      <c r="NV35" s="2" t="s">
        <v>132</v>
      </c>
      <c r="NW35" s="2" t="s">
        <v>132</v>
      </c>
      <c r="NX35" s="2" t="s">
        <v>132</v>
      </c>
      <c r="NY35" s="2" t="s">
        <v>132</v>
      </c>
      <c r="NZ35" s="2" t="s">
        <v>132</v>
      </c>
      <c r="OA35" s="4"/>
      <c r="OB35" s="8"/>
      <c r="OC35" s="4"/>
      <c r="OD35" s="8"/>
      <c r="OE35" s="7"/>
      <c r="OF35" s="7"/>
      <c r="OG35" s="2" t="s">
        <v>175</v>
      </c>
      <c r="OH35" s="2" t="s">
        <v>129</v>
      </c>
      <c r="OI35" s="2" t="s">
        <v>132</v>
      </c>
      <c r="OJ35" s="2" t="s">
        <v>132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132</v>
      </c>
      <c r="OT35" s="2" t="s">
        <v>132</v>
      </c>
      <c r="OU35" s="2" t="s">
        <v>132</v>
      </c>
      <c r="OV35" s="2" t="s">
        <v>132</v>
      </c>
      <c r="OW35" s="2" t="s">
        <v>132</v>
      </c>
      <c r="OX35" s="2" t="s">
        <v>132</v>
      </c>
      <c r="OY35" s="4"/>
      <c r="OZ35" s="8"/>
      <c r="PA35" s="4"/>
      <c r="PB35" s="8"/>
      <c r="PC35" s="7"/>
      <c r="PD35" s="7"/>
      <c r="PE35" s="2" t="s">
        <v>164</v>
      </c>
      <c r="PF35" s="2" t="s">
        <v>129</v>
      </c>
      <c r="PG35" s="2" t="s">
        <v>132</v>
      </c>
      <c r="PH35" s="2" t="s">
        <v>132</v>
      </c>
      <c r="PI35" s="2" t="s">
        <v>142</v>
      </c>
      <c r="PJ35" s="2" t="s">
        <v>132</v>
      </c>
      <c r="PK35" s="4"/>
      <c r="PL35" s="8"/>
      <c r="PM35" s="4"/>
      <c r="PN35" s="8"/>
      <c r="PO35" s="7"/>
      <c r="PP35" s="7"/>
      <c r="PQ35" s="2" t="s">
        <v>175</v>
      </c>
      <c r="PR35" s="2" t="s">
        <v>129</v>
      </c>
      <c r="PS35" s="2" t="s">
        <v>132</v>
      </c>
      <c r="PT35" s="2" t="s">
        <v>132</v>
      </c>
      <c r="PU35" s="2" t="s">
        <v>142</v>
      </c>
      <c r="PV35" s="2" t="s">
        <v>132</v>
      </c>
      <c r="PW35" s="4"/>
      <c r="PX35" s="8"/>
      <c r="PY35" s="4"/>
      <c r="PZ35" s="8"/>
      <c r="QA35" s="7"/>
      <c r="QB35" s="7"/>
      <c r="QC35" s="2" t="s">
        <v>175</v>
      </c>
      <c r="QD35" s="2" t="s">
        <v>129</v>
      </c>
      <c r="QE35" s="2" t="s">
        <v>132</v>
      </c>
      <c r="QF35" s="2" t="s">
        <v>132</v>
      </c>
      <c r="QG35" s="2" t="s">
        <v>142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175</v>
      </c>
      <c r="RB35" s="2" t="s">
        <v>129</v>
      </c>
      <c r="RC35" s="2" t="s">
        <v>132</v>
      </c>
      <c r="RD35" s="2" t="s">
        <v>132</v>
      </c>
      <c r="RE35" s="2" t="s">
        <v>142</v>
      </c>
      <c r="RF35" s="2" t="s">
        <v>180</v>
      </c>
      <c r="RG35" s="4"/>
      <c r="RH35" s="8"/>
      <c r="RI35" s="4"/>
      <c r="RJ35" s="8"/>
      <c r="RK35" s="7"/>
      <c r="RL35" s="7"/>
      <c r="RM35" s="2" t="s">
        <v>175</v>
      </c>
      <c r="RN35" s="2" t="s">
        <v>129</v>
      </c>
      <c r="RO35" s="2" t="s">
        <v>132</v>
      </c>
      <c r="RP35" s="2" t="s">
        <v>132</v>
      </c>
      <c r="RQ35" s="2" t="s">
        <v>142</v>
      </c>
      <c r="RR35" s="2" t="s">
        <v>132</v>
      </c>
    </row>
    <row r="36">
      <c r="A36" s="2" t="s">
        <v>862</v>
      </c>
      <c r="B36" s="2" t="s">
        <v>121</v>
      </c>
      <c r="C36" s="2" t="s">
        <v>122</v>
      </c>
      <c r="D36" s="2" t="s">
        <v>123</v>
      </c>
      <c r="E36" s="2" t="s">
        <v>844</v>
      </c>
      <c r="F36" s="2" t="s">
        <v>700</v>
      </c>
      <c r="G36" s="2" t="s">
        <v>700</v>
      </c>
      <c r="H36" s="2" t="s">
        <v>700</v>
      </c>
      <c r="I36" s="2" t="s">
        <v>863</v>
      </c>
      <c r="J36" s="2" t="s">
        <v>127</v>
      </c>
      <c r="K36" s="2" t="s">
        <v>663</v>
      </c>
      <c r="L36" s="3">
        <v>61.9</v>
      </c>
      <c r="M36" s="3">
        <v>65</v>
      </c>
      <c r="N36" s="3">
        <v>129.9</v>
      </c>
      <c r="O36" s="2" t="s">
        <v>129</v>
      </c>
      <c r="P36" s="2" t="s">
        <v>864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428</v>
      </c>
      <c r="V36" s="2" t="s">
        <v>247</v>
      </c>
      <c r="W36" s="2" t="s">
        <v>247</v>
      </c>
      <c r="X36" s="2" t="s">
        <v>401</v>
      </c>
      <c r="Y36" s="2" t="s">
        <v>163</v>
      </c>
      <c r="Z36" s="4">
        <v>68</v>
      </c>
      <c r="AA36" s="4">
        <f>=ROUNDDOWN(17,0)</f>
      </c>
      <c r="AB36" s="5">
        <v>4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22</v>
      </c>
      <c r="AQ36" s="8">
        <v>1555.19</v>
      </c>
      <c r="AR36" s="4"/>
      <c r="AS36" s="8"/>
      <c r="AT36" s="7"/>
      <c r="AU36" s="7"/>
      <c r="AV36" s="4">
        <v>22</v>
      </c>
      <c r="AW36" s="8">
        <v>1555.19</v>
      </c>
      <c r="AX36" s="4"/>
      <c r="AY36" s="8"/>
      <c r="AZ36" s="7"/>
      <c r="BA36" s="7"/>
      <c r="BB36" s="7">
        <v>1</v>
      </c>
      <c r="BC36" s="4">
        <v>22</v>
      </c>
      <c r="BD36" s="8">
        <v>1555.19</v>
      </c>
      <c r="BE36" s="4"/>
      <c r="BF36" s="8"/>
      <c r="BG36" s="7"/>
      <c r="BH36" s="7"/>
      <c r="BI36" s="7">
        <v>1</v>
      </c>
      <c r="BJ36" s="4">
        <v>22</v>
      </c>
      <c r="BK36" s="8">
        <v>1555.19</v>
      </c>
      <c r="BL36" s="2" t="s">
        <v>865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164</v>
      </c>
      <c r="BV36" s="2" t="s">
        <v>129</v>
      </c>
      <c r="BW36" s="2" t="s">
        <v>132</v>
      </c>
      <c r="BX36" s="2" t="s">
        <v>132</v>
      </c>
      <c r="BY36" s="2" t="s">
        <v>142</v>
      </c>
      <c r="BZ36" s="2" t="s">
        <v>132</v>
      </c>
      <c r="CA36" s="4">
        <v>1</v>
      </c>
      <c r="CB36" s="8">
        <v>45.5</v>
      </c>
      <c r="CC36" s="4"/>
      <c r="CD36" s="8"/>
      <c r="CE36" s="7"/>
      <c r="CF36" s="7"/>
      <c r="CG36" s="2" t="s">
        <v>140</v>
      </c>
      <c r="CH36" s="2" t="s">
        <v>129</v>
      </c>
      <c r="CI36" s="2" t="s">
        <v>548</v>
      </c>
      <c r="CJ36" s="2" t="s">
        <v>866</v>
      </c>
      <c r="CK36" s="2" t="s">
        <v>142</v>
      </c>
      <c r="CL36" s="2" t="s">
        <v>132</v>
      </c>
      <c r="CM36" s="4"/>
      <c r="CN36" s="8"/>
      <c r="CO36" s="4"/>
      <c r="CP36" s="8"/>
      <c r="CQ36" s="7"/>
      <c r="CR36" s="7"/>
      <c r="CS36" s="2" t="s">
        <v>140</v>
      </c>
      <c r="CT36" s="2" t="s">
        <v>129</v>
      </c>
      <c r="CU36" s="2" t="s">
        <v>867</v>
      </c>
      <c r="CV36" s="2" t="s">
        <v>132</v>
      </c>
      <c r="CW36" s="2" t="s">
        <v>142</v>
      </c>
      <c r="CX36" s="2" t="s">
        <v>132</v>
      </c>
      <c r="CY36" s="4">
        <v>4</v>
      </c>
      <c r="CZ36" s="8">
        <v>247</v>
      </c>
      <c r="DA36" s="4"/>
      <c r="DB36" s="8"/>
      <c r="DC36" s="7"/>
      <c r="DD36" s="7"/>
      <c r="DE36" s="2" t="s">
        <v>140</v>
      </c>
      <c r="DF36" s="2" t="s">
        <v>129</v>
      </c>
      <c r="DG36" s="2" t="s">
        <v>868</v>
      </c>
      <c r="DH36" s="2" t="s">
        <v>869</v>
      </c>
      <c r="DI36" s="2" t="s">
        <v>142</v>
      </c>
      <c r="DJ36" s="2" t="s">
        <v>132</v>
      </c>
      <c r="DK36" s="4">
        <v>7</v>
      </c>
      <c r="DL36" s="8">
        <v>477.68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870</v>
      </c>
      <c r="DT36" s="2" t="s">
        <v>783</v>
      </c>
      <c r="DU36" s="2" t="s">
        <v>142</v>
      </c>
      <c r="DV36" s="2" t="s">
        <v>132</v>
      </c>
      <c r="DW36" s="4">
        <v>9</v>
      </c>
      <c r="DX36" s="8">
        <v>655.11</v>
      </c>
      <c r="DY36" s="4"/>
      <c r="DZ36" s="8"/>
      <c r="EA36" s="7"/>
      <c r="EB36" s="7"/>
      <c r="EC36" s="2" t="s">
        <v>140</v>
      </c>
      <c r="ED36" s="2" t="s">
        <v>129</v>
      </c>
      <c r="EE36" s="2" t="s">
        <v>871</v>
      </c>
      <c r="EF36" s="2" t="s">
        <v>872</v>
      </c>
      <c r="EG36" s="2" t="s">
        <v>142</v>
      </c>
      <c r="EH36" s="2" t="s">
        <v>132</v>
      </c>
      <c r="EI36" s="4"/>
      <c r="EJ36" s="8"/>
      <c r="EK36" s="4"/>
      <c r="EL36" s="8"/>
      <c r="EM36" s="7"/>
      <c r="EN36" s="7"/>
      <c r="EO36" s="2" t="s">
        <v>140</v>
      </c>
      <c r="EP36" s="2" t="s">
        <v>129</v>
      </c>
      <c r="EQ36" s="2" t="s">
        <v>871</v>
      </c>
      <c r="ER36" s="2" t="s">
        <v>132</v>
      </c>
      <c r="ES36" s="2" t="s">
        <v>142</v>
      </c>
      <c r="ET36" s="2" t="s">
        <v>132</v>
      </c>
      <c r="EU36" s="4"/>
      <c r="EV36" s="8"/>
      <c r="EW36" s="4"/>
      <c r="EX36" s="8"/>
      <c r="EY36" s="7"/>
      <c r="EZ36" s="7"/>
      <c r="FA36" s="2" t="s">
        <v>796</v>
      </c>
      <c r="FB36" s="2" t="s">
        <v>129</v>
      </c>
      <c r="FC36" s="2" t="s">
        <v>132</v>
      </c>
      <c r="FD36" s="2" t="s">
        <v>132</v>
      </c>
      <c r="FE36" s="2" t="s">
        <v>142</v>
      </c>
      <c r="FF36" s="2" t="s">
        <v>132</v>
      </c>
      <c r="FG36" s="4"/>
      <c r="FH36" s="8"/>
      <c r="FI36" s="4"/>
      <c r="FJ36" s="8"/>
      <c r="FK36" s="7"/>
      <c r="FL36" s="7"/>
      <c r="FM36" s="2" t="s">
        <v>173</v>
      </c>
      <c r="FN36" s="2" t="s">
        <v>129</v>
      </c>
      <c r="FO36" s="2" t="s">
        <v>132</v>
      </c>
      <c r="FP36" s="2" t="s">
        <v>132</v>
      </c>
      <c r="FQ36" s="2" t="s">
        <v>142</v>
      </c>
      <c r="FR36" s="2" t="s">
        <v>132</v>
      </c>
      <c r="FS36" s="4"/>
      <c r="FT36" s="8"/>
      <c r="FU36" s="4"/>
      <c r="FV36" s="8"/>
      <c r="FW36" s="7"/>
      <c r="FX36" s="7"/>
      <c r="FY36" s="2" t="s">
        <v>140</v>
      </c>
      <c r="FZ36" s="2" t="s">
        <v>129</v>
      </c>
      <c r="GA36" s="2" t="s">
        <v>871</v>
      </c>
      <c r="GB36" s="2" t="s">
        <v>132</v>
      </c>
      <c r="GC36" s="2" t="s">
        <v>142</v>
      </c>
      <c r="GD36" s="2" t="s">
        <v>132</v>
      </c>
      <c r="GE36" s="4"/>
      <c r="GF36" s="8"/>
      <c r="GG36" s="4"/>
      <c r="GH36" s="8"/>
      <c r="GI36" s="7"/>
      <c r="GJ36" s="7"/>
      <c r="GK36" s="2" t="s">
        <v>140</v>
      </c>
      <c r="GL36" s="2" t="s">
        <v>129</v>
      </c>
      <c r="GM36" s="2" t="s">
        <v>868</v>
      </c>
      <c r="GN36" s="2" t="s">
        <v>132</v>
      </c>
      <c r="GO36" s="2" t="s">
        <v>142</v>
      </c>
      <c r="GP36" s="2" t="s">
        <v>132</v>
      </c>
      <c r="GQ36" s="4">
        <v>1</v>
      </c>
      <c r="GR36" s="8">
        <v>129.9</v>
      </c>
      <c r="GS36" s="4"/>
      <c r="GT36" s="8"/>
      <c r="GU36" s="7"/>
      <c r="GV36" s="7"/>
      <c r="GW36" s="2" t="s">
        <v>140</v>
      </c>
      <c r="GX36" s="2" t="s">
        <v>129</v>
      </c>
      <c r="GY36" s="2" t="s">
        <v>868</v>
      </c>
      <c r="GZ36" s="2" t="s">
        <v>873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164</v>
      </c>
      <c r="HJ36" s="2" t="s">
        <v>129</v>
      </c>
      <c r="HK36" s="2" t="s">
        <v>132</v>
      </c>
      <c r="HL36" s="2" t="s">
        <v>132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140</v>
      </c>
      <c r="HV36" s="2" t="s">
        <v>129</v>
      </c>
      <c r="HW36" s="2" t="s">
        <v>167</v>
      </c>
      <c r="HX36" s="2" t="s">
        <v>132</v>
      </c>
      <c r="HY36" s="2" t="s">
        <v>142</v>
      </c>
      <c r="HZ36" s="2" t="s">
        <v>132</v>
      </c>
      <c r="IA36" s="4"/>
      <c r="IB36" s="8"/>
      <c r="IC36" s="4"/>
      <c r="ID36" s="8"/>
      <c r="IE36" s="7"/>
      <c r="IF36" s="7"/>
      <c r="IG36" s="2" t="s">
        <v>175</v>
      </c>
      <c r="IH36" s="2" t="s">
        <v>129</v>
      </c>
      <c r="II36" s="2" t="s">
        <v>132</v>
      </c>
      <c r="IJ36" s="2" t="s">
        <v>132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175</v>
      </c>
      <c r="IT36" s="2" t="s">
        <v>129</v>
      </c>
      <c r="IU36" s="2" t="s">
        <v>132</v>
      </c>
      <c r="IV36" s="2" t="s">
        <v>132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164</v>
      </c>
      <c r="JF36" s="2" t="s">
        <v>129</v>
      </c>
      <c r="JG36" s="2" t="s">
        <v>132</v>
      </c>
      <c r="JH36" s="2" t="s">
        <v>132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176</v>
      </c>
      <c r="JR36" s="2" t="s">
        <v>129</v>
      </c>
      <c r="JS36" s="2" t="s">
        <v>132</v>
      </c>
      <c r="JT36" s="2" t="s">
        <v>132</v>
      </c>
      <c r="JU36" s="2" t="s">
        <v>142</v>
      </c>
      <c r="JV36" s="2" t="s">
        <v>132</v>
      </c>
      <c r="JW36" s="4"/>
      <c r="JX36" s="8"/>
      <c r="JY36" s="4"/>
      <c r="JZ36" s="8"/>
      <c r="KA36" s="7"/>
      <c r="KB36" s="7"/>
      <c r="KC36" s="2" t="s">
        <v>164</v>
      </c>
      <c r="KD36" s="2" t="s">
        <v>129</v>
      </c>
      <c r="KE36" s="2" t="s">
        <v>132</v>
      </c>
      <c r="KF36" s="2" t="s">
        <v>132</v>
      </c>
      <c r="KG36" s="2" t="s">
        <v>142</v>
      </c>
      <c r="KH36" s="2" t="s">
        <v>132</v>
      </c>
      <c r="KI36" s="4"/>
      <c r="KJ36" s="8"/>
      <c r="KK36" s="4"/>
      <c r="KL36" s="8"/>
      <c r="KM36" s="7"/>
      <c r="KN36" s="7"/>
      <c r="KO36" s="2" t="s">
        <v>175</v>
      </c>
      <c r="KP36" s="2" t="s">
        <v>129</v>
      </c>
      <c r="KQ36" s="2" t="s">
        <v>132</v>
      </c>
      <c r="KR36" s="2" t="s">
        <v>132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175</v>
      </c>
      <c r="LB36" s="2" t="s">
        <v>177</v>
      </c>
      <c r="LC36" s="2" t="s">
        <v>132</v>
      </c>
      <c r="LD36" s="2" t="s">
        <v>132</v>
      </c>
      <c r="LE36" s="2" t="s">
        <v>142</v>
      </c>
      <c r="LF36" s="2" t="s">
        <v>132</v>
      </c>
      <c r="LG36" s="4"/>
      <c r="LH36" s="8"/>
      <c r="LI36" s="4"/>
      <c r="LJ36" s="8"/>
      <c r="LK36" s="7"/>
      <c r="LL36" s="7"/>
      <c r="LM36" s="2" t="s">
        <v>175</v>
      </c>
      <c r="LN36" s="2" t="s">
        <v>129</v>
      </c>
      <c r="LO36" s="2" t="s">
        <v>132</v>
      </c>
      <c r="LP36" s="2" t="s">
        <v>132</v>
      </c>
      <c r="LQ36" s="2" t="s">
        <v>142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175</v>
      </c>
      <c r="ML36" s="2" t="s">
        <v>129</v>
      </c>
      <c r="MM36" s="2" t="s">
        <v>132</v>
      </c>
      <c r="MN36" s="2" t="s">
        <v>132</v>
      </c>
      <c r="MO36" s="2" t="s">
        <v>142</v>
      </c>
      <c r="MP36" s="2" t="s">
        <v>132</v>
      </c>
      <c r="MQ36" s="4"/>
      <c r="MR36" s="8"/>
      <c r="MS36" s="4"/>
      <c r="MT36" s="8"/>
      <c r="MU36" s="7"/>
      <c r="MV36" s="7"/>
      <c r="MW36" s="2" t="s">
        <v>175</v>
      </c>
      <c r="MX36" s="2" t="s">
        <v>129</v>
      </c>
      <c r="MY36" s="2" t="s">
        <v>132</v>
      </c>
      <c r="MZ36" s="2" t="s">
        <v>132</v>
      </c>
      <c r="NA36" s="2" t="s">
        <v>142</v>
      </c>
      <c r="NB36" s="2" t="s">
        <v>132</v>
      </c>
      <c r="NC36" s="4"/>
      <c r="ND36" s="8"/>
      <c r="NE36" s="4"/>
      <c r="NF36" s="8"/>
      <c r="NG36" s="7"/>
      <c r="NH36" s="7"/>
      <c r="NI36" s="2" t="s">
        <v>175</v>
      </c>
      <c r="NJ36" s="2" t="s">
        <v>129</v>
      </c>
      <c r="NK36" s="2" t="s">
        <v>132</v>
      </c>
      <c r="NL36" s="2" t="s">
        <v>132</v>
      </c>
      <c r="NM36" s="2" t="s">
        <v>142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4"/>
      <c r="OB36" s="8"/>
      <c r="OC36" s="4"/>
      <c r="OD36" s="8"/>
      <c r="OE36" s="7"/>
      <c r="OF36" s="7"/>
      <c r="OG36" s="2" t="s">
        <v>176</v>
      </c>
      <c r="OH36" s="2" t="s">
        <v>129</v>
      </c>
      <c r="OI36" s="2" t="s">
        <v>132</v>
      </c>
      <c r="OJ36" s="2" t="s">
        <v>132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175</v>
      </c>
      <c r="OT36" s="2" t="s">
        <v>129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164</v>
      </c>
      <c r="PF36" s="2" t="s">
        <v>129</v>
      </c>
      <c r="PG36" s="2" t="s">
        <v>132</v>
      </c>
      <c r="PH36" s="2" t="s">
        <v>132</v>
      </c>
      <c r="PI36" s="2" t="s">
        <v>142</v>
      </c>
      <c r="PJ36" s="2" t="s">
        <v>132</v>
      </c>
      <c r="PK36" s="4"/>
      <c r="PL36" s="8"/>
      <c r="PM36" s="4"/>
      <c r="PN36" s="8"/>
      <c r="PO36" s="7"/>
      <c r="PP36" s="7"/>
      <c r="PQ36" s="2" t="s">
        <v>175</v>
      </c>
      <c r="PR36" s="2" t="s">
        <v>129</v>
      </c>
      <c r="PS36" s="2" t="s">
        <v>132</v>
      </c>
      <c r="PT36" s="2" t="s">
        <v>132</v>
      </c>
      <c r="PU36" s="2" t="s">
        <v>142</v>
      </c>
      <c r="PV36" s="2" t="s">
        <v>132</v>
      </c>
      <c r="PW36" s="4"/>
      <c r="PX36" s="8"/>
      <c r="PY36" s="4"/>
      <c r="PZ36" s="8"/>
      <c r="QA36" s="7"/>
      <c r="QB36" s="7"/>
      <c r="QC36" s="2" t="s">
        <v>175</v>
      </c>
      <c r="QD36" s="2" t="s">
        <v>129</v>
      </c>
      <c r="QE36" s="2" t="s">
        <v>132</v>
      </c>
      <c r="QF36" s="2" t="s">
        <v>132</v>
      </c>
      <c r="QG36" s="2" t="s">
        <v>142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175</v>
      </c>
      <c r="RB36" s="2" t="s">
        <v>129</v>
      </c>
      <c r="RC36" s="2" t="s">
        <v>132</v>
      </c>
      <c r="RD36" s="2" t="s">
        <v>132</v>
      </c>
      <c r="RE36" s="2" t="s">
        <v>142</v>
      </c>
      <c r="RF36" s="2" t="s">
        <v>180</v>
      </c>
      <c r="RG36" s="4"/>
      <c r="RH36" s="8"/>
      <c r="RI36" s="4"/>
      <c r="RJ36" s="8"/>
      <c r="RK36" s="7"/>
      <c r="RL36" s="7"/>
      <c r="RM36" s="2" t="s">
        <v>175</v>
      </c>
      <c r="RN36" s="2" t="s">
        <v>129</v>
      </c>
      <c r="RO36" s="2" t="s">
        <v>132</v>
      </c>
      <c r="RP36" s="2" t="s">
        <v>132</v>
      </c>
      <c r="RQ36" s="2" t="s">
        <v>142</v>
      </c>
      <c r="RR36" s="2" t="s">
        <v>132</v>
      </c>
    </row>
    <row r="37">
      <c r="A37" s="2" t="s">
        <v>874</v>
      </c>
      <c r="B37" s="2" t="s">
        <v>121</v>
      </c>
      <c r="C37" s="2" t="s">
        <v>122</v>
      </c>
      <c r="D37" s="2" t="s">
        <v>123</v>
      </c>
      <c r="E37" s="2" t="s">
        <v>844</v>
      </c>
      <c r="F37" s="2" t="s">
        <v>875</v>
      </c>
      <c r="G37" s="2" t="s">
        <v>875</v>
      </c>
      <c r="H37" s="2" t="s">
        <v>875</v>
      </c>
      <c r="I37" s="2" t="s">
        <v>876</v>
      </c>
      <c r="J37" s="2" t="s">
        <v>127</v>
      </c>
      <c r="K37" s="2" t="s">
        <v>877</v>
      </c>
      <c r="L37" s="3">
        <v>16.99</v>
      </c>
      <c r="M37" s="3">
        <v>17.84</v>
      </c>
      <c r="N37" s="3">
        <v>42.49</v>
      </c>
      <c r="O37" s="2" t="s">
        <v>129</v>
      </c>
      <c r="P37" s="2" t="s">
        <v>218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428</v>
      </c>
      <c r="V37" s="2" t="s">
        <v>878</v>
      </c>
      <c r="W37" s="2" t="s">
        <v>879</v>
      </c>
      <c r="X37" s="2" t="s">
        <v>132</v>
      </c>
      <c r="Y37" s="2" t="s">
        <v>880</v>
      </c>
      <c r="Z37" s="4">
        <v>360</v>
      </c>
      <c r="AA37" s="4">
        <f>=ROUNDDOWN(24.4897959183673,0)</f>
      </c>
      <c r="AB37" s="5">
        <v>14.7</v>
      </c>
      <c r="AC37" s="2" t="s">
        <v>132</v>
      </c>
      <c r="AD37" s="4"/>
      <c r="AE37" s="4"/>
      <c r="AF37" s="6">
        <v>63</v>
      </c>
      <c r="AG37" s="6"/>
      <c r="AH37" s="7">
        <v>0.8571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65</v>
      </c>
      <c r="AQ37" s="8">
        <v>1342.84</v>
      </c>
      <c r="AR37" s="4"/>
      <c r="AS37" s="8"/>
      <c r="AT37" s="7"/>
      <c r="AU37" s="7"/>
      <c r="AV37" s="4">
        <v>65</v>
      </c>
      <c r="AW37" s="8">
        <v>1342.84</v>
      </c>
      <c r="AX37" s="4"/>
      <c r="AY37" s="8"/>
      <c r="AZ37" s="7"/>
      <c r="BA37" s="7"/>
      <c r="BB37" s="7">
        <v>1</v>
      </c>
      <c r="BC37" s="4">
        <v>65</v>
      </c>
      <c r="BD37" s="8">
        <v>1342.84</v>
      </c>
      <c r="BE37" s="4"/>
      <c r="BF37" s="8"/>
      <c r="BG37" s="7"/>
      <c r="BH37" s="7"/>
      <c r="BI37" s="7">
        <v>1</v>
      </c>
      <c r="BJ37" s="4">
        <v>65</v>
      </c>
      <c r="BK37" s="8">
        <v>1342.84</v>
      </c>
      <c r="BL37" s="2" t="s">
        <v>881</v>
      </c>
      <c r="BM37" s="7">
        <v>1</v>
      </c>
      <c r="BN37" s="7">
        <v>1</v>
      </c>
      <c r="BO37" s="4">
        <v>23</v>
      </c>
      <c r="BP37" s="8">
        <v>449.42</v>
      </c>
      <c r="BQ37" s="4"/>
      <c r="BR37" s="8"/>
      <c r="BS37" s="7"/>
      <c r="BT37" s="7"/>
      <c r="BU37" s="2" t="s">
        <v>140</v>
      </c>
      <c r="BV37" s="2" t="s">
        <v>129</v>
      </c>
      <c r="BW37" s="2" t="s">
        <v>132</v>
      </c>
      <c r="BX37" s="2" t="s">
        <v>882</v>
      </c>
      <c r="BY37" s="2" t="s">
        <v>142</v>
      </c>
      <c r="BZ37" s="2" t="s">
        <v>132</v>
      </c>
      <c r="CA37" s="4">
        <v>4</v>
      </c>
      <c r="CB37" s="8">
        <v>70.12</v>
      </c>
      <c r="CC37" s="4"/>
      <c r="CD37" s="8"/>
      <c r="CE37" s="7"/>
      <c r="CF37" s="7"/>
      <c r="CG37" s="2" t="s">
        <v>140</v>
      </c>
      <c r="CH37" s="2" t="s">
        <v>129</v>
      </c>
      <c r="CI37" s="2" t="s">
        <v>883</v>
      </c>
      <c r="CJ37" s="2" t="s">
        <v>884</v>
      </c>
      <c r="CK37" s="2" t="s">
        <v>142</v>
      </c>
      <c r="CL37" s="2" t="s">
        <v>132</v>
      </c>
      <c r="CM37" s="4">
        <v>9</v>
      </c>
      <c r="CN37" s="8">
        <v>189.81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885</v>
      </c>
      <c r="CV37" s="2" t="s">
        <v>886</v>
      </c>
      <c r="CW37" s="2" t="s">
        <v>142</v>
      </c>
      <c r="CX37" s="2" t="s">
        <v>132</v>
      </c>
      <c r="CY37" s="4">
        <v>10</v>
      </c>
      <c r="CZ37" s="8">
        <v>211.9</v>
      </c>
      <c r="DA37" s="4"/>
      <c r="DB37" s="8"/>
      <c r="DC37" s="7"/>
      <c r="DD37" s="7"/>
      <c r="DE37" s="2" t="s">
        <v>140</v>
      </c>
      <c r="DF37" s="2" t="s">
        <v>129</v>
      </c>
      <c r="DG37" s="2" t="s">
        <v>880</v>
      </c>
      <c r="DH37" s="2" t="s">
        <v>887</v>
      </c>
      <c r="DI37" s="2" t="s">
        <v>142</v>
      </c>
      <c r="DJ37" s="2" t="s">
        <v>132</v>
      </c>
      <c r="DK37" s="4">
        <v>4</v>
      </c>
      <c r="DL37" s="8">
        <v>86.96</v>
      </c>
      <c r="DM37" s="4"/>
      <c r="DN37" s="8"/>
      <c r="DO37" s="7"/>
      <c r="DP37" s="7"/>
      <c r="DQ37" s="2" t="s">
        <v>140</v>
      </c>
      <c r="DR37" s="2" t="s">
        <v>129</v>
      </c>
      <c r="DS37" s="2" t="s">
        <v>888</v>
      </c>
      <c r="DT37" s="2" t="s">
        <v>496</v>
      </c>
      <c r="DU37" s="2" t="s">
        <v>142</v>
      </c>
      <c r="DV37" s="2" t="s">
        <v>132</v>
      </c>
      <c r="DW37" s="4">
        <v>1</v>
      </c>
      <c r="DX37" s="8">
        <v>23.4</v>
      </c>
      <c r="DY37" s="4"/>
      <c r="DZ37" s="8"/>
      <c r="EA37" s="7"/>
      <c r="EB37" s="7"/>
      <c r="EC37" s="2" t="s">
        <v>140</v>
      </c>
      <c r="ED37" s="2" t="s">
        <v>129</v>
      </c>
      <c r="EE37" s="2" t="s">
        <v>829</v>
      </c>
      <c r="EF37" s="2" t="s">
        <v>889</v>
      </c>
      <c r="EG37" s="2" t="s">
        <v>142</v>
      </c>
      <c r="EH37" s="2" t="s">
        <v>132</v>
      </c>
      <c r="EI37" s="4">
        <v>4</v>
      </c>
      <c r="EJ37" s="8">
        <v>93.6</v>
      </c>
      <c r="EK37" s="4"/>
      <c r="EL37" s="8"/>
      <c r="EM37" s="7"/>
      <c r="EN37" s="7"/>
      <c r="EO37" s="2" t="s">
        <v>140</v>
      </c>
      <c r="EP37" s="2" t="s">
        <v>129</v>
      </c>
      <c r="EQ37" s="2" t="s">
        <v>834</v>
      </c>
      <c r="ER37" s="2" t="s">
        <v>890</v>
      </c>
      <c r="ES37" s="2" t="s">
        <v>142</v>
      </c>
      <c r="ET37" s="2" t="s">
        <v>132</v>
      </c>
      <c r="EU37" s="4"/>
      <c r="EV37" s="8"/>
      <c r="EW37" s="4"/>
      <c r="EX37" s="8"/>
      <c r="EY37" s="7"/>
      <c r="EZ37" s="7"/>
      <c r="FA37" s="2" t="s">
        <v>140</v>
      </c>
      <c r="FB37" s="2" t="s">
        <v>177</v>
      </c>
      <c r="FC37" s="2" t="s">
        <v>648</v>
      </c>
      <c r="FD37" s="2" t="s">
        <v>891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129</v>
      </c>
      <c r="FO37" s="2" t="s">
        <v>156</v>
      </c>
      <c r="FP37" s="2" t="s">
        <v>731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129</v>
      </c>
      <c r="GA37" s="2" t="s">
        <v>565</v>
      </c>
      <c r="GB37" s="2" t="s">
        <v>892</v>
      </c>
      <c r="GC37" s="2" t="s">
        <v>142</v>
      </c>
      <c r="GD37" s="2" t="s">
        <v>132</v>
      </c>
      <c r="GE37" s="4"/>
      <c r="GF37" s="8"/>
      <c r="GG37" s="4"/>
      <c r="GH37" s="8"/>
      <c r="GI37" s="7"/>
      <c r="GJ37" s="7"/>
      <c r="GK37" s="2" t="s">
        <v>140</v>
      </c>
      <c r="GL37" s="2" t="s">
        <v>129</v>
      </c>
      <c r="GM37" s="2" t="s">
        <v>834</v>
      </c>
      <c r="GN37" s="2" t="s">
        <v>823</v>
      </c>
      <c r="GO37" s="2" t="s">
        <v>142</v>
      </c>
      <c r="GP37" s="2" t="s">
        <v>132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162</v>
      </c>
      <c r="GZ37" s="2" t="s">
        <v>132</v>
      </c>
      <c r="HA37" s="2" t="s">
        <v>142</v>
      </c>
      <c r="HB37" s="2" t="s">
        <v>132</v>
      </c>
      <c r="HC37" s="4"/>
      <c r="HD37" s="8"/>
      <c r="HE37" s="4"/>
      <c r="HF37" s="8"/>
      <c r="HG37" s="7"/>
      <c r="HH37" s="7"/>
      <c r="HI37" s="2" t="s">
        <v>140</v>
      </c>
      <c r="HJ37" s="2" t="s">
        <v>129</v>
      </c>
      <c r="HK37" s="2" t="s">
        <v>893</v>
      </c>
      <c r="HL37" s="2" t="s">
        <v>894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140</v>
      </c>
      <c r="HV37" s="2" t="s">
        <v>129</v>
      </c>
      <c r="HW37" s="2" t="s">
        <v>417</v>
      </c>
      <c r="HX37" s="2" t="s">
        <v>895</v>
      </c>
      <c r="HY37" s="2" t="s">
        <v>142</v>
      </c>
      <c r="HZ37" s="2" t="s">
        <v>132</v>
      </c>
      <c r="IA37" s="4"/>
      <c r="IB37" s="8"/>
      <c r="IC37" s="4"/>
      <c r="ID37" s="8"/>
      <c r="IE37" s="7"/>
      <c r="IF37" s="7"/>
      <c r="IG37" s="2" t="s">
        <v>168</v>
      </c>
      <c r="IH37" s="2" t="s">
        <v>129</v>
      </c>
      <c r="II37" s="2" t="s">
        <v>132</v>
      </c>
      <c r="IJ37" s="2" t="s">
        <v>132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140</v>
      </c>
      <c r="IT37" s="2" t="s">
        <v>129</v>
      </c>
      <c r="IU37" s="2" t="s">
        <v>305</v>
      </c>
      <c r="IV37" s="2" t="s">
        <v>896</v>
      </c>
      <c r="IW37" s="2" t="s">
        <v>142</v>
      </c>
      <c r="IX37" s="2" t="s">
        <v>132</v>
      </c>
      <c r="IY37" s="4"/>
      <c r="IZ37" s="8"/>
      <c r="JA37" s="4"/>
      <c r="JB37" s="8"/>
      <c r="JC37" s="7"/>
      <c r="JD37" s="7"/>
      <c r="JE37" s="2" t="s">
        <v>140</v>
      </c>
      <c r="JF37" s="2" t="s">
        <v>129</v>
      </c>
      <c r="JG37" s="2" t="s">
        <v>897</v>
      </c>
      <c r="JH37" s="2" t="s">
        <v>132</v>
      </c>
      <c r="JI37" s="2" t="s">
        <v>142</v>
      </c>
      <c r="JJ37" s="2" t="s">
        <v>132</v>
      </c>
      <c r="JK37" s="4"/>
      <c r="JL37" s="8"/>
      <c r="JM37" s="4"/>
      <c r="JN37" s="8"/>
      <c r="JO37" s="7"/>
      <c r="JP37" s="7"/>
      <c r="JQ37" s="2" t="s">
        <v>140</v>
      </c>
      <c r="JR37" s="2" t="s">
        <v>129</v>
      </c>
      <c r="JS37" s="2" t="s">
        <v>170</v>
      </c>
      <c r="JT37" s="2" t="s">
        <v>898</v>
      </c>
      <c r="JU37" s="2" t="s">
        <v>142</v>
      </c>
      <c r="JV37" s="2" t="s">
        <v>132</v>
      </c>
      <c r="JW37" s="4">
        <v>1</v>
      </c>
      <c r="JX37" s="8">
        <v>19.27</v>
      </c>
      <c r="JY37" s="4"/>
      <c r="JZ37" s="8"/>
      <c r="KA37" s="7"/>
      <c r="KB37" s="7"/>
      <c r="KC37" s="2" t="s">
        <v>140</v>
      </c>
      <c r="KD37" s="2" t="s">
        <v>129</v>
      </c>
      <c r="KE37" s="2" t="s">
        <v>308</v>
      </c>
      <c r="KF37" s="2" t="s">
        <v>685</v>
      </c>
      <c r="KG37" s="2" t="s">
        <v>142</v>
      </c>
      <c r="KH37" s="2" t="s">
        <v>132</v>
      </c>
      <c r="KI37" s="4"/>
      <c r="KJ37" s="8"/>
      <c r="KK37" s="4"/>
      <c r="KL37" s="8"/>
      <c r="KM37" s="7"/>
      <c r="KN37" s="7"/>
      <c r="KO37" s="2" t="s">
        <v>140</v>
      </c>
      <c r="KP37" s="2" t="s">
        <v>129</v>
      </c>
      <c r="KQ37" s="2" t="s">
        <v>270</v>
      </c>
      <c r="KR37" s="2" t="s">
        <v>566</v>
      </c>
      <c r="KS37" s="2" t="s">
        <v>142</v>
      </c>
      <c r="KT37" s="2" t="s">
        <v>132</v>
      </c>
      <c r="KU37" s="4">
        <v>9</v>
      </c>
      <c r="KV37" s="8">
        <v>198.36</v>
      </c>
      <c r="KW37" s="4"/>
      <c r="KX37" s="8"/>
      <c r="KY37" s="7"/>
      <c r="KZ37" s="7"/>
      <c r="LA37" s="2" t="s">
        <v>140</v>
      </c>
      <c r="LB37" s="2" t="s">
        <v>177</v>
      </c>
      <c r="LC37" s="2" t="s">
        <v>553</v>
      </c>
      <c r="LD37" s="2" t="s">
        <v>323</v>
      </c>
      <c r="LE37" s="2" t="s">
        <v>142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140</v>
      </c>
      <c r="LZ37" s="2" t="s">
        <v>174</v>
      </c>
      <c r="MA37" s="2" t="s">
        <v>484</v>
      </c>
      <c r="MB37" s="2" t="s">
        <v>899</v>
      </c>
      <c r="MC37" s="2" t="s">
        <v>142</v>
      </c>
      <c r="MD37" s="2" t="s">
        <v>132</v>
      </c>
      <c r="ME37" s="4"/>
      <c r="MF37" s="8"/>
      <c r="MG37" s="4"/>
      <c r="MH37" s="8"/>
      <c r="MI37" s="7"/>
      <c r="MJ37" s="7"/>
      <c r="MK37" s="2" t="s">
        <v>175</v>
      </c>
      <c r="ML37" s="2" t="s">
        <v>129</v>
      </c>
      <c r="MM37" s="2" t="s">
        <v>132</v>
      </c>
      <c r="MN37" s="2" t="s">
        <v>132</v>
      </c>
      <c r="MO37" s="2" t="s">
        <v>142</v>
      </c>
      <c r="MP37" s="2" t="s">
        <v>132</v>
      </c>
      <c r="MQ37" s="4"/>
      <c r="MR37" s="8"/>
      <c r="MS37" s="4"/>
      <c r="MT37" s="8"/>
      <c r="MU37" s="7"/>
      <c r="MV37" s="7"/>
      <c r="MW37" s="2" t="s">
        <v>175</v>
      </c>
      <c r="MX37" s="2" t="s">
        <v>129</v>
      </c>
      <c r="MY37" s="2" t="s">
        <v>132</v>
      </c>
      <c r="MZ37" s="2" t="s">
        <v>132</v>
      </c>
      <c r="NA37" s="2" t="s">
        <v>142</v>
      </c>
      <c r="NB37" s="2" t="s">
        <v>132</v>
      </c>
      <c r="NC37" s="4"/>
      <c r="ND37" s="8"/>
      <c r="NE37" s="4"/>
      <c r="NF37" s="8"/>
      <c r="NG37" s="7"/>
      <c r="NH37" s="7"/>
      <c r="NI37" s="2" t="s">
        <v>175</v>
      </c>
      <c r="NJ37" s="2" t="s">
        <v>129</v>
      </c>
      <c r="NK37" s="2" t="s">
        <v>132</v>
      </c>
      <c r="NL37" s="2" t="s">
        <v>132</v>
      </c>
      <c r="NM37" s="2" t="s">
        <v>142</v>
      </c>
      <c r="NN37" s="2" t="s">
        <v>132</v>
      </c>
      <c r="NO37" s="4"/>
      <c r="NP37" s="8"/>
      <c r="NQ37" s="4"/>
      <c r="NR37" s="8"/>
      <c r="NS37" s="7"/>
      <c r="NT37" s="7"/>
      <c r="NU37" s="2" t="s">
        <v>176</v>
      </c>
      <c r="NV37" s="2" t="s">
        <v>129</v>
      </c>
      <c r="NW37" s="2" t="s">
        <v>132</v>
      </c>
      <c r="NX37" s="2" t="s">
        <v>132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175</v>
      </c>
      <c r="OH37" s="2" t="s">
        <v>129</v>
      </c>
      <c r="OI37" s="2" t="s">
        <v>132</v>
      </c>
      <c r="OJ37" s="2" t="s">
        <v>132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175</v>
      </c>
      <c r="OT37" s="2" t="s">
        <v>177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164</v>
      </c>
      <c r="PF37" s="2" t="s">
        <v>129</v>
      </c>
      <c r="PG37" s="2" t="s">
        <v>132</v>
      </c>
      <c r="PH37" s="2" t="s">
        <v>132</v>
      </c>
      <c r="PI37" s="2" t="s">
        <v>142</v>
      </c>
      <c r="PJ37" s="2" t="s">
        <v>132</v>
      </c>
      <c r="PK37" s="4"/>
      <c r="PL37" s="8"/>
      <c r="PM37" s="4"/>
      <c r="PN37" s="8"/>
      <c r="PO37" s="7"/>
      <c r="PP37" s="7"/>
      <c r="PQ37" s="2" t="s">
        <v>140</v>
      </c>
      <c r="PR37" s="2" t="s">
        <v>177</v>
      </c>
      <c r="PS37" s="2" t="s">
        <v>508</v>
      </c>
      <c r="PT37" s="2" t="s">
        <v>900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164</v>
      </c>
      <c r="QP37" s="2" t="s">
        <v>177</v>
      </c>
      <c r="QQ37" s="2" t="s">
        <v>132</v>
      </c>
      <c r="QR37" s="2" t="s">
        <v>132</v>
      </c>
      <c r="QS37" s="2" t="s">
        <v>142</v>
      </c>
      <c r="QT37" s="2" t="s">
        <v>132</v>
      </c>
      <c r="QU37" s="4"/>
      <c r="QV37" s="8"/>
      <c r="QW37" s="4"/>
      <c r="QX37" s="8"/>
      <c r="QY37" s="7"/>
      <c r="QZ37" s="7"/>
      <c r="RA37" s="2" t="s">
        <v>175</v>
      </c>
      <c r="RB37" s="2" t="s">
        <v>129</v>
      </c>
      <c r="RC37" s="2" t="s">
        <v>132</v>
      </c>
      <c r="RD37" s="2" t="s">
        <v>132</v>
      </c>
      <c r="RE37" s="2" t="s">
        <v>142</v>
      </c>
      <c r="RF37" s="2" t="s">
        <v>180</v>
      </c>
      <c r="RG37" s="4"/>
      <c r="RH37" s="8"/>
      <c r="RI37" s="4"/>
      <c r="RJ37" s="8"/>
      <c r="RK37" s="7"/>
      <c r="RL37" s="7"/>
      <c r="RM37" s="2" t="s">
        <v>140</v>
      </c>
      <c r="RN37" s="2" t="s">
        <v>177</v>
      </c>
      <c r="RO37" s="2" t="s">
        <v>181</v>
      </c>
      <c r="RP37" s="2" t="s">
        <v>901</v>
      </c>
      <c r="RQ37" s="2" t="s">
        <v>142</v>
      </c>
      <c r="RR37" s="2" t="s">
        <v>132</v>
      </c>
    </row>
    <row r="38">
      <c r="A38" s="2" t="s">
        <v>902</v>
      </c>
      <c r="B38" s="2" t="s">
        <v>121</v>
      </c>
      <c r="C38" s="2" t="s">
        <v>122</v>
      </c>
      <c r="D38" s="2" t="s">
        <v>123</v>
      </c>
      <c r="E38" s="2" t="s">
        <v>844</v>
      </c>
      <c r="F38" s="2" t="s">
        <v>903</v>
      </c>
      <c r="G38" s="2" t="s">
        <v>903</v>
      </c>
      <c r="H38" s="2" t="s">
        <v>903</v>
      </c>
      <c r="I38" s="2" t="s">
        <v>904</v>
      </c>
      <c r="J38" s="2" t="s">
        <v>127</v>
      </c>
      <c r="K38" s="2" t="s">
        <v>426</v>
      </c>
      <c r="L38" s="3">
        <v>40.47</v>
      </c>
      <c r="M38" s="3">
        <v>42.49</v>
      </c>
      <c r="N38" s="3">
        <v>84.99</v>
      </c>
      <c r="O38" s="2" t="s">
        <v>905</v>
      </c>
      <c r="P38" s="2" t="s">
        <v>632</v>
      </c>
      <c r="Q38" s="2" t="s">
        <v>131</v>
      </c>
      <c r="R38" s="2" t="s">
        <v>132</v>
      </c>
      <c r="S38" s="2" t="s">
        <v>906</v>
      </c>
      <c r="T38" s="2" t="s">
        <v>132</v>
      </c>
      <c r="U38" s="2" t="s">
        <v>428</v>
      </c>
      <c r="V38" s="2" t="s">
        <v>400</v>
      </c>
      <c r="W38" s="2" t="s">
        <v>246</v>
      </c>
      <c r="X38" s="2" t="s">
        <v>401</v>
      </c>
      <c r="Y38" s="2" t="s">
        <v>907</v>
      </c>
      <c r="Z38" s="4">
        <v>15</v>
      </c>
      <c r="AA38" s="4">
        <f>=ROUNDDOWN(50,0)</f>
      </c>
      <c r="AB38" s="5">
        <v>0.3</v>
      </c>
      <c r="AC38" s="2" t="s">
        <v>132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3</v>
      </c>
      <c r="AQ38" s="8">
        <v>133</v>
      </c>
      <c r="AR38" s="4"/>
      <c r="AS38" s="8"/>
      <c r="AT38" s="7"/>
      <c r="AU38" s="7"/>
      <c r="AV38" s="4">
        <v>3</v>
      </c>
      <c r="AW38" s="8">
        <v>133</v>
      </c>
      <c r="AX38" s="4"/>
      <c r="AY38" s="8"/>
      <c r="AZ38" s="7"/>
      <c r="BA38" s="7"/>
      <c r="BB38" s="7">
        <v>1</v>
      </c>
      <c r="BC38" s="4">
        <v>3</v>
      </c>
      <c r="BD38" s="8">
        <v>133</v>
      </c>
      <c r="BE38" s="4"/>
      <c r="BF38" s="8"/>
      <c r="BG38" s="7"/>
      <c r="BH38" s="7"/>
      <c r="BI38" s="7">
        <v>1</v>
      </c>
      <c r="BJ38" s="4">
        <v>3</v>
      </c>
      <c r="BK38" s="8">
        <v>133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140</v>
      </c>
      <c r="BV38" s="2" t="s">
        <v>129</v>
      </c>
      <c r="BW38" s="2" t="s">
        <v>132</v>
      </c>
      <c r="BX38" s="2" t="s">
        <v>734</v>
      </c>
      <c r="BY38" s="2" t="s">
        <v>142</v>
      </c>
      <c r="BZ38" s="2" t="s">
        <v>132</v>
      </c>
      <c r="CA38" s="4"/>
      <c r="CB38" s="8"/>
      <c r="CC38" s="4"/>
      <c r="CD38" s="8"/>
      <c r="CE38" s="7"/>
      <c r="CF38" s="7"/>
      <c r="CG38" s="2" t="s">
        <v>140</v>
      </c>
      <c r="CH38" s="2" t="s">
        <v>129</v>
      </c>
      <c r="CI38" s="2" t="s">
        <v>908</v>
      </c>
      <c r="CJ38" s="2" t="s">
        <v>909</v>
      </c>
      <c r="CK38" s="2" t="s">
        <v>142</v>
      </c>
      <c r="CL38" s="2" t="s">
        <v>132</v>
      </c>
      <c r="CM38" s="4"/>
      <c r="CN38" s="8"/>
      <c r="CO38" s="4"/>
      <c r="CP38" s="8"/>
      <c r="CQ38" s="7"/>
      <c r="CR38" s="7"/>
      <c r="CS38" s="2" t="s">
        <v>140</v>
      </c>
      <c r="CT38" s="2" t="s">
        <v>129</v>
      </c>
      <c r="CU38" s="2" t="s">
        <v>195</v>
      </c>
      <c r="CV38" s="2" t="s">
        <v>347</v>
      </c>
      <c r="CW38" s="2" t="s">
        <v>142</v>
      </c>
      <c r="CX38" s="2" t="s">
        <v>132</v>
      </c>
      <c r="CY38" s="4">
        <v>3</v>
      </c>
      <c r="CZ38" s="8">
        <v>133</v>
      </c>
      <c r="DA38" s="4"/>
      <c r="DB38" s="8"/>
      <c r="DC38" s="7"/>
      <c r="DD38" s="7"/>
      <c r="DE38" s="2" t="s">
        <v>140</v>
      </c>
      <c r="DF38" s="2" t="s">
        <v>129</v>
      </c>
      <c r="DG38" s="2" t="s">
        <v>195</v>
      </c>
      <c r="DH38" s="2" t="s">
        <v>907</v>
      </c>
      <c r="DI38" s="2" t="s">
        <v>142</v>
      </c>
      <c r="DJ38" s="2" t="s">
        <v>132</v>
      </c>
      <c r="DK38" s="4"/>
      <c r="DL38" s="8"/>
      <c r="DM38" s="4"/>
      <c r="DN38" s="8"/>
      <c r="DO38" s="7"/>
      <c r="DP38" s="7"/>
      <c r="DQ38" s="2" t="s">
        <v>140</v>
      </c>
      <c r="DR38" s="2" t="s">
        <v>129</v>
      </c>
      <c r="DS38" s="2" t="s">
        <v>256</v>
      </c>
      <c r="DT38" s="2" t="s">
        <v>910</v>
      </c>
      <c r="DU38" s="2" t="s">
        <v>142</v>
      </c>
      <c r="DV38" s="2" t="s">
        <v>132</v>
      </c>
      <c r="DW38" s="4"/>
      <c r="DX38" s="8"/>
      <c r="DY38" s="4"/>
      <c r="DZ38" s="8"/>
      <c r="EA38" s="7"/>
      <c r="EB38" s="7"/>
      <c r="EC38" s="2" t="s">
        <v>168</v>
      </c>
      <c r="ED38" s="2" t="s">
        <v>129</v>
      </c>
      <c r="EE38" s="2" t="s">
        <v>132</v>
      </c>
      <c r="EF38" s="2" t="s">
        <v>132</v>
      </c>
      <c r="EG38" s="2" t="s">
        <v>142</v>
      </c>
      <c r="EH38" s="2" t="s">
        <v>132</v>
      </c>
      <c r="EI38" s="4"/>
      <c r="EJ38" s="8"/>
      <c r="EK38" s="4"/>
      <c r="EL38" s="8"/>
      <c r="EM38" s="7"/>
      <c r="EN38" s="7"/>
      <c r="EO38" s="2" t="s">
        <v>140</v>
      </c>
      <c r="EP38" s="2" t="s">
        <v>129</v>
      </c>
      <c r="EQ38" s="2" t="s">
        <v>225</v>
      </c>
      <c r="ER38" s="2" t="s">
        <v>911</v>
      </c>
      <c r="ES38" s="2" t="s">
        <v>142</v>
      </c>
      <c r="ET38" s="2" t="s">
        <v>132</v>
      </c>
      <c r="EU38" s="4"/>
      <c r="EV38" s="8"/>
      <c r="EW38" s="4"/>
      <c r="EX38" s="8"/>
      <c r="EY38" s="7"/>
      <c r="EZ38" s="7"/>
      <c r="FA38" s="2" t="s">
        <v>140</v>
      </c>
      <c r="FB38" s="2" t="s">
        <v>129</v>
      </c>
      <c r="FC38" s="2" t="s">
        <v>912</v>
      </c>
      <c r="FD38" s="2" t="s">
        <v>132</v>
      </c>
      <c r="FE38" s="2" t="s">
        <v>142</v>
      </c>
      <c r="FF38" s="2" t="s">
        <v>132</v>
      </c>
      <c r="FG38" s="4"/>
      <c r="FH38" s="8"/>
      <c r="FI38" s="4"/>
      <c r="FJ38" s="8"/>
      <c r="FK38" s="7"/>
      <c r="FL38" s="7"/>
      <c r="FM38" s="2" t="s">
        <v>175</v>
      </c>
      <c r="FN38" s="2" t="s">
        <v>129</v>
      </c>
      <c r="FO38" s="2" t="s">
        <v>132</v>
      </c>
      <c r="FP38" s="2" t="s">
        <v>132</v>
      </c>
      <c r="FQ38" s="2" t="s">
        <v>142</v>
      </c>
      <c r="FR38" s="2" t="s">
        <v>132</v>
      </c>
      <c r="FS38" s="4"/>
      <c r="FT38" s="8"/>
      <c r="FU38" s="4"/>
      <c r="FV38" s="8"/>
      <c r="FW38" s="7"/>
      <c r="FX38" s="7"/>
      <c r="FY38" s="2" t="s">
        <v>140</v>
      </c>
      <c r="FZ38" s="2" t="s">
        <v>129</v>
      </c>
      <c r="GA38" s="2" t="s">
        <v>913</v>
      </c>
      <c r="GB38" s="2" t="s">
        <v>132</v>
      </c>
      <c r="GC38" s="2" t="s">
        <v>142</v>
      </c>
      <c r="GD38" s="2" t="s">
        <v>132</v>
      </c>
      <c r="GE38" s="4"/>
      <c r="GF38" s="8"/>
      <c r="GG38" s="4"/>
      <c r="GH38" s="8"/>
      <c r="GI38" s="7"/>
      <c r="GJ38" s="7"/>
      <c r="GK38" s="2" t="s">
        <v>140</v>
      </c>
      <c r="GL38" s="2" t="s">
        <v>129</v>
      </c>
      <c r="GM38" s="2" t="s">
        <v>195</v>
      </c>
      <c r="GN38" s="2" t="s">
        <v>914</v>
      </c>
      <c r="GO38" s="2" t="s">
        <v>142</v>
      </c>
      <c r="GP38" s="2" t="s">
        <v>132</v>
      </c>
      <c r="GQ38" s="4"/>
      <c r="GR38" s="8"/>
      <c r="GS38" s="4"/>
      <c r="GT38" s="8"/>
      <c r="GU38" s="7"/>
      <c r="GV38" s="7"/>
      <c r="GW38" s="2" t="s">
        <v>140</v>
      </c>
      <c r="GX38" s="2" t="s">
        <v>129</v>
      </c>
      <c r="GY38" s="2" t="s">
        <v>915</v>
      </c>
      <c r="GZ38" s="2" t="s">
        <v>132</v>
      </c>
      <c r="HA38" s="2" t="s">
        <v>142</v>
      </c>
      <c r="HB38" s="2" t="s">
        <v>132</v>
      </c>
      <c r="HC38" s="4"/>
      <c r="HD38" s="8"/>
      <c r="HE38" s="4"/>
      <c r="HF38" s="8"/>
      <c r="HG38" s="7"/>
      <c r="HH38" s="7"/>
      <c r="HI38" s="2" t="s">
        <v>140</v>
      </c>
      <c r="HJ38" s="2" t="s">
        <v>129</v>
      </c>
      <c r="HK38" s="2" t="s">
        <v>635</v>
      </c>
      <c r="HL38" s="2" t="s">
        <v>132</v>
      </c>
      <c r="HM38" s="2" t="s">
        <v>142</v>
      </c>
      <c r="HN38" s="2" t="s">
        <v>132</v>
      </c>
      <c r="HO38" s="4"/>
      <c r="HP38" s="8"/>
      <c r="HQ38" s="4"/>
      <c r="HR38" s="8"/>
      <c r="HS38" s="7"/>
      <c r="HT38" s="7"/>
      <c r="HU38" s="2" t="s">
        <v>175</v>
      </c>
      <c r="HV38" s="2" t="s">
        <v>129</v>
      </c>
      <c r="HW38" s="2" t="s">
        <v>132</v>
      </c>
      <c r="HX38" s="2" t="s">
        <v>132</v>
      </c>
      <c r="HY38" s="2" t="s">
        <v>142</v>
      </c>
      <c r="HZ38" s="2" t="s">
        <v>132</v>
      </c>
      <c r="IA38" s="4"/>
      <c r="IB38" s="8"/>
      <c r="IC38" s="4"/>
      <c r="ID38" s="8"/>
      <c r="IE38" s="7"/>
      <c r="IF38" s="7"/>
      <c r="IG38" s="2" t="s">
        <v>168</v>
      </c>
      <c r="IH38" s="2" t="s">
        <v>129</v>
      </c>
      <c r="II38" s="2" t="s">
        <v>132</v>
      </c>
      <c r="IJ38" s="2" t="s">
        <v>132</v>
      </c>
      <c r="IK38" s="2" t="s">
        <v>142</v>
      </c>
      <c r="IL38" s="2" t="s">
        <v>132</v>
      </c>
      <c r="IM38" s="4"/>
      <c r="IN38" s="8"/>
      <c r="IO38" s="4"/>
      <c r="IP38" s="8"/>
      <c r="IQ38" s="7"/>
      <c r="IR38" s="7"/>
      <c r="IS38" s="2" t="s">
        <v>140</v>
      </c>
      <c r="IT38" s="2" t="s">
        <v>129</v>
      </c>
      <c r="IU38" s="2" t="s">
        <v>910</v>
      </c>
      <c r="IV38" s="2" t="s">
        <v>157</v>
      </c>
      <c r="IW38" s="2" t="s">
        <v>142</v>
      </c>
      <c r="IX38" s="2" t="s">
        <v>132</v>
      </c>
      <c r="IY38" s="4"/>
      <c r="IZ38" s="8"/>
      <c r="JA38" s="4"/>
      <c r="JB38" s="8"/>
      <c r="JC38" s="7"/>
      <c r="JD38" s="7"/>
      <c r="JE38" s="2" t="s">
        <v>164</v>
      </c>
      <c r="JF38" s="2" t="s">
        <v>129</v>
      </c>
      <c r="JG38" s="2" t="s">
        <v>132</v>
      </c>
      <c r="JH38" s="2" t="s">
        <v>132</v>
      </c>
      <c r="JI38" s="2" t="s">
        <v>142</v>
      </c>
      <c r="JJ38" s="2" t="s">
        <v>132</v>
      </c>
      <c r="JK38" s="4"/>
      <c r="JL38" s="8"/>
      <c r="JM38" s="4"/>
      <c r="JN38" s="8"/>
      <c r="JO38" s="7"/>
      <c r="JP38" s="7"/>
      <c r="JQ38" s="2" t="s">
        <v>140</v>
      </c>
      <c r="JR38" s="2" t="s">
        <v>129</v>
      </c>
      <c r="JS38" s="2" t="s">
        <v>342</v>
      </c>
      <c r="JT38" s="2" t="s">
        <v>132</v>
      </c>
      <c r="JU38" s="2" t="s">
        <v>142</v>
      </c>
      <c r="JV38" s="2" t="s">
        <v>132</v>
      </c>
      <c r="JW38" s="4"/>
      <c r="JX38" s="8"/>
      <c r="JY38" s="4"/>
      <c r="JZ38" s="8"/>
      <c r="KA38" s="7"/>
      <c r="KB38" s="7"/>
      <c r="KC38" s="2" t="s">
        <v>140</v>
      </c>
      <c r="KD38" s="2" t="s">
        <v>129</v>
      </c>
      <c r="KE38" s="2" t="s">
        <v>916</v>
      </c>
      <c r="KF38" s="2" t="s">
        <v>917</v>
      </c>
      <c r="KG38" s="2" t="s">
        <v>142</v>
      </c>
      <c r="KH38" s="2" t="s">
        <v>132</v>
      </c>
      <c r="KI38" s="4"/>
      <c r="KJ38" s="8"/>
      <c r="KK38" s="4"/>
      <c r="KL38" s="8"/>
      <c r="KM38" s="7"/>
      <c r="KN38" s="7"/>
      <c r="KO38" s="2" t="s">
        <v>132</v>
      </c>
      <c r="KP38" s="2" t="s">
        <v>132</v>
      </c>
      <c r="KQ38" s="2" t="s">
        <v>132</v>
      </c>
      <c r="KR38" s="2" t="s">
        <v>132</v>
      </c>
      <c r="KS38" s="2" t="s">
        <v>132</v>
      </c>
      <c r="KT38" s="2" t="s">
        <v>132</v>
      </c>
      <c r="KU38" s="4"/>
      <c r="KV38" s="8"/>
      <c r="KW38" s="4"/>
      <c r="KX38" s="8"/>
      <c r="KY38" s="7"/>
      <c r="KZ38" s="7"/>
      <c r="LA38" s="2" t="s">
        <v>175</v>
      </c>
      <c r="LB38" s="2" t="s">
        <v>177</v>
      </c>
      <c r="LC38" s="2" t="s">
        <v>132</v>
      </c>
      <c r="LD38" s="2" t="s">
        <v>132</v>
      </c>
      <c r="LE38" s="2" t="s">
        <v>142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164</v>
      </c>
      <c r="LZ38" s="2" t="s">
        <v>129</v>
      </c>
      <c r="MA38" s="2" t="s">
        <v>132</v>
      </c>
      <c r="MB38" s="2" t="s">
        <v>132</v>
      </c>
      <c r="MC38" s="2" t="s">
        <v>142</v>
      </c>
      <c r="MD38" s="2" t="s">
        <v>132</v>
      </c>
      <c r="ME38" s="4"/>
      <c r="MF38" s="8"/>
      <c r="MG38" s="4"/>
      <c r="MH38" s="8"/>
      <c r="MI38" s="7"/>
      <c r="MJ38" s="7"/>
      <c r="MK38" s="2" t="s">
        <v>175</v>
      </c>
      <c r="ML38" s="2" t="s">
        <v>129</v>
      </c>
      <c r="MM38" s="2" t="s">
        <v>132</v>
      </c>
      <c r="MN38" s="2" t="s">
        <v>132</v>
      </c>
      <c r="MO38" s="2" t="s">
        <v>142</v>
      </c>
      <c r="MP38" s="2" t="s">
        <v>132</v>
      </c>
      <c r="MQ38" s="4"/>
      <c r="MR38" s="8"/>
      <c r="MS38" s="4"/>
      <c r="MT38" s="8"/>
      <c r="MU38" s="7"/>
      <c r="MV38" s="7"/>
      <c r="MW38" s="2" t="s">
        <v>175</v>
      </c>
      <c r="MX38" s="2" t="s">
        <v>129</v>
      </c>
      <c r="MY38" s="2" t="s">
        <v>132</v>
      </c>
      <c r="MZ38" s="2" t="s">
        <v>132</v>
      </c>
      <c r="NA38" s="2" t="s">
        <v>142</v>
      </c>
      <c r="NB38" s="2" t="s">
        <v>132</v>
      </c>
      <c r="NC38" s="4"/>
      <c r="ND38" s="8"/>
      <c r="NE38" s="4"/>
      <c r="NF38" s="8"/>
      <c r="NG38" s="7"/>
      <c r="NH38" s="7"/>
      <c r="NI38" s="2" t="s">
        <v>175</v>
      </c>
      <c r="NJ38" s="2" t="s">
        <v>129</v>
      </c>
      <c r="NK38" s="2" t="s">
        <v>132</v>
      </c>
      <c r="NL38" s="2" t="s">
        <v>132</v>
      </c>
      <c r="NM38" s="2" t="s">
        <v>142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4"/>
      <c r="OB38" s="8"/>
      <c r="OC38" s="4"/>
      <c r="OD38" s="8"/>
      <c r="OE38" s="7"/>
      <c r="OF38" s="7"/>
      <c r="OG38" s="2" t="s">
        <v>176</v>
      </c>
      <c r="OH38" s="2" t="s">
        <v>129</v>
      </c>
      <c r="OI38" s="2" t="s">
        <v>132</v>
      </c>
      <c r="OJ38" s="2" t="s">
        <v>132</v>
      </c>
      <c r="OK38" s="2" t="s">
        <v>142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164</v>
      </c>
      <c r="PF38" s="2" t="s">
        <v>129</v>
      </c>
      <c r="PG38" s="2" t="s">
        <v>132</v>
      </c>
      <c r="PH38" s="2" t="s">
        <v>132</v>
      </c>
      <c r="PI38" s="2" t="s">
        <v>142</v>
      </c>
      <c r="PJ38" s="2" t="s">
        <v>132</v>
      </c>
      <c r="PK38" s="4"/>
      <c r="PL38" s="8"/>
      <c r="PM38" s="4"/>
      <c r="PN38" s="8"/>
      <c r="PO38" s="7"/>
      <c r="PP38" s="7"/>
      <c r="PQ38" s="2" t="s">
        <v>140</v>
      </c>
      <c r="PR38" s="2" t="s">
        <v>177</v>
      </c>
      <c r="PS38" s="2" t="s">
        <v>213</v>
      </c>
      <c r="PT38" s="2" t="s">
        <v>132</v>
      </c>
      <c r="PU38" s="2" t="s">
        <v>142</v>
      </c>
      <c r="PV38" s="2" t="s">
        <v>132</v>
      </c>
      <c r="PW38" s="4"/>
      <c r="PX38" s="8"/>
      <c r="PY38" s="4"/>
      <c r="PZ38" s="8"/>
      <c r="QA38" s="7"/>
      <c r="QB38" s="7"/>
      <c r="QC38" s="2" t="s">
        <v>175</v>
      </c>
      <c r="QD38" s="2" t="s">
        <v>129</v>
      </c>
      <c r="QE38" s="2" t="s">
        <v>132</v>
      </c>
      <c r="QF38" s="2" t="s">
        <v>132</v>
      </c>
      <c r="QG38" s="2" t="s">
        <v>142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175</v>
      </c>
      <c r="RB38" s="2" t="s">
        <v>129</v>
      </c>
      <c r="RC38" s="2" t="s">
        <v>132</v>
      </c>
      <c r="RD38" s="2" t="s">
        <v>132</v>
      </c>
      <c r="RE38" s="2" t="s">
        <v>142</v>
      </c>
      <c r="RF38" s="2" t="s">
        <v>180</v>
      </c>
      <c r="RG38" s="4"/>
      <c r="RH38" s="8"/>
      <c r="RI38" s="4"/>
      <c r="RJ38" s="8"/>
      <c r="RK38" s="7"/>
      <c r="RL38" s="7"/>
      <c r="RM38" s="2" t="s">
        <v>140</v>
      </c>
      <c r="RN38" s="2" t="s">
        <v>177</v>
      </c>
      <c r="RO38" s="2" t="s">
        <v>918</v>
      </c>
      <c r="RP38" s="2" t="s">
        <v>132</v>
      </c>
      <c r="RQ38" s="2" t="s">
        <v>142</v>
      </c>
      <c r="RR38" s="2" t="s">
        <v>132</v>
      </c>
    </row>
    <row r="39">
      <c r="A39" s="2" t="s">
        <v>919</v>
      </c>
      <c r="B39" s="2" t="s">
        <v>121</v>
      </c>
      <c r="C39" s="2" t="s">
        <v>122</v>
      </c>
      <c r="D39" s="2" t="s">
        <v>123</v>
      </c>
      <c r="E39" s="2" t="s">
        <v>844</v>
      </c>
      <c r="F39" s="2" t="s">
        <v>920</v>
      </c>
      <c r="G39" s="2" t="s">
        <v>920</v>
      </c>
      <c r="H39" s="2" t="s">
        <v>920</v>
      </c>
      <c r="I39" s="2" t="s">
        <v>921</v>
      </c>
      <c r="J39" s="2" t="s">
        <v>127</v>
      </c>
      <c r="K39" s="2" t="s">
        <v>465</v>
      </c>
      <c r="L39" s="3">
        <v>20</v>
      </c>
      <c r="M39" s="3">
        <v>21</v>
      </c>
      <c r="N39" s="3">
        <v>69.99</v>
      </c>
      <c r="O39" s="2" t="s">
        <v>129</v>
      </c>
      <c r="P39" s="2" t="s">
        <v>922</v>
      </c>
      <c r="Q39" s="2" t="s">
        <v>131</v>
      </c>
      <c r="R39" s="2" t="s">
        <v>18</v>
      </c>
      <c r="S39" s="2" t="s">
        <v>132</v>
      </c>
      <c r="T39" s="2" t="s">
        <v>132</v>
      </c>
      <c r="U39" s="2" t="s">
        <v>428</v>
      </c>
      <c r="V39" s="2" t="s">
        <v>848</v>
      </c>
      <c r="W39" s="2" t="s">
        <v>132</v>
      </c>
      <c r="X39" s="2" t="s">
        <v>132</v>
      </c>
      <c r="Y39" s="2" t="s">
        <v>923</v>
      </c>
      <c r="Z39" s="4">
        <v>24</v>
      </c>
      <c r="AA39" s="4">
        <f>=ROUNDDOWN(34.2857142857143,0)</f>
      </c>
      <c r="AB39" s="5">
        <v>0.7</v>
      </c>
      <c r="AC39" s="2" t="s">
        <v>132</v>
      </c>
      <c r="AD39" s="4"/>
      <c r="AE39" s="4"/>
      <c r="AF39" s="6"/>
      <c r="AG39" s="6">
        <v>46</v>
      </c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4</v>
      </c>
      <c r="AQ39" s="8">
        <v>59.2</v>
      </c>
      <c r="AR39" s="4"/>
      <c r="AS39" s="8"/>
      <c r="AT39" s="7"/>
      <c r="AU39" s="7"/>
      <c r="AV39" s="4">
        <v>4</v>
      </c>
      <c r="AW39" s="8">
        <v>59.2</v>
      </c>
      <c r="AX39" s="4"/>
      <c r="AY39" s="8"/>
      <c r="AZ39" s="7"/>
      <c r="BA39" s="7"/>
      <c r="BB39" s="7">
        <v>1</v>
      </c>
      <c r="BC39" s="4">
        <v>4</v>
      </c>
      <c r="BD39" s="8">
        <v>59.2</v>
      </c>
      <c r="BE39" s="4"/>
      <c r="BF39" s="8"/>
      <c r="BG39" s="7"/>
      <c r="BH39" s="7"/>
      <c r="BI39" s="7">
        <v>1</v>
      </c>
      <c r="BJ39" s="4">
        <v>4</v>
      </c>
      <c r="BK39" s="8">
        <v>59.2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>
        <v>4</v>
      </c>
      <c r="CN39" s="8">
        <v>59.2</v>
      </c>
      <c r="CO39" s="4"/>
      <c r="CP39" s="8"/>
      <c r="CQ39" s="7"/>
      <c r="CR39" s="7"/>
      <c r="CS39" s="2" t="s">
        <v>140</v>
      </c>
      <c r="CT39" s="2" t="s">
        <v>129</v>
      </c>
      <c r="CU39" s="2" t="s">
        <v>900</v>
      </c>
      <c r="CV39" s="2" t="s">
        <v>667</v>
      </c>
      <c r="CW39" s="2" t="s">
        <v>142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924</v>
      </c>
      <c r="B40" s="2" t="s">
        <v>121</v>
      </c>
      <c r="C40" s="2" t="s">
        <v>122</v>
      </c>
      <c r="D40" s="2" t="s">
        <v>123</v>
      </c>
      <c r="E40" s="2" t="s">
        <v>844</v>
      </c>
      <c r="F40" s="2" t="s">
        <v>925</v>
      </c>
      <c r="G40" s="2" t="s">
        <v>925</v>
      </c>
      <c r="H40" s="2" t="s">
        <v>925</v>
      </c>
      <c r="I40" s="2" t="s">
        <v>926</v>
      </c>
      <c r="J40" s="2" t="s">
        <v>127</v>
      </c>
      <c r="K40" s="2" t="s">
        <v>465</v>
      </c>
      <c r="L40" s="3">
        <v>20</v>
      </c>
      <c r="M40" s="3">
        <v>21</v>
      </c>
      <c r="N40" s="3">
        <v>69.99</v>
      </c>
      <c r="O40" s="2" t="s">
        <v>129</v>
      </c>
      <c r="P40" s="2" t="s">
        <v>927</v>
      </c>
      <c r="Q40" s="2" t="s">
        <v>131</v>
      </c>
      <c r="R40" s="2" t="s">
        <v>18</v>
      </c>
      <c r="S40" s="2" t="s">
        <v>132</v>
      </c>
      <c r="T40" s="2" t="s">
        <v>132</v>
      </c>
      <c r="U40" s="2" t="s">
        <v>428</v>
      </c>
      <c r="V40" s="2" t="s">
        <v>848</v>
      </c>
      <c r="W40" s="2" t="s">
        <v>132</v>
      </c>
      <c r="X40" s="2" t="s">
        <v>132</v>
      </c>
      <c r="Y40" s="2" t="s">
        <v>923</v>
      </c>
      <c r="Z40" s="4"/>
      <c r="AA40" s="4">
        <f>=ROUNDDOWN({0},0)</f>
      </c>
      <c r="AB40" s="5">
        <v>4.2</v>
      </c>
      <c r="AC40" s="2" t="s">
        <v>132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132</v>
      </c>
      <c r="BM40" s="7"/>
      <c r="BN40" s="7"/>
      <c r="BO40" s="4"/>
      <c r="BP40" s="8"/>
      <c r="BQ40" s="4"/>
      <c r="BR40" s="8"/>
      <c r="BS40" s="7"/>
      <c r="BT40" s="7"/>
      <c r="BU40" s="2" t="s">
        <v>132</v>
      </c>
      <c r="BV40" s="2" t="s">
        <v>132</v>
      </c>
      <c r="BW40" s="2" t="s">
        <v>132</v>
      </c>
      <c r="BX40" s="2" t="s">
        <v>132</v>
      </c>
      <c r="BY40" s="2" t="s">
        <v>132</v>
      </c>
      <c r="BZ40" s="2" t="s">
        <v>132</v>
      </c>
      <c r="CA40" s="4"/>
      <c r="CB40" s="8"/>
      <c r="CC40" s="4"/>
      <c r="CD40" s="8"/>
      <c r="CE40" s="7"/>
      <c r="CF40" s="7"/>
      <c r="CG40" s="2" t="s">
        <v>132</v>
      </c>
      <c r="CH40" s="2" t="s">
        <v>132</v>
      </c>
      <c r="CI40" s="2" t="s">
        <v>132</v>
      </c>
      <c r="CJ40" s="2" t="s">
        <v>132</v>
      </c>
      <c r="CK40" s="2" t="s">
        <v>132</v>
      </c>
      <c r="CL40" s="2" t="s">
        <v>132</v>
      </c>
      <c r="CM40" s="4"/>
      <c r="CN40" s="8"/>
      <c r="CO40" s="4"/>
      <c r="CP40" s="8"/>
      <c r="CQ40" s="7"/>
      <c r="CR40" s="7"/>
      <c r="CS40" s="2" t="s">
        <v>140</v>
      </c>
      <c r="CT40" s="2" t="s">
        <v>129</v>
      </c>
      <c r="CU40" s="2" t="s">
        <v>900</v>
      </c>
      <c r="CV40" s="2" t="s">
        <v>667</v>
      </c>
      <c r="CW40" s="2" t="s">
        <v>142</v>
      </c>
      <c r="CX40" s="2" t="s">
        <v>132</v>
      </c>
      <c r="CY40" s="4"/>
      <c r="CZ40" s="8"/>
      <c r="DA40" s="4"/>
      <c r="DB40" s="8"/>
      <c r="DC40" s="7"/>
      <c r="DD40" s="7"/>
      <c r="DE40" s="2" t="s">
        <v>132</v>
      </c>
      <c r="DF40" s="2" t="s">
        <v>132</v>
      </c>
      <c r="DG40" s="2" t="s">
        <v>132</v>
      </c>
      <c r="DH40" s="2" t="s">
        <v>132</v>
      </c>
      <c r="DI40" s="2" t="s">
        <v>132</v>
      </c>
      <c r="DJ40" s="2" t="s">
        <v>132</v>
      </c>
      <c r="DK40" s="4"/>
      <c r="DL40" s="8"/>
      <c r="DM40" s="4"/>
      <c r="DN40" s="8"/>
      <c r="DO40" s="7"/>
      <c r="DP40" s="7"/>
      <c r="DQ40" s="2" t="s">
        <v>132</v>
      </c>
      <c r="DR40" s="2" t="s">
        <v>132</v>
      </c>
      <c r="DS40" s="2" t="s">
        <v>132</v>
      </c>
      <c r="DT40" s="2" t="s">
        <v>132</v>
      </c>
      <c r="DU40" s="2" t="s">
        <v>132</v>
      </c>
      <c r="DV40" s="2" t="s">
        <v>132</v>
      </c>
      <c r="DW40" s="4"/>
      <c r="DX40" s="8"/>
      <c r="DY40" s="4"/>
      <c r="DZ40" s="8"/>
      <c r="EA40" s="7"/>
      <c r="EB40" s="7"/>
      <c r="EC40" s="2" t="s">
        <v>132</v>
      </c>
      <c r="ED40" s="2" t="s">
        <v>132</v>
      </c>
      <c r="EE40" s="2" t="s">
        <v>132</v>
      </c>
      <c r="EF40" s="2" t="s">
        <v>132</v>
      </c>
      <c r="EG40" s="2" t="s">
        <v>132</v>
      </c>
      <c r="EH40" s="2" t="s">
        <v>132</v>
      </c>
      <c r="EI40" s="4"/>
      <c r="EJ40" s="8"/>
      <c r="EK40" s="4"/>
      <c r="EL40" s="8"/>
      <c r="EM40" s="7"/>
      <c r="EN40" s="7"/>
      <c r="EO40" s="2" t="s">
        <v>132</v>
      </c>
      <c r="EP40" s="2" t="s">
        <v>132</v>
      </c>
      <c r="EQ40" s="2" t="s">
        <v>132</v>
      </c>
      <c r="ER40" s="2" t="s">
        <v>132</v>
      </c>
      <c r="ES40" s="2" t="s">
        <v>132</v>
      </c>
      <c r="ET40" s="2" t="s">
        <v>132</v>
      </c>
      <c r="EU40" s="4"/>
      <c r="EV40" s="8"/>
      <c r="EW40" s="4"/>
      <c r="EX40" s="8"/>
      <c r="EY40" s="7"/>
      <c r="EZ40" s="7"/>
      <c r="FA40" s="2" t="s">
        <v>132</v>
      </c>
      <c r="FB40" s="2" t="s">
        <v>132</v>
      </c>
      <c r="FC40" s="2" t="s">
        <v>132</v>
      </c>
      <c r="FD40" s="2" t="s">
        <v>132</v>
      </c>
      <c r="FE40" s="2" t="s">
        <v>132</v>
      </c>
      <c r="FF40" s="2" t="s">
        <v>132</v>
      </c>
      <c r="FG40" s="4"/>
      <c r="FH40" s="8"/>
      <c r="FI40" s="4"/>
      <c r="FJ40" s="8"/>
      <c r="FK40" s="7"/>
      <c r="FL40" s="7"/>
      <c r="FM40" s="2" t="s">
        <v>132</v>
      </c>
      <c r="FN40" s="2" t="s">
        <v>132</v>
      </c>
      <c r="FO40" s="2" t="s">
        <v>132</v>
      </c>
      <c r="FP40" s="2" t="s">
        <v>132</v>
      </c>
      <c r="FQ40" s="2" t="s">
        <v>132</v>
      </c>
      <c r="FR40" s="2" t="s">
        <v>132</v>
      </c>
      <c r="FS40" s="4"/>
      <c r="FT40" s="8"/>
      <c r="FU40" s="4"/>
      <c r="FV40" s="8"/>
      <c r="FW40" s="7"/>
      <c r="FX40" s="7"/>
      <c r="FY40" s="2" t="s">
        <v>132</v>
      </c>
      <c r="FZ40" s="2" t="s">
        <v>132</v>
      </c>
      <c r="GA40" s="2" t="s">
        <v>132</v>
      </c>
      <c r="GB40" s="2" t="s">
        <v>132</v>
      </c>
      <c r="GC40" s="2" t="s">
        <v>132</v>
      </c>
      <c r="GD40" s="2" t="s">
        <v>132</v>
      </c>
      <c r="GE40" s="4"/>
      <c r="GF40" s="8"/>
      <c r="GG40" s="4"/>
      <c r="GH40" s="8"/>
      <c r="GI40" s="7"/>
      <c r="GJ40" s="7"/>
      <c r="GK40" s="2" t="s">
        <v>132</v>
      </c>
      <c r="GL40" s="2" t="s">
        <v>132</v>
      </c>
      <c r="GM40" s="2" t="s">
        <v>132</v>
      </c>
      <c r="GN40" s="2" t="s">
        <v>132</v>
      </c>
      <c r="GO40" s="2" t="s">
        <v>132</v>
      </c>
      <c r="GP40" s="2" t="s">
        <v>132</v>
      </c>
      <c r="GQ40" s="4"/>
      <c r="GR40" s="8"/>
      <c r="GS40" s="4"/>
      <c r="GT40" s="8"/>
      <c r="GU40" s="7"/>
      <c r="GV40" s="7"/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2" t="s">
        <v>132</v>
      </c>
      <c r="HC40" s="4"/>
      <c r="HD40" s="8"/>
      <c r="HE40" s="4"/>
      <c r="HF40" s="8"/>
      <c r="HG40" s="7"/>
      <c r="HH40" s="7"/>
      <c r="HI40" s="2" t="s">
        <v>132</v>
      </c>
      <c r="HJ40" s="2" t="s">
        <v>132</v>
      </c>
      <c r="HK40" s="2" t="s">
        <v>132</v>
      </c>
      <c r="HL40" s="2" t="s">
        <v>132</v>
      </c>
      <c r="HM40" s="2" t="s">
        <v>132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/>
      <c r="IB40" s="8"/>
      <c r="IC40" s="4"/>
      <c r="ID40" s="8"/>
      <c r="IE40" s="7"/>
      <c r="IF40" s="7"/>
      <c r="IG40" s="2" t="s">
        <v>132</v>
      </c>
      <c r="IH40" s="2" t="s">
        <v>132</v>
      </c>
      <c r="II40" s="2" t="s">
        <v>132</v>
      </c>
      <c r="IJ40" s="2" t="s">
        <v>132</v>
      </c>
      <c r="IK40" s="2" t="s">
        <v>132</v>
      </c>
      <c r="IL40" s="2" t="s">
        <v>132</v>
      </c>
      <c r="IM40" s="4"/>
      <c r="IN40" s="8"/>
      <c r="IO40" s="4"/>
      <c r="IP40" s="8"/>
      <c r="IQ40" s="7"/>
      <c r="IR40" s="7"/>
      <c r="IS40" s="2" t="s">
        <v>132</v>
      </c>
      <c r="IT40" s="2" t="s">
        <v>132</v>
      </c>
      <c r="IU40" s="2" t="s">
        <v>132</v>
      </c>
      <c r="IV40" s="2" t="s">
        <v>132</v>
      </c>
      <c r="IW40" s="2" t="s">
        <v>132</v>
      </c>
      <c r="IX40" s="2" t="s">
        <v>132</v>
      </c>
      <c r="IY40" s="4"/>
      <c r="IZ40" s="8"/>
      <c r="JA40" s="4"/>
      <c r="JB40" s="8"/>
      <c r="JC40" s="7"/>
      <c r="JD40" s="7"/>
      <c r="JE40" s="2" t="s">
        <v>132</v>
      </c>
      <c r="JF40" s="2" t="s">
        <v>132</v>
      </c>
      <c r="JG40" s="2" t="s">
        <v>132</v>
      </c>
      <c r="JH40" s="2" t="s">
        <v>132</v>
      </c>
      <c r="JI40" s="2" t="s">
        <v>132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132</v>
      </c>
      <c r="RN40" s="2" t="s">
        <v>132</v>
      </c>
      <c r="RO40" s="2" t="s">
        <v>132</v>
      </c>
      <c r="RP40" s="2" t="s">
        <v>132</v>
      </c>
      <c r="RQ40" s="2" t="s">
        <v>132</v>
      </c>
      <c r="RR40" s="2" t="s">
        <v>132</v>
      </c>
    </row>
    <row r="41">
      <c r="A41" s="2" t="s">
        <v>928</v>
      </c>
      <c r="B41" s="2" t="s">
        <v>121</v>
      </c>
      <c r="C41" s="2" t="s">
        <v>122</v>
      </c>
      <c r="D41" s="2" t="s">
        <v>929</v>
      </c>
      <c r="E41" s="2" t="s">
        <v>930</v>
      </c>
      <c r="F41" s="2" t="s">
        <v>931</v>
      </c>
      <c r="G41" s="2" t="s">
        <v>931</v>
      </c>
      <c r="H41" s="2" t="s">
        <v>931</v>
      </c>
      <c r="I41" s="2" t="s">
        <v>932</v>
      </c>
      <c r="J41" s="2" t="s">
        <v>127</v>
      </c>
      <c r="K41" s="2" t="s">
        <v>933</v>
      </c>
      <c r="L41" s="3">
        <v>63.6</v>
      </c>
      <c r="M41" s="3">
        <v>66.78</v>
      </c>
      <c r="N41" s="3">
        <v>124.94</v>
      </c>
      <c r="O41" s="2" t="s">
        <v>129</v>
      </c>
      <c r="P41" s="2" t="s">
        <v>218</v>
      </c>
      <c r="Q41" s="2" t="s">
        <v>131</v>
      </c>
      <c r="R41" s="2" t="s">
        <v>132</v>
      </c>
      <c r="S41" s="2" t="s">
        <v>934</v>
      </c>
      <c r="T41" s="2" t="s">
        <v>132</v>
      </c>
      <c r="U41" s="2" t="s">
        <v>282</v>
      </c>
      <c r="V41" s="2" t="s">
        <v>746</v>
      </c>
      <c r="W41" s="2" t="s">
        <v>849</v>
      </c>
      <c r="X41" s="2" t="s">
        <v>132</v>
      </c>
      <c r="Y41" s="2" t="s">
        <v>935</v>
      </c>
      <c r="Z41" s="4">
        <v>384</v>
      </c>
      <c r="AA41" s="4">
        <f>=ROUNDDOWN(38.4,0)</f>
      </c>
      <c r="AB41" s="5">
        <v>10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119</v>
      </c>
      <c r="AQ41" s="8">
        <v>8765.57</v>
      </c>
      <c r="AR41" s="4"/>
      <c r="AS41" s="8"/>
      <c r="AT41" s="7"/>
      <c r="AU41" s="7"/>
      <c r="AV41" s="4">
        <v>119</v>
      </c>
      <c r="AW41" s="8">
        <v>8765.57</v>
      </c>
      <c r="AX41" s="4"/>
      <c r="AY41" s="8"/>
      <c r="AZ41" s="7"/>
      <c r="BA41" s="7"/>
      <c r="BB41" s="7">
        <v>1</v>
      </c>
      <c r="BC41" s="4">
        <v>240</v>
      </c>
      <c r="BD41" s="8">
        <v>17929.09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>
        <v>0.4889</v>
      </c>
      <c r="BJ41" s="4">
        <v>119</v>
      </c>
      <c r="BK41" s="8">
        <v>8765.57</v>
      </c>
      <c r="BL41" s="2" t="s">
        <v>936</v>
      </c>
      <c r="BM41" s="7">
        <v>1</v>
      </c>
      <c r="BN41" s="7">
        <v>1</v>
      </c>
      <c r="BO41" s="4">
        <v>104</v>
      </c>
      <c r="BP41" s="8">
        <v>7606.56</v>
      </c>
      <c r="BQ41" s="4"/>
      <c r="BR41" s="8"/>
      <c r="BS41" s="7"/>
      <c r="BT41" s="7"/>
      <c r="BU41" s="2" t="s">
        <v>140</v>
      </c>
      <c r="BV41" s="2" t="s">
        <v>129</v>
      </c>
      <c r="BW41" s="2" t="s">
        <v>132</v>
      </c>
      <c r="BX41" s="2" t="s">
        <v>937</v>
      </c>
      <c r="BY41" s="2" t="s">
        <v>142</v>
      </c>
      <c r="BZ41" s="2" t="s">
        <v>132</v>
      </c>
      <c r="CA41" s="4">
        <v>3</v>
      </c>
      <c r="CB41" s="8">
        <v>194.94</v>
      </c>
      <c r="CC41" s="4"/>
      <c r="CD41" s="8"/>
      <c r="CE41" s="7"/>
      <c r="CF41" s="7"/>
      <c r="CG41" s="2" t="s">
        <v>140</v>
      </c>
      <c r="CH41" s="2" t="s">
        <v>129</v>
      </c>
      <c r="CI41" s="2" t="s">
        <v>938</v>
      </c>
      <c r="CJ41" s="2" t="s">
        <v>939</v>
      </c>
      <c r="CK41" s="2" t="s">
        <v>142</v>
      </c>
      <c r="CL41" s="2" t="s">
        <v>132</v>
      </c>
      <c r="CM41" s="4">
        <v>4</v>
      </c>
      <c r="CN41" s="8">
        <v>315.64</v>
      </c>
      <c r="CO41" s="4"/>
      <c r="CP41" s="8"/>
      <c r="CQ41" s="7"/>
      <c r="CR41" s="7"/>
      <c r="CS41" s="2" t="s">
        <v>140</v>
      </c>
      <c r="CT41" s="2" t="s">
        <v>129</v>
      </c>
      <c r="CU41" s="2" t="s">
        <v>940</v>
      </c>
      <c r="CV41" s="2" t="s">
        <v>941</v>
      </c>
      <c r="CW41" s="2" t="s">
        <v>142</v>
      </c>
      <c r="CX41" s="2" t="s">
        <v>132</v>
      </c>
      <c r="CY41" s="4"/>
      <c r="CZ41" s="8"/>
      <c r="DA41" s="4"/>
      <c r="DB41" s="8"/>
      <c r="DC41" s="7"/>
      <c r="DD41" s="7"/>
      <c r="DE41" s="2" t="s">
        <v>140</v>
      </c>
      <c r="DF41" s="2" t="s">
        <v>129</v>
      </c>
      <c r="DG41" s="2" t="s">
        <v>942</v>
      </c>
      <c r="DH41" s="2" t="s">
        <v>943</v>
      </c>
      <c r="DI41" s="2" t="s">
        <v>142</v>
      </c>
      <c r="DJ41" s="2" t="s">
        <v>132</v>
      </c>
      <c r="DK41" s="4">
        <v>3</v>
      </c>
      <c r="DL41" s="8">
        <v>221.88</v>
      </c>
      <c r="DM41" s="4"/>
      <c r="DN41" s="8"/>
      <c r="DO41" s="7"/>
      <c r="DP41" s="7"/>
      <c r="DQ41" s="2" t="s">
        <v>140</v>
      </c>
      <c r="DR41" s="2" t="s">
        <v>129</v>
      </c>
      <c r="DS41" s="2" t="s">
        <v>771</v>
      </c>
      <c r="DT41" s="2" t="s">
        <v>944</v>
      </c>
      <c r="DU41" s="2" t="s">
        <v>142</v>
      </c>
      <c r="DV41" s="2" t="s">
        <v>132</v>
      </c>
      <c r="DW41" s="4"/>
      <c r="DX41" s="8"/>
      <c r="DY41" s="4"/>
      <c r="DZ41" s="8"/>
      <c r="EA41" s="7"/>
      <c r="EB41" s="7"/>
      <c r="EC41" s="2" t="s">
        <v>140</v>
      </c>
      <c r="ED41" s="2" t="s">
        <v>177</v>
      </c>
      <c r="EE41" s="2" t="s">
        <v>945</v>
      </c>
      <c r="EF41" s="2" t="s">
        <v>946</v>
      </c>
      <c r="EG41" s="2" t="s">
        <v>142</v>
      </c>
      <c r="EH41" s="2" t="s">
        <v>132</v>
      </c>
      <c r="EI41" s="4">
        <v>1</v>
      </c>
      <c r="EJ41" s="8">
        <v>85.2</v>
      </c>
      <c r="EK41" s="4"/>
      <c r="EL41" s="8"/>
      <c r="EM41" s="7"/>
      <c r="EN41" s="7"/>
      <c r="EO41" s="2" t="s">
        <v>140</v>
      </c>
      <c r="EP41" s="2" t="s">
        <v>129</v>
      </c>
      <c r="EQ41" s="2" t="s">
        <v>947</v>
      </c>
      <c r="ER41" s="2" t="s">
        <v>948</v>
      </c>
      <c r="ES41" s="2" t="s">
        <v>142</v>
      </c>
      <c r="ET41" s="2" t="s">
        <v>132</v>
      </c>
      <c r="EU41" s="4"/>
      <c r="EV41" s="8"/>
      <c r="EW41" s="4"/>
      <c r="EX41" s="8"/>
      <c r="EY41" s="7"/>
      <c r="EZ41" s="7"/>
      <c r="FA41" s="2" t="s">
        <v>140</v>
      </c>
      <c r="FB41" s="2" t="s">
        <v>177</v>
      </c>
      <c r="FC41" s="2" t="s">
        <v>946</v>
      </c>
      <c r="FD41" s="2" t="s">
        <v>949</v>
      </c>
      <c r="FE41" s="2" t="s">
        <v>142</v>
      </c>
      <c r="FF41" s="2" t="s">
        <v>132</v>
      </c>
      <c r="FG41" s="4">
        <v>1</v>
      </c>
      <c r="FH41" s="8">
        <v>72.12</v>
      </c>
      <c r="FI41" s="4"/>
      <c r="FJ41" s="8"/>
      <c r="FK41" s="7"/>
      <c r="FL41" s="7"/>
      <c r="FM41" s="2" t="s">
        <v>140</v>
      </c>
      <c r="FN41" s="2" t="s">
        <v>129</v>
      </c>
      <c r="FO41" s="2" t="s">
        <v>156</v>
      </c>
      <c r="FP41" s="2" t="s">
        <v>499</v>
      </c>
      <c r="FQ41" s="2" t="s">
        <v>142</v>
      </c>
      <c r="FR41" s="2" t="s">
        <v>132</v>
      </c>
      <c r="FS41" s="4">
        <v>2</v>
      </c>
      <c r="FT41" s="8">
        <v>144.24</v>
      </c>
      <c r="FU41" s="4"/>
      <c r="FV41" s="8"/>
      <c r="FW41" s="7"/>
      <c r="FX41" s="7"/>
      <c r="FY41" s="2" t="s">
        <v>140</v>
      </c>
      <c r="FZ41" s="2" t="s">
        <v>129</v>
      </c>
      <c r="GA41" s="2" t="s">
        <v>950</v>
      </c>
      <c r="GB41" s="2" t="s">
        <v>951</v>
      </c>
      <c r="GC41" s="2" t="s">
        <v>142</v>
      </c>
      <c r="GD41" s="2" t="s">
        <v>132</v>
      </c>
      <c r="GE41" s="4"/>
      <c r="GF41" s="8"/>
      <c r="GG41" s="4"/>
      <c r="GH41" s="8"/>
      <c r="GI41" s="7"/>
      <c r="GJ41" s="7"/>
      <c r="GK41" s="2" t="s">
        <v>140</v>
      </c>
      <c r="GL41" s="2" t="s">
        <v>129</v>
      </c>
      <c r="GM41" s="2" t="s">
        <v>952</v>
      </c>
      <c r="GN41" s="2" t="s">
        <v>953</v>
      </c>
      <c r="GO41" s="2" t="s">
        <v>142</v>
      </c>
      <c r="GP41" s="2" t="s">
        <v>132</v>
      </c>
      <c r="GQ41" s="4">
        <v>1</v>
      </c>
      <c r="GR41" s="8">
        <v>124.99</v>
      </c>
      <c r="GS41" s="4"/>
      <c r="GT41" s="8"/>
      <c r="GU41" s="7"/>
      <c r="GV41" s="7"/>
      <c r="GW41" s="2" t="s">
        <v>140</v>
      </c>
      <c r="GX41" s="2" t="s">
        <v>129</v>
      </c>
      <c r="GY41" s="2" t="s">
        <v>954</v>
      </c>
      <c r="GZ41" s="2" t="s">
        <v>955</v>
      </c>
      <c r="HA41" s="2" t="s">
        <v>142</v>
      </c>
      <c r="HB41" s="2" t="s">
        <v>132</v>
      </c>
      <c r="HC41" s="4"/>
      <c r="HD41" s="8"/>
      <c r="HE41" s="4"/>
      <c r="HF41" s="8"/>
      <c r="HG41" s="7"/>
      <c r="HH41" s="7"/>
      <c r="HI41" s="2" t="s">
        <v>140</v>
      </c>
      <c r="HJ41" s="2" t="s">
        <v>129</v>
      </c>
      <c r="HK41" s="2" t="s">
        <v>956</v>
      </c>
      <c r="HL41" s="2" t="s">
        <v>957</v>
      </c>
      <c r="HM41" s="2" t="s">
        <v>142</v>
      </c>
      <c r="HN41" s="2" t="s">
        <v>132</v>
      </c>
      <c r="HO41" s="4"/>
      <c r="HP41" s="8"/>
      <c r="HQ41" s="4"/>
      <c r="HR41" s="8"/>
      <c r="HS41" s="7"/>
      <c r="HT41" s="7"/>
      <c r="HU41" s="2" t="s">
        <v>140</v>
      </c>
      <c r="HV41" s="2" t="s">
        <v>129</v>
      </c>
      <c r="HW41" s="2" t="s">
        <v>417</v>
      </c>
      <c r="HX41" s="2" t="s">
        <v>132</v>
      </c>
      <c r="HY41" s="2" t="s">
        <v>142</v>
      </c>
      <c r="HZ41" s="2" t="s">
        <v>132</v>
      </c>
      <c r="IA41" s="4"/>
      <c r="IB41" s="8"/>
      <c r="IC41" s="4"/>
      <c r="ID41" s="8"/>
      <c r="IE41" s="7"/>
      <c r="IF41" s="7"/>
      <c r="IG41" s="2" t="s">
        <v>168</v>
      </c>
      <c r="IH41" s="2" t="s">
        <v>129</v>
      </c>
      <c r="II41" s="2" t="s">
        <v>132</v>
      </c>
      <c r="IJ41" s="2" t="s">
        <v>132</v>
      </c>
      <c r="IK41" s="2" t="s">
        <v>142</v>
      </c>
      <c r="IL41" s="2" t="s">
        <v>132</v>
      </c>
      <c r="IM41" s="4"/>
      <c r="IN41" s="8"/>
      <c r="IO41" s="4"/>
      <c r="IP41" s="8"/>
      <c r="IQ41" s="7"/>
      <c r="IR41" s="7"/>
      <c r="IS41" s="2" t="s">
        <v>140</v>
      </c>
      <c r="IT41" s="2" t="s">
        <v>129</v>
      </c>
      <c r="IU41" s="2" t="s">
        <v>169</v>
      </c>
      <c r="IV41" s="2" t="s">
        <v>132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164</v>
      </c>
      <c r="JF41" s="2" t="s">
        <v>129</v>
      </c>
      <c r="JG41" s="2" t="s">
        <v>132</v>
      </c>
      <c r="JH41" s="2" t="s">
        <v>132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140</v>
      </c>
      <c r="JR41" s="2" t="s">
        <v>129</v>
      </c>
      <c r="JS41" s="2" t="s">
        <v>958</v>
      </c>
      <c r="JT41" s="2" t="s">
        <v>645</v>
      </c>
      <c r="JU41" s="2" t="s">
        <v>142</v>
      </c>
      <c r="JV41" s="2" t="s">
        <v>132</v>
      </c>
      <c r="JW41" s="4"/>
      <c r="JX41" s="8"/>
      <c r="JY41" s="4"/>
      <c r="JZ41" s="8"/>
      <c r="KA41" s="7"/>
      <c r="KB41" s="7"/>
      <c r="KC41" s="2" t="s">
        <v>140</v>
      </c>
      <c r="KD41" s="2" t="s">
        <v>129</v>
      </c>
      <c r="KE41" s="2" t="s">
        <v>959</v>
      </c>
      <c r="KF41" s="2" t="s">
        <v>960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173</v>
      </c>
      <c r="KP41" s="2" t="s">
        <v>129</v>
      </c>
      <c r="KQ41" s="2" t="s">
        <v>132</v>
      </c>
      <c r="KR41" s="2" t="s">
        <v>132</v>
      </c>
      <c r="KS41" s="2" t="s">
        <v>142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140</v>
      </c>
      <c r="LZ41" s="2" t="s">
        <v>174</v>
      </c>
      <c r="MA41" s="2" t="s">
        <v>961</v>
      </c>
      <c r="MB41" s="2" t="s">
        <v>956</v>
      </c>
      <c r="MC41" s="2" t="s">
        <v>142</v>
      </c>
      <c r="MD41" s="2" t="s">
        <v>132</v>
      </c>
      <c r="ME41" s="4"/>
      <c r="MF41" s="8"/>
      <c r="MG41" s="4"/>
      <c r="MH41" s="8"/>
      <c r="MI41" s="7"/>
      <c r="MJ41" s="7"/>
      <c r="MK41" s="2" t="s">
        <v>140</v>
      </c>
      <c r="ML41" s="2" t="s">
        <v>129</v>
      </c>
      <c r="MM41" s="2" t="s">
        <v>962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175</v>
      </c>
      <c r="MX41" s="2" t="s">
        <v>129</v>
      </c>
      <c r="MY41" s="2" t="s">
        <v>132</v>
      </c>
      <c r="MZ41" s="2" t="s">
        <v>132</v>
      </c>
      <c r="NA41" s="2" t="s">
        <v>142</v>
      </c>
      <c r="NB41" s="2" t="s">
        <v>132</v>
      </c>
      <c r="NC41" s="4"/>
      <c r="ND41" s="8"/>
      <c r="NE41" s="4"/>
      <c r="NF41" s="8"/>
      <c r="NG41" s="7"/>
      <c r="NH41" s="7"/>
      <c r="NI41" s="2" t="s">
        <v>175</v>
      </c>
      <c r="NJ41" s="2" t="s">
        <v>129</v>
      </c>
      <c r="NK41" s="2" t="s">
        <v>132</v>
      </c>
      <c r="NL41" s="2" t="s">
        <v>132</v>
      </c>
      <c r="NM41" s="2" t="s">
        <v>142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175</v>
      </c>
      <c r="OH41" s="2" t="s">
        <v>129</v>
      </c>
      <c r="OI41" s="2" t="s">
        <v>132</v>
      </c>
      <c r="OJ41" s="2" t="s">
        <v>132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175</v>
      </c>
      <c r="OT41" s="2" t="s">
        <v>177</v>
      </c>
      <c r="OU41" s="2" t="s">
        <v>132</v>
      </c>
      <c r="OV41" s="2" t="s">
        <v>132</v>
      </c>
      <c r="OW41" s="2" t="s">
        <v>142</v>
      </c>
      <c r="OX41" s="2" t="s">
        <v>132</v>
      </c>
      <c r="OY41" s="4"/>
      <c r="OZ41" s="8"/>
      <c r="PA41" s="4"/>
      <c r="PB41" s="8"/>
      <c r="PC41" s="7"/>
      <c r="PD41" s="7"/>
      <c r="PE41" s="2" t="s">
        <v>164</v>
      </c>
      <c r="PF41" s="2" t="s">
        <v>129</v>
      </c>
      <c r="PG41" s="2" t="s">
        <v>132</v>
      </c>
      <c r="PH41" s="2" t="s">
        <v>132</v>
      </c>
      <c r="PI41" s="2" t="s">
        <v>142</v>
      </c>
      <c r="PJ41" s="2" t="s">
        <v>132</v>
      </c>
      <c r="PK41" s="4"/>
      <c r="PL41" s="8"/>
      <c r="PM41" s="4"/>
      <c r="PN41" s="8"/>
      <c r="PO41" s="7"/>
      <c r="PP41" s="7"/>
      <c r="PQ41" s="2" t="s">
        <v>140</v>
      </c>
      <c r="PR41" s="2" t="s">
        <v>177</v>
      </c>
      <c r="PS41" s="2" t="s">
        <v>178</v>
      </c>
      <c r="PT41" s="2" t="s">
        <v>650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140</v>
      </c>
      <c r="QP41" s="2" t="s">
        <v>177</v>
      </c>
      <c r="QQ41" s="2" t="s">
        <v>963</v>
      </c>
      <c r="QR41" s="2" t="s">
        <v>825</v>
      </c>
      <c r="QS41" s="2" t="s">
        <v>142</v>
      </c>
      <c r="QT41" s="2" t="s">
        <v>132</v>
      </c>
      <c r="QU41" s="4"/>
      <c r="QV41" s="8"/>
      <c r="QW41" s="4"/>
      <c r="QX41" s="8"/>
      <c r="QY41" s="7"/>
      <c r="QZ41" s="7"/>
      <c r="RA41" s="2" t="s">
        <v>796</v>
      </c>
      <c r="RB41" s="2" t="s">
        <v>129</v>
      </c>
      <c r="RC41" s="2" t="s">
        <v>132</v>
      </c>
      <c r="RD41" s="2" t="s">
        <v>132</v>
      </c>
      <c r="RE41" s="2" t="s">
        <v>142</v>
      </c>
      <c r="RF41" s="2" t="s">
        <v>180</v>
      </c>
      <c r="RG41" s="4"/>
      <c r="RH41" s="8"/>
      <c r="RI41" s="4"/>
      <c r="RJ41" s="8"/>
      <c r="RK41" s="7"/>
      <c r="RL41" s="7"/>
      <c r="RM41" s="2" t="s">
        <v>140</v>
      </c>
      <c r="RN41" s="2" t="s">
        <v>177</v>
      </c>
      <c r="RO41" s="2" t="s">
        <v>964</v>
      </c>
      <c r="RP41" s="2" t="s">
        <v>965</v>
      </c>
      <c r="RQ41" s="2" t="s">
        <v>142</v>
      </c>
      <c r="RR41" s="2" t="s">
        <v>132</v>
      </c>
    </row>
    <row r="42">
      <c r="A42" s="2" t="s">
        <v>966</v>
      </c>
      <c r="B42" s="2" t="s">
        <v>121</v>
      </c>
      <c r="C42" s="2" t="s">
        <v>122</v>
      </c>
      <c r="D42" s="2" t="s">
        <v>929</v>
      </c>
      <c r="E42" s="2" t="s">
        <v>930</v>
      </c>
      <c r="F42" s="2" t="s">
        <v>931</v>
      </c>
      <c r="G42" s="2" t="s">
        <v>931</v>
      </c>
      <c r="H42" s="2" t="s">
        <v>931</v>
      </c>
      <c r="I42" s="2" t="s">
        <v>932</v>
      </c>
      <c r="J42" s="2" t="s">
        <v>127</v>
      </c>
      <c r="K42" s="2" t="s">
        <v>349</v>
      </c>
      <c r="L42" s="3">
        <v>63.6</v>
      </c>
      <c r="M42" s="3">
        <v>66.78</v>
      </c>
      <c r="N42" s="3">
        <v>124.94</v>
      </c>
      <c r="O42" s="2" t="s">
        <v>129</v>
      </c>
      <c r="P42" s="2" t="s">
        <v>321</v>
      </c>
      <c r="Q42" s="2" t="s">
        <v>131</v>
      </c>
      <c r="R42" s="2" t="s">
        <v>132</v>
      </c>
      <c r="S42" s="2" t="s">
        <v>967</v>
      </c>
      <c r="T42" s="2" t="s">
        <v>132</v>
      </c>
      <c r="U42" s="2" t="s">
        <v>282</v>
      </c>
      <c r="V42" s="2" t="s">
        <v>746</v>
      </c>
      <c r="W42" s="2" t="s">
        <v>849</v>
      </c>
      <c r="X42" s="2" t="s">
        <v>132</v>
      </c>
      <c r="Y42" s="2" t="s">
        <v>968</v>
      </c>
      <c r="Z42" s="4">
        <v>47</v>
      </c>
      <c r="AA42" s="4">
        <f>=ROUNDDOWN(6.71428571428571,0)</f>
      </c>
      <c r="AB42" s="5">
        <v>7</v>
      </c>
      <c r="AC42" s="2" t="s">
        <v>969</v>
      </c>
      <c r="AD42" s="4">
        <v>150</v>
      </c>
      <c r="AE42" s="4">
        <v>150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79</v>
      </c>
      <c r="AQ42" s="8">
        <v>5847.64</v>
      </c>
      <c r="AR42" s="4"/>
      <c r="AS42" s="8"/>
      <c r="AT42" s="7"/>
      <c r="AU42" s="7"/>
      <c r="AV42" s="4">
        <v>79</v>
      </c>
      <c r="AW42" s="8">
        <v>5847.64</v>
      </c>
      <c r="AX42" s="4"/>
      <c r="AY42" s="8"/>
      <c r="AZ42" s="7"/>
      <c r="BA42" s="7"/>
      <c r="BB42" s="7">
        <v>1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0.3262</v>
      </c>
      <c r="BJ42" s="4">
        <v>79</v>
      </c>
      <c r="BK42" s="8">
        <v>5847.64</v>
      </c>
      <c r="BL42" s="2" t="s">
        <v>970</v>
      </c>
      <c r="BM42" s="7">
        <v>1</v>
      </c>
      <c r="BN42" s="7">
        <v>1</v>
      </c>
      <c r="BO42" s="4">
        <v>68</v>
      </c>
      <c r="BP42" s="8">
        <v>4973.52</v>
      </c>
      <c r="BQ42" s="4"/>
      <c r="BR42" s="8"/>
      <c r="BS42" s="7"/>
      <c r="BT42" s="7"/>
      <c r="BU42" s="2" t="s">
        <v>140</v>
      </c>
      <c r="BV42" s="2" t="s">
        <v>129</v>
      </c>
      <c r="BW42" s="2" t="s">
        <v>132</v>
      </c>
      <c r="BX42" s="2" t="s">
        <v>971</v>
      </c>
      <c r="BY42" s="2" t="s">
        <v>142</v>
      </c>
      <c r="BZ42" s="2" t="s">
        <v>132</v>
      </c>
      <c r="CA42" s="4">
        <v>2</v>
      </c>
      <c r="CB42" s="8">
        <v>105.18</v>
      </c>
      <c r="CC42" s="4"/>
      <c r="CD42" s="8"/>
      <c r="CE42" s="7"/>
      <c r="CF42" s="7"/>
      <c r="CG42" s="2" t="s">
        <v>140</v>
      </c>
      <c r="CH42" s="2" t="s">
        <v>129</v>
      </c>
      <c r="CI42" s="2" t="s">
        <v>938</v>
      </c>
      <c r="CJ42" s="2" t="s">
        <v>972</v>
      </c>
      <c r="CK42" s="2" t="s">
        <v>142</v>
      </c>
      <c r="CL42" s="2" t="s">
        <v>132</v>
      </c>
      <c r="CM42" s="4">
        <v>3</v>
      </c>
      <c r="CN42" s="8">
        <v>236.73</v>
      </c>
      <c r="CO42" s="4"/>
      <c r="CP42" s="8"/>
      <c r="CQ42" s="7"/>
      <c r="CR42" s="7"/>
      <c r="CS42" s="2" t="s">
        <v>140</v>
      </c>
      <c r="CT42" s="2" t="s">
        <v>129</v>
      </c>
      <c r="CU42" s="2" t="s">
        <v>973</v>
      </c>
      <c r="CV42" s="2" t="s">
        <v>974</v>
      </c>
      <c r="CW42" s="2" t="s">
        <v>142</v>
      </c>
      <c r="CX42" s="2" t="s">
        <v>132</v>
      </c>
      <c r="CY42" s="4">
        <v>2</v>
      </c>
      <c r="CZ42" s="8">
        <v>178.3</v>
      </c>
      <c r="DA42" s="4"/>
      <c r="DB42" s="8"/>
      <c r="DC42" s="7"/>
      <c r="DD42" s="7"/>
      <c r="DE42" s="2" t="s">
        <v>140</v>
      </c>
      <c r="DF42" s="2" t="s">
        <v>129</v>
      </c>
      <c r="DG42" s="2" t="s">
        <v>942</v>
      </c>
      <c r="DH42" s="2" t="s">
        <v>975</v>
      </c>
      <c r="DI42" s="2" t="s">
        <v>142</v>
      </c>
      <c r="DJ42" s="2" t="s">
        <v>132</v>
      </c>
      <c r="DK42" s="4">
        <v>2</v>
      </c>
      <c r="DL42" s="8">
        <v>147.92</v>
      </c>
      <c r="DM42" s="4"/>
      <c r="DN42" s="8"/>
      <c r="DO42" s="7"/>
      <c r="DP42" s="7"/>
      <c r="DQ42" s="2" t="s">
        <v>140</v>
      </c>
      <c r="DR42" s="2" t="s">
        <v>129</v>
      </c>
      <c r="DS42" s="2" t="s">
        <v>976</v>
      </c>
      <c r="DT42" s="2" t="s">
        <v>977</v>
      </c>
      <c r="DU42" s="2" t="s">
        <v>142</v>
      </c>
      <c r="DV42" s="2" t="s">
        <v>132</v>
      </c>
      <c r="DW42" s="4">
        <v>1</v>
      </c>
      <c r="DX42" s="8">
        <v>86</v>
      </c>
      <c r="DY42" s="4"/>
      <c r="DZ42" s="8"/>
      <c r="EA42" s="7"/>
      <c r="EB42" s="7"/>
      <c r="EC42" s="2" t="s">
        <v>140</v>
      </c>
      <c r="ED42" s="2" t="s">
        <v>129</v>
      </c>
      <c r="EE42" s="2" t="s">
        <v>975</v>
      </c>
      <c r="EF42" s="2" t="s">
        <v>978</v>
      </c>
      <c r="EG42" s="2" t="s">
        <v>142</v>
      </c>
      <c r="EH42" s="2" t="s">
        <v>132</v>
      </c>
      <c r="EI42" s="4"/>
      <c r="EJ42" s="8"/>
      <c r="EK42" s="4"/>
      <c r="EL42" s="8"/>
      <c r="EM42" s="7"/>
      <c r="EN42" s="7"/>
      <c r="EO42" s="2" t="s">
        <v>140</v>
      </c>
      <c r="EP42" s="2" t="s">
        <v>129</v>
      </c>
      <c r="EQ42" s="2" t="s">
        <v>979</v>
      </c>
      <c r="ER42" s="2" t="s">
        <v>980</v>
      </c>
      <c r="ES42" s="2" t="s">
        <v>142</v>
      </c>
      <c r="ET42" s="2" t="s">
        <v>132</v>
      </c>
      <c r="EU42" s="4"/>
      <c r="EV42" s="8"/>
      <c r="EW42" s="4"/>
      <c r="EX42" s="8"/>
      <c r="EY42" s="7"/>
      <c r="EZ42" s="7"/>
      <c r="FA42" s="2" t="s">
        <v>140</v>
      </c>
      <c r="FB42" s="2" t="s">
        <v>177</v>
      </c>
      <c r="FC42" s="2" t="s">
        <v>975</v>
      </c>
      <c r="FD42" s="2" t="s">
        <v>981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140</v>
      </c>
      <c r="FN42" s="2" t="s">
        <v>129</v>
      </c>
      <c r="FO42" s="2" t="s">
        <v>156</v>
      </c>
      <c r="FP42" s="2" t="s">
        <v>982</v>
      </c>
      <c r="FQ42" s="2" t="s">
        <v>142</v>
      </c>
      <c r="FR42" s="2" t="s">
        <v>132</v>
      </c>
      <c r="FS42" s="4"/>
      <c r="FT42" s="8"/>
      <c r="FU42" s="4"/>
      <c r="FV42" s="8"/>
      <c r="FW42" s="7"/>
      <c r="FX42" s="7"/>
      <c r="FY42" s="2" t="s">
        <v>140</v>
      </c>
      <c r="FZ42" s="2" t="s">
        <v>129</v>
      </c>
      <c r="GA42" s="2" t="s">
        <v>950</v>
      </c>
      <c r="GB42" s="2" t="s">
        <v>983</v>
      </c>
      <c r="GC42" s="2" t="s">
        <v>142</v>
      </c>
      <c r="GD42" s="2" t="s">
        <v>132</v>
      </c>
      <c r="GE42" s="4">
        <v>1</v>
      </c>
      <c r="GF42" s="8">
        <v>119.99</v>
      </c>
      <c r="GG42" s="4"/>
      <c r="GH42" s="8"/>
      <c r="GI42" s="7"/>
      <c r="GJ42" s="7"/>
      <c r="GK42" s="2" t="s">
        <v>140</v>
      </c>
      <c r="GL42" s="2" t="s">
        <v>129</v>
      </c>
      <c r="GM42" s="2" t="s">
        <v>984</v>
      </c>
      <c r="GN42" s="2" t="s">
        <v>947</v>
      </c>
      <c r="GO42" s="2" t="s">
        <v>142</v>
      </c>
      <c r="GP42" s="2" t="s">
        <v>132</v>
      </c>
      <c r="GQ42" s="4"/>
      <c r="GR42" s="8"/>
      <c r="GS42" s="4"/>
      <c r="GT42" s="8"/>
      <c r="GU42" s="7"/>
      <c r="GV42" s="7"/>
      <c r="GW42" s="2" t="s">
        <v>140</v>
      </c>
      <c r="GX42" s="2" t="s">
        <v>129</v>
      </c>
      <c r="GY42" s="2" t="s">
        <v>985</v>
      </c>
      <c r="GZ42" s="2" t="s">
        <v>132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140</v>
      </c>
      <c r="HJ42" s="2" t="s">
        <v>129</v>
      </c>
      <c r="HK42" s="2" t="s">
        <v>986</v>
      </c>
      <c r="HL42" s="2" t="s">
        <v>987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140</v>
      </c>
      <c r="HV42" s="2" t="s">
        <v>129</v>
      </c>
      <c r="HW42" s="2" t="s">
        <v>417</v>
      </c>
      <c r="HX42" s="2" t="s">
        <v>988</v>
      </c>
      <c r="HY42" s="2" t="s">
        <v>142</v>
      </c>
      <c r="HZ42" s="2" t="s">
        <v>132</v>
      </c>
      <c r="IA42" s="4"/>
      <c r="IB42" s="8"/>
      <c r="IC42" s="4"/>
      <c r="ID42" s="8"/>
      <c r="IE42" s="7"/>
      <c r="IF42" s="7"/>
      <c r="IG42" s="2" t="s">
        <v>168</v>
      </c>
      <c r="IH42" s="2" t="s">
        <v>129</v>
      </c>
      <c r="II42" s="2" t="s">
        <v>132</v>
      </c>
      <c r="IJ42" s="2" t="s">
        <v>132</v>
      </c>
      <c r="IK42" s="2" t="s">
        <v>142</v>
      </c>
      <c r="IL42" s="2" t="s">
        <v>132</v>
      </c>
      <c r="IM42" s="4"/>
      <c r="IN42" s="8"/>
      <c r="IO42" s="4"/>
      <c r="IP42" s="8"/>
      <c r="IQ42" s="7"/>
      <c r="IR42" s="7"/>
      <c r="IS42" s="2" t="s">
        <v>140</v>
      </c>
      <c r="IT42" s="2" t="s">
        <v>129</v>
      </c>
      <c r="IU42" s="2" t="s">
        <v>169</v>
      </c>
      <c r="IV42" s="2" t="s">
        <v>132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164</v>
      </c>
      <c r="JF42" s="2" t="s">
        <v>129</v>
      </c>
      <c r="JG42" s="2" t="s">
        <v>132</v>
      </c>
      <c r="JH42" s="2" t="s">
        <v>132</v>
      </c>
      <c r="JI42" s="2" t="s">
        <v>142</v>
      </c>
      <c r="JJ42" s="2" t="s">
        <v>132</v>
      </c>
      <c r="JK42" s="4"/>
      <c r="JL42" s="8"/>
      <c r="JM42" s="4"/>
      <c r="JN42" s="8"/>
      <c r="JO42" s="7"/>
      <c r="JP42" s="7"/>
      <c r="JQ42" s="2" t="s">
        <v>140</v>
      </c>
      <c r="JR42" s="2" t="s">
        <v>129</v>
      </c>
      <c r="JS42" s="2" t="s">
        <v>973</v>
      </c>
      <c r="JT42" s="2" t="s">
        <v>989</v>
      </c>
      <c r="JU42" s="2" t="s">
        <v>142</v>
      </c>
      <c r="JV42" s="2" t="s">
        <v>132</v>
      </c>
      <c r="JW42" s="4"/>
      <c r="JX42" s="8"/>
      <c r="JY42" s="4"/>
      <c r="JZ42" s="8"/>
      <c r="KA42" s="7"/>
      <c r="KB42" s="7"/>
      <c r="KC42" s="2" t="s">
        <v>140</v>
      </c>
      <c r="KD42" s="2" t="s">
        <v>129</v>
      </c>
      <c r="KE42" s="2" t="s">
        <v>973</v>
      </c>
      <c r="KF42" s="2" t="s">
        <v>990</v>
      </c>
      <c r="KG42" s="2" t="s">
        <v>142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140</v>
      </c>
      <c r="LZ42" s="2" t="s">
        <v>174</v>
      </c>
      <c r="MA42" s="2" t="s">
        <v>991</v>
      </c>
      <c r="MB42" s="2" t="s">
        <v>358</v>
      </c>
      <c r="MC42" s="2" t="s">
        <v>142</v>
      </c>
      <c r="MD42" s="2" t="s">
        <v>132</v>
      </c>
      <c r="ME42" s="4"/>
      <c r="MF42" s="8"/>
      <c r="MG42" s="4"/>
      <c r="MH42" s="8"/>
      <c r="MI42" s="7"/>
      <c r="MJ42" s="7"/>
      <c r="MK42" s="2" t="s">
        <v>140</v>
      </c>
      <c r="ML42" s="2" t="s">
        <v>129</v>
      </c>
      <c r="MM42" s="2" t="s">
        <v>973</v>
      </c>
      <c r="MN42" s="2" t="s">
        <v>992</v>
      </c>
      <c r="MO42" s="2" t="s">
        <v>142</v>
      </c>
      <c r="MP42" s="2" t="s">
        <v>132</v>
      </c>
      <c r="MQ42" s="4"/>
      <c r="MR42" s="8"/>
      <c r="MS42" s="4"/>
      <c r="MT42" s="8"/>
      <c r="MU42" s="7"/>
      <c r="MV42" s="7"/>
      <c r="MW42" s="2" t="s">
        <v>175</v>
      </c>
      <c r="MX42" s="2" t="s">
        <v>129</v>
      </c>
      <c r="MY42" s="2" t="s">
        <v>132</v>
      </c>
      <c r="MZ42" s="2" t="s">
        <v>132</v>
      </c>
      <c r="NA42" s="2" t="s">
        <v>142</v>
      </c>
      <c r="NB42" s="2" t="s">
        <v>132</v>
      </c>
      <c r="NC42" s="4"/>
      <c r="ND42" s="8"/>
      <c r="NE42" s="4"/>
      <c r="NF42" s="8"/>
      <c r="NG42" s="7"/>
      <c r="NH42" s="7"/>
      <c r="NI42" s="2" t="s">
        <v>175</v>
      </c>
      <c r="NJ42" s="2" t="s">
        <v>129</v>
      </c>
      <c r="NK42" s="2" t="s">
        <v>132</v>
      </c>
      <c r="NL42" s="2" t="s">
        <v>132</v>
      </c>
      <c r="NM42" s="2" t="s">
        <v>142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175</v>
      </c>
      <c r="OH42" s="2" t="s">
        <v>129</v>
      </c>
      <c r="OI42" s="2" t="s">
        <v>132</v>
      </c>
      <c r="OJ42" s="2" t="s">
        <v>132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175</v>
      </c>
      <c r="OT42" s="2" t="s">
        <v>177</v>
      </c>
      <c r="OU42" s="2" t="s">
        <v>132</v>
      </c>
      <c r="OV42" s="2" t="s">
        <v>132</v>
      </c>
      <c r="OW42" s="2" t="s">
        <v>142</v>
      </c>
      <c r="OX42" s="2" t="s">
        <v>132</v>
      </c>
      <c r="OY42" s="4"/>
      <c r="OZ42" s="8"/>
      <c r="PA42" s="4"/>
      <c r="PB42" s="8"/>
      <c r="PC42" s="7"/>
      <c r="PD42" s="7"/>
      <c r="PE42" s="2" t="s">
        <v>164</v>
      </c>
      <c r="PF42" s="2" t="s">
        <v>129</v>
      </c>
      <c r="PG42" s="2" t="s">
        <v>132</v>
      </c>
      <c r="PH42" s="2" t="s">
        <v>132</v>
      </c>
      <c r="PI42" s="2" t="s">
        <v>142</v>
      </c>
      <c r="PJ42" s="2" t="s">
        <v>132</v>
      </c>
      <c r="PK42" s="4"/>
      <c r="PL42" s="8"/>
      <c r="PM42" s="4"/>
      <c r="PN42" s="8"/>
      <c r="PO42" s="7"/>
      <c r="PP42" s="7"/>
      <c r="PQ42" s="2" t="s">
        <v>140</v>
      </c>
      <c r="PR42" s="2" t="s">
        <v>177</v>
      </c>
      <c r="PS42" s="2" t="s">
        <v>381</v>
      </c>
      <c r="PT42" s="2" t="s">
        <v>993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140</v>
      </c>
      <c r="QP42" s="2" t="s">
        <v>177</v>
      </c>
      <c r="QQ42" s="2" t="s">
        <v>973</v>
      </c>
      <c r="QR42" s="2" t="s">
        <v>994</v>
      </c>
      <c r="QS42" s="2" t="s">
        <v>142</v>
      </c>
      <c r="QT42" s="2" t="s">
        <v>132</v>
      </c>
      <c r="QU42" s="4"/>
      <c r="QV42" s="8"/>
      <c r="QW42" s="4"/>
      <c r="QX42" s="8"/>
      <c r="QY42" s="7"/>
      <c r="QZ42" s="7"/>
      <c r="RA42" s="2" t="s">
        <v>796</v>
      </c>
      <c r="RB42" s="2" t="s">
        <v>129</v>
      </c>
      <c r="RC42" s="2" t="s">
        <v>132</v>
      </c>
      <c r="RD42" s="2" t="s">
        <v>132</v>
      </c>
      <c r="RE42" s="2" t="s">
        <v>142</v>
      </c>
      <c r="RF42" s="2" t="s">
        <v>180</v>
      </c>
      <c r="RG42" s="4"/>
      <c r="RH42" s="8"/>
      <c r="RI42" s="4"/>
      <c r="RJ42" s="8"/>
      <c r="RK42" s="7"/>
      <c r="RL42" s="7"/>
      <c r="RM42" s="2" t="s">
        <v>140</v>
      </c>
      <c r="RN42" s="2" t="s">
        <v>177</v>
      </c>
      <c r="RO42" s="2" t="s">
        <v>995</v>
      </c>
      <c r="RP42" s="2" t="s">
        <v>996</v>
      </c>
      <c r="RQ42" s="2" t="s">
        <v>142</v>
      </c>
      <c r="RR42" s="2" t="s">
        <v>132</v>
      </c>
    </row>
    <row r="43">
      <c r="A43" s="2" t="s">
        <v>997</v>
      </c>
      <c r="B43" s="2" t="s">
        <v>121</v>
      </c>
      <c r="C43" s="2" t="s">
        <v>122</v>
      </c>
      <c r="D43" s="2" t="s">
        <v>929</v>
      </c>
      <c r="E43" s="2" t="s">
        <v>930</v>
      </c>
      <c r="F43" s="2" t="s">
        <v>931</v>
      </c>
      <c r="G43" s="2" t="s">
        <v>931</v>
      </c>
      <c r="H43" s="2" t="s">
        <v>931</v>
      </c>
      <c r="I43" s="2" t="s">
        <v>932</v>
      </c>
      <c r="J43" s="2" t="s">
        <v>127</v>
      </c>
      <c r="K43" s="2" t="s">
        <v>380</v>
      </c>
      <c r="L43" s="3">
        <v>67.34</v>
      </c>
      <c r="M43" s="3">
        <v>70.71</v>
      </c>
      <c r="N43" s="3">
        <v>124.94</v>
      </c>
      <c r="O43" s="2" t="s">
        <v>129</v>
      </c>
      <c r="P43" s="2" t="s">
        <v>321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282</v>
      </c>
      <c r="V43" s="2" t="s">
        <v>746</v>
      </c>
      <c r="W43" s="2" t="s">
        <v>849</v>
      </c>
      <c r="X43" s="2" t="s">
        <v>246</v>
      </c>
      <c r="Y43" s="2" t="s">
        <v>998</v>
      </c>
      <c r="Z43" s="4">
        <v>52</v>
      </c>
      <c r="AA43" s="4">
        <f>=ROUNDDOWN(6.5,0)</f>
      </c>
      <c r="AB43" s="5">
        <v>8</v>
      </c>
      <c r="AC43" s="2" t="s">
        <v>721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42</v>
      </c>
      <c r="AQ43" s="8">
        <v>3315.88</v>
      </c>
      <c r="AR43" s="4"/>
      <c r="AS43" s="8"/>
      <c r="AT43" s="7"/>
      <c r="AU43" s="7"/>
      <c r="AV43" s="4">
        <v>42</v>
      </c>
      <c r="AW43" s="8">
        <v>3315.88</v>
      </c>
      <c r="AX43" s="4"/>
      <c r="AY43" s="8"/>
      <c r="AZ43" s="7"/>
      <c r="BA43" s="7"/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0.1849</v>
      </c>
      <c r="BJ43" s="4">
        <v>42</v>
      </c>
      <c r="BK43" s="8">
        <v>3315.88</v>
      </c>
      <c r="BL43" s="2" t="s">
        <v>999</v>
      </c>
      <c r="BM43" s="7">
        <v>1</v>
      </c>
      <c r="BN43" s="7">
        <v>1</v>
      </c>
      <c r="BO43" s="4">
        <v>28</v>
      </c>
      <c r="BP43" s="8">
        <v>2168.32</v>
      </c>
      <c r="BQ43" s="4"/>
      <c r="BR43" s="8"/>
      <c r="BS43" s="7"/>
      <c r="BT43" s="7"/>
      <c r="BU43" s="2" t="s">
        <v>140</v>
      </c>
      <c r="BV43" s="2" t="s">
        <v>129</v>
      </c>
      <c r="BW43" s="2" t="s">
        <v>132</v>
      </c>
      <c r="BX43" s="2" t="s">
        <v>154</v>
      </c>
      <c r="BY43" s="2" t="s">
        <v>142</v>
      </c>
      <c r="BZ43" s="2" t="s">
        <v>132</v>
      </c>
      <c r="CA43" s="4">
        <v>1</v>
      </c>
      <c r="CB43" s="8">
        <v>59.6</v>
      </c>
      <c r="CC43" s="4"/>
      <c r="CD43" s="8"/>
      <c r="CE43" s="7"/>
      <c r="CF43" s="7"/>
      <c r="CG43" s="2" t="s">
        <v>140</v>
      </c>
      <c r="CH43" s="2" t="s">
        <v>129</v>
      </c>
      <c r="CI43" s="2" t="s">
        <v>805</v>
      </c>
      <c r="CJ43" s="2" t="s">
        <v>371</v>
      </c>
      <c r="CK43" s="2" t="s">
        <v>142</v>
      </c>
      <c r="CL43" s="2" t="s">
        <v>132</v>
      </c>
      <c r="CM43" s="4">
        <v>5</v>
      </c>
      <c r="CN43" s="8">
        <v>394.55</v>
      </c>
      <c r="CO43" s="4"/>
      <c r="CP43" s="8"/>
      <c r="CQ43" s="7"/>
      <c r="CR43" s="7"/>
      <c r="CS43" s="2" t="s">
        <v>140</v>
      </c>
      <c r="CT43" s="2" t="s">
        <v>129</v>
      </c>
      <c r="CU43" s="2" t="s">
        <v>686</v>
      </c>
      <c r="CV43" s="2" t="s">
        <v>1000</v>
      </c>
      <c r="CW43" s="2" t="s">
        <v>142</v>
      </c>
      <c r="CX43" s="2" t="s">
        <v>132</v>
      </c>
      <c r="CY43" s="4">
        <v>1</v>
      </c>
      <c r="CZ43" s="8">
        <v>79.9</v>
      </c>
      <c r="DA43" s="4"/>
      <c r="DB43" s="8"/>
      <c r="DC43" s="7"/>
      <c r="DD43" s="7"/>
      <c r="DE43" s="2" t="s">
        <v>140</v>
      </c>
      <c r="DF43" s="2" t="s">
        <v>129</v>
      </c>
      <c r="DG43" s="2" t="s">
        <v>998</v>
      </c>
      <c r="DH43" s="2" t="s">
        <v>723</v>
      </c>
      <c r="DI43" s="2" t="s">
        <v>142</v>
      </c>
      <c r="DJ43" s="2" t="s">
        <v>132</v>
      </c>
      <c r="DK43" s="4">
        <v>1</v>
      </c>
      <c r="DL43" s="8">
        <v>82.49</v>
      </c>
      <c r="DM43" s="4"/>
      <c r="DN43" s="8"/>
      <c r="DO43" s="7"/>
      <c r="DP43" s="7"/>
      <c r="DQ43" s="2" t="s">
        <v>140</v>
      </c>
      <c r="DR43" s="2" t="s">
        <v>129</v>
      </c>
      <c r="DS43" s="2" t="s">
        <v>200</v>
      </c>
      <c r="DT43" s="2" t="s">
        <v>805</v>
      </c>
      <c r="DU43" s="2" t="s">
        <v>142</v>
      </c>
      <c r="DV43" s="2" t="s">
        <v>132</v>
      </c>
      <c r="DW43" s="4">
        <v>3</v>
      </c>
      <c r="DX43" s="8">
        <v>263.97</v>
      </c>
      <c r="DY43" s="4"/>
      <c r="DZ43" s="8"/>
      <c r="EA43" s="7"/>
      <c r="EB43" s="7"/>
      <c r="EC43" s="2" t="s">
        <v>140</v>
      </c>
      <c r="ED43" s="2" t="s">
        <v>129</v>
      </c>
      <c r="EE43" s="2" t="s">
        <v>226</v>
      </c>
      <c r="EF43" s="2" t="s">
        <v>548</v>
      </c>
      <c r="EG43" s="2" t="s">
        <v>142</v>
      </c>
      <c r="EH43" s="2" t="s">
        <v>132</v>
      </c>
      <c r="EI43" s="4"/>
      <c r="EJ43" s="8"/>
      <c r="EK43" s="4"/>
      <c r="EL43" s="8"/>
      <c r="EM43" s="7"/>
      <c r="EN43" s="7"/>
      <c r="EO43" s="2" t="s">
        <v>140</v>
      </c>
      <c r="EP43" s="2" t="s">
        <v>129</v>
      </c>
      <c r="EQ43" s="2" t="s">
        <v>595</v>
      </c>
      <c r="ER43" s="2" t="s">
        <v>165</v>
      </c>
      <c r="ES43" s="2" t="s">
        <v>142</v>
      </c>
      <c r="ET43" s="2" t="s">
        <v>132</v>
      </c>
      <c r="EU43" s="4"/>
      <c r="EV43" s="8"/>
      <c r="EW43" s="4"/>
      <c r="EX43" s="8"/>
      <c r="EY43" s="7"/>
      <c r="EZ43" s="7"/>
      <c r="FA43" s="2" t="s">
        <v>140</v>
      </c>
      <c r="FB43" s="2" t="s">
        <v>129</v>
      </c>
      <c r="FC43" s="2" t="s">
        <v>154</v>
      </c>
      <c r="FD43" s="2" t="s">
        <v>338</v>
      </c>
      <c r="FE43" s="2" t="s">
        <v>142</v>
      </c>
      <c r="FF43" s="2" t="s">
        <v>132</v>
      </c>
      <c r="FG43" s="4">
        <v>1</v>
      </c>
      <c r="FH43" s="8">
        <v>76.36</v>
      </c>
      <c r="FI43" s="4"/>
      <c r="FJ43" s="8"/>
      <c r="FK43" s="7"/>
      <c r="FL43" s="7"/>
      <c r="FM43" s="2" t="s">
        <v>140</v>
      </c>
      <c r="FN43" s="2" t="s">
        <v>129</v>
      </c>
      <c r="FO43" s="2" t="s">
        <v>156</v>
      </c>
      <c r="FP43" s="2" t="s">
        <v>499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140</v>
      </c>
      <c r="FZ43" s="2" t="s">
        <v>129</v>
      </c>
      <c r="GA43" s="2" t="s">
        <v>390</v>
      </c>
      <c r="GB43" s="2" t="s">
        <v>132</v>
      </c>
      <c r="GC43" s="2" t="s">
        <v>142</v>
      </c>
      <c r="GD43" s="2" t="s">
        <v>132</v>
      </c>
      <c r="GE43" s="4">
        <v>1</v>
      </c>
      <c r="GF43" s="8">
        <v>119.99</v>
      </c>
      <c r="GG43" s="4"/>
      <c r="GH43" s="8"/>
      <c r="GI43" s="7"/>
      <c r="GJ43" s="7"/>
      <c r="GK43" s="2" t="s">
        <v>140</v>
      </c>
      <c r="GL43" s="2" t="s">
        <v>129</v>
      </c>
      <c r="GM43" s="2" t="s">
        <v>1001</v>
      </c>
      <c r="GN43" s="2" t="s">
        <v>201</v>
      </c>
      <c r="GO43" s="2" t="s">
        <v>142</v>
      </c>
      <c r="GP43" s="2" t="s">
        <v>132</v>
      </c>
      <c r="GQ43" s="4"/>
      <c r="GR43" s="8"/>
      <c r="GS43" s="4"/>
      <c r="GT43" s="8"/>
      <c r="GU43" s="7"/>
      <c r="GV43" s="7"/>
      <c r="GW43" s="2" t="s">
        <v>140</v>
      </c>
      <c r="GX43" s="2" t="s">
        <v>129</v>
      </c>
      <c r="GY43" s="2" t="s">
        <v>162</v>
      </c>
      <c r="GZ43" s="2" t="s">
        <v>132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140</v>
      </c>
      <c r="HJ43" s="2" t="s">
        <v>129</v>
      </c>
      <c r="HK43" s="2" t="s">
        <v>207</v>
      </c>
      <c r="HL43" s="2" t="s">
        <v>1002</v>
      </c>
      <c r="HM43" s="2" t="s">
        <v>142</v>
      </c>
      <c r="HN43" s="2" t="s">
        <v>132</v>
      </c>
      <c r="HO43" s="4">
        <v>1</v>
      </c>
      <c r="HP43" s="8">
        <v>70.7</v>
      </c>
      <c r="HQ43" s="4"/>
      <c r="HR43" s="8"/>
      <c r="HS43" s="7"/>
      <c r="HT43" s="7"/>
      <c r="HU43" s="2" t="s">
        <v>140</v>
      </c>
      <c r="HV43" s="2" t="s">
        <v>129</v>
      </c>
      <c r="HW43" s="2" t="s">
        <v>611</v>
      </c>
      <c r="HX43" s="2" t="s">
        <v>551</v>
      </c>
      <c r="HY43" s="2" t="s">
        <v>142</v>
      </c>
      <c r="HZ43" s="2" t="s">
        <v>132</v>
      </c>
      <c r="IA43" s="4"/>
      <c r="IB43" s="8"/>
      <c r="IC43" s="4"/>
      <c r="ID43" s="8"/>
      <c r="IE43" s="7"/>
      <c r="IF43" s="7"/>
      <c r="IG43" s="2" t="s">
        <v>168</v>
      </c>
      <c r="IH43" s="2" t="s">
        <v>129</v>
      </c>
      <c r="II43" s="2" t="s">
        <v>132</v>
      </c>
      <c r="IJ43" s="2" t="s">
        <v>132</v>
      </c>
      <c r="IK43" s="2" t="s">
        <v>142</v>
      </c>
      <c r="IL43" s="2" t="s">
        <v>132</v>
      </c>
      <c r="IM43" s="4"/>
      <c r="IN43" s="8"/>
      <c r="IO43" s="4"/>
      <c r="IP43" s="8"/>
      <c r="IQ43" s="7"/>
      <c r="IR43" s="7"/>
      <c r="IS43" s="2" t="s">
        <v>140</v>
      </c>
      <c r="IT43" s="2" t="s">
        <v>129</v>
      </c>
      <c r="IU43" s="2" t="s">
        <v>169</v>
      </c>
      <c r="IV43" s="2" t="s">
        <v>132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164</v>
      </c>
      <c r="JF43" s="2" t="s">
        <v>129</v>
      </c>
      <c r="JG43" s="2" t="s">
        <v>132</v>
      </c>
      <c r="JH43" s="2" t="s">
        <v>132</v>
      </c>
      <c r="JI43" s="2" t="s">
        <v>142</v>
      </c>
      <c r="JJ43" s="2" t="s">
        <v>132</v>
      </c>
      <c r="JK43" s="4"/>
      <c r="JL43" s="8"/>
      <c r="JM43" s="4"/>
      <c r="JN43" s="8"/>
      <c r="JO43" s="7"/>
      <c r="JP43" s="7"/>
      <c r="JQ43" s="2" t="s">
        <v>140</v>
      </c>
      <c r="JR43" s="2" t="s">
        <v>129</v>
      </c>
      <c r="JS43" s="2" t="s">
        <v>692</v>
      </c>
      <c r="JT43" s="2" t="s">
        <v>132</v>
      </c>
      <c r="JU43" s="2" t="s">
        <v>142</v>
      </c>
      <c r="JV43" s="2" t="s">
        <v>132</v>
      </c>
      <c r="JW43" s="4"/>
      <c r="JX43" s="8"/>
      <c r="JY43" s="4"/>
      <c r="JZ43" s="8"/>
      <c r="KA43" s="7"/>
      <c r="KB43" s="7"/>
      <c r="KC43" s="2" t="s">
        <v>140</v>
      </c>
      <c r="KD43" s="2" t="s">
        <v>129</v>
      </c>
      <c r="KE43" s="2" t="s">
        <v>1003</v>
      </c>
      <c r="KF43" s="2" t="s">
        <v>132</v>
      </c>
      <c r="KG43" s="2" t="s">
        <v>142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175</v>
      </c>
      <c r="LB43" s="2" t="s">
        <v>177</v>
      </c>
      <c r="LC43" s="2" t="s">
        <v>132</v>
      </c>
      <c r="LD43" s="2" t="s">
        <v>132</v>
      </c>
      <c r="LE43" s="2" t="s">
        <v>142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140</v>
      </c>
      <c r="LZ43" s="2" t="s">
        <v>174</v>
      </c>
      <c r="MA43" s="2" t="s">
        <v>696</v>
      </c>
      <c r="MB43" s="2" t="s">
        <v>1004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140</v>
      </c>
      <c r="ML43" s="2" t="s">
        <v>129</v>
      </c>
      <c r="MM43" s="2" t="s">
        <v>1005</v>
      </c>
      <c r="MN43" s="2" t="s">
        <v>1006</v>
      </c>
      <c r="MO43" s="2" t="s">
        <v>142</v>
      </c>
      <c r="MP43" s="2" t="s">
        <v>132</v>
      </c>
      <c r="MQ43" s="4"/>
      <c r="MR43" s="8"/>
      <c r="MS43" s="4"/>
      <c r="MT43" s="8"/>
      <c r="MU43" s="7"/>
      <c r="MV43" s="7"/>
      <c r="MW43" s="2" t="s">
        <v>175</v>
      </c>
      <c r="MX43" s="2" t="s">
        <v>129</v>
      </c>
      <c r="MY43" s="2" t="s">
        <v>132</v>
      </c>
      <c r="MZ43" s="2" t="s">
        <v>132</v>
      </c>
      <c r="NA43" s="2" t="s">
        <v>142</v>
      </c>
      <c r="NB43" s="2" t="s">
        <v>132</v>
      </c>
      <c r="NC43" s="4"/>
      <c r="ND43" s="8"/>
      <c r="NE43" s="4"/>
      <c r="NF43" s="8"/>
      <c r="NG43" s="7"/>
      <c r="NH43" s="7"/>
      <c r="NI43" s="2" t="s">
        <v>175</v>
      </c>
      <c r="NJ43" s="2" t="s">
        <v>129</v>
      </c>
      <c r="NK43" s="2" t="s">
        <v>132</v>
      </c>
      <c r="NL43" s="2" t="s">
        <v>132</v>
      </c>
      <c r="NM43" s="2" t="s">
        <v>142</v>
      </c>
      <c r="NN43" s="2" t="s">
        <v>132</v>
      </c>
      <c r="NO43" s="4"/>
      <c r="NP43" s="8"/>
      <c r="NQ43" s="4"/>
      <c r="NR43" s="8"/>
      <c r="NS43" s="7"/>
      <c r="NT43" s="7"/>
      <c r="NU43" s="2" t="s">
        <v>176</v>
      </c>
      <c r="NV43" s="2" t="s">
        <v>129</v>
      </c>
      <c r="NW43" s="2" t="s">
        <v>132</v>
      </c>
      <c r="NX43" s="2" t="s">
        <v>132</v>
      </c>
      <c r="NY43" s="2" t="s">
        <v>142</v>
      </c>
      <c r="NZ43" s="2" t="s">
        <v>132</v>
      </c>
      <c r="OA43" s="4"/>
      <c r="OB43" s="8"/>
      <c r="OC43" s="4"/>
      <c r="OD43" s="8"/>
      <c r="OE43" s="7"/>
      <c r="OF43" s="7"/>
      <c r="OG43" s="2" t="s">
        <v>175</v>
      </c>
      <c r="OH43" s="2" t="s">
        <v>129</v>
      </c>
      <c r="OI43" s="2" t="s">
        <v>132</v>
      </c>
      <c r="OJ43" s="2" t="s">
        <v>132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175</v>
      </c>
      <c r="OT43" s="2" t="s">
        <v>177</v>
      </c>
      <c r="OU43" s="2" t="s">
        <v>132</v>
      </c>
      <c r="OV43" s="2" t="s">
        <v>132</v>
      </c>
      <c r="OW43" s="2" t="s">
        <v>142</v>
      </c>
      <c r="OX43" s="2" t="s">
        <v>132</v>
      </c>
      <c r="OY43" s="4"/>
      <c r="OZ43" s="8"/>
      <c r="PA43" s="4"/>
      <c r="PB43" s="8"/>
      <c r="PC43" s="7"/>
      <c r="PD43" s="7"/>
      <c r="PE43" s="2" t="s">
        <v>164</v>
      </c>
      <c r="PF43" s="2" t="s">
        <v>129</v>
      </c>
      <c r="PG43" s="2" t="s">
        <v>132</v>
      </c>
      <c r="PH43" s="2" t="s">
        <v>132</v>
      </c>
      <c r="PI43" s="2" t="s">
        <v>142</v>
      </c>
      <c r="PJ43" s="2" t="s">
        <v>132</v>
      </c>
      <c r="PK43" s="4"/>
      <c r="PL43" s="8"/>
      <c r="PM43" s="4"/>
      <c r="PN43" s="8"/>
      <c r="PO43" s="7"/>
      <c r="PP43" s="7"/>
      <c r="PQ43" s="2" t="s">
        <v>140</v>
      </c>
      <c r="PR43" s="2" t="s">
        <v>177</v>
      </c>
      <c r="PS43" s="2" t="s">
        <v>508</v>
      </c>
      <c r="PT43" s="2" t="s">
        <v>1007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164</v>
      </c>
      <c r="QP43" s="2" t="s">
        <v>177</v>
      </c>
      <c r="QQ43" s="2" t="s">
        <v>132</v>
      </c>
      <c r="QR43" s="2" t="s">
        <v>132</v>
      </c>
      <c r="QS43" s="2" t="s">
        <v>142</v>
      </c>
      <c r="QT43" s="2" t="s">
        <v>132</v>
      </c>
      <c r="QU43" s="4"/>
      <c r="QV43" s="8"/>
      <c r="QW43" s="4"/>
      <c r="QX43" s="8"/>
      <c r="QY43" s="7"/>
      <c r="QZ43" s="7"/>
      <c r="RA43" s="2" t="s">
        <v>175</v>
      </c>
      <c r="RB43" s="2" t="s">
        <v>129</v>
      </c>
      <c r="RC43" s="2" t="s">
        <v>132</v>
      </c>
      <c r="RD43" s="2" t="s">
        <v>132</v>
      </c>
      <c r="RE43" s="2" t="s">
        <v>142</v>
      </c>
      <c r="RF43" s="2" t="s">
        <v>180</v>
      </c>
      <c r="RG43" s="4"/>
      <c r="RH43" s="8"/>
      <c r="RI43" s="4"/>
      <c r="RJ43" s="8"/>
      <c r="RK43" s="7"/>
      <c r="RL43" s="7"/>
      <c r="RM43" s="2" t="s">
        <v>140</v>
      </c>
      <c r="RN43" s="2" t="s">
        <v>177</v>
      </c>
      <c r="RO43" s="2" t="s">
        <v>595</v>
      </c>
      <c r="RP43" s="2" t="s">
        <v>1008</v>
      </c>
      <c r="RQ43" s="2" t="s">
        <v>142</v>
      </c>
      <c r="RR43" s="2" t="s">
        <v>132</v>
      </c>
    </row>
    <row r="44">
      <c r="A44" s="2" t="s">
        <v>1009</v>
      </c>
      <c r="B44" s="2" t="s">
        <v>121</v>
      </c>
      <c r="C44" s="2" t="s">
        <v>122</v>
      </c>
      <c r="D44" s="2" t="s">
        <v>929</v>
      </c>
      <c r="E44" s="2" t="s">
        <v>930</v>
      </c>
      <c r="F44" s="2" t="s">
        <v>1010</v>
      </c>
      <c r="G44" s="2" t="s">
        <v>1010</v>
      </c>
      <c r="H44" s="2" t="s">
        <v>1010</v>
      </c>
      <c r="I44" s="2" t="s">
        <v>1011</v>
      </c>
      <c r="J44" s="2" t="s">
        <v>127</v>
      </c>
      <c r="K44" s="2" t="s">
        <v>465</v>
      </c>
      <c r="L44" s="3">
        <v>49.63</v>
      </c>
      <c r="M44" s="3">
        <v>52.11</v>
      </c>
      <c r="N44" s="3">
        <v>96.04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1012</v>
      </c>
      <c r="T44" s="2" t="s">
        <v>132</v>
      </c>
      <c r="U44" s="2" t="s">
        <v>282</v>
      </c>
      <c r="V44" s="2" t="s">
        <v>1013</v>
      </c>
      <c r="W44" s="2" t="s">
        <v>136</v>
      </c>
      <c r="X44" s="2" t="s">
        <v>132</v>
      </c>
      <c r="Y44" s="2" t="s">
        <v>762</v>
      </c>
      <c r="Z44" s="4">
        <v>133</v>
      </c>
      <c r="AA44" s="4">
        <f>=ROUNDDOWN(6.65,0)</f>
      </c>
      <c r="AB44" s="5">
        <v>20</v>
      </c>
      <c r="AC44" s="2" t="s">
        <v>1014</v>
      </c>
      <c r="AD44" s="4">
        <v>150</v>
      </c>
      <c r="AE44" s="4">
        <v>270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150</v>
      </c>
      <c r="AQ44" s="8">
        <v>8891.36</v>
      </c>
      <c r="AR44" s="4"/>
      <c r="AS44" s="8"/>
      <c r="AT44" s="7"/>
      <c r="AU44" s="7"/>
      <c r="AV44" s="4">
        <v>185</v>
      </c>
      <c r="AW44" s="8">
        <v>9685.16</v>
      </c>
      <c r="AX44" s="4" t="s">
        <v>132</v>
      </c>
      <c r="AY44" s="8" t="s">
        <v>132</v>
      </c>
      <c r="AZ44" s="7" t="s">
        <v>132</v>
      </c>
      <c r="BA44" s="7" t="s">
        <v>132</v>
      </c>
      <c r="BB44" s="7">
        <v>1</v>
      </c>
      <c r="BC44" s="4">
        <v>185</v>
      </c>
      <c r="BD44" s="8">
        <v>9685.16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1</v>
      </c>
      <c r="BJ44" s="4">
        <v>150</v>
      </c>
      <c r="BK44" s="8">
        <v>8891.36</v>
      </c>
      <c r="BL44" s="2" t="s">
        <v>1015</v>
      </c>
      <c r="BM44" s="7">
        <v>1</v>
      </c>
      <c r="BN44" s="7">
        <v>1</v>
      </c>
      <c r="BO44" s="4">
        <v>102</v>
      </c>
      <c r="BP44" s="8">
        <v>5821.14</v>
      </c>
      <c r="BQ44" s="4"/>
      <c r="BR44" s="8"/>
      <c r="BS44" s="7"/>
      <c r="BT44" s="7"/>
      <c r="BU44" s="2" t="s">
        <v>140</v>
      </c>
      <c r="BV44" s="2" t="s">
        <v>129</v>
      </c>
      <c r="BW44" s="2" t="s">
        <v>132</v>
      </c>
      <c r="BX44" s="2" t="s">
        <v>764</v>
      </c>
      <c r="BY44" s="2" t="s">
        <v>142</v>
      </c>
      <c r="BZ44" s="2" t="s">
        <v>132</v>
      </c>
      <c r="CA44" s="4">
        <v>1</v>
      </c>
      <c r="CB44" s="8">
        <v>41.87</v>
      </c>
      <c r="CC44" s="4"/>
      <c r="CD44" s="8"/>
      <c r="CE44" s="7"/>
      <c r="CF44" s="7"/>
      <c r="CG44" s="2" t="s">
        <v>140</v>
      </c>
      <c r="CH44" s="2" t="s">
        <v>129</v>
      </c>
      <c r="CI44" s="2" t="s">
        <v>765</v>
      </c>
      <c r="CJ44" s="2" t="s">
        <v>1016</v>
      </c>
      <c r="CK44" s="2" t="s">
        <v>142</v>
      </c>
      <c r="CL44" s="2" t="s">
        <v>132</v>
      </c>
      <c r="CM44" s="4">
        <v>32</v>
      </c>
      <c r="CN44" s="8">
        <v>2060.8</v>
      </c>
      <c r="CO44" s="4"/>
      <c r="CP44" s="8"/>
      <c r="CQ44" s="7"/>
      <c r="CR44" s="7"/>
      <c r="CS44" s="2" t="s">
        <v>140</v>
      </c>
      <c r="CT44" s="2" t="s">
        <v>129</v>
      </c>
      <c r="CU44" s="2" t="s">
        <v>767</v>
      </c>
      <c r="CV44" s="2" t="s">
        <v>1017</v>
      </c>
      <c r="CW44" s="2" t="s">
        <v>142</v>
      </c>
      <c r="CX44" s="2" t="s">
        <v>132</v>
      </c>
      <c r="CY44" s="4"/>
      <c r="CZ44" s="8"/>
      <c r="DA44" s="4"/>
      <c r="DB44" s="8"/>
      <c r="DC44" s="7"/>
      <c r="DD44" s="7"/>
      <c r="DE44" s="2" t="s">
        <v>140</v>
      </c>
      <c r="DF44" s="2" t="s">
        <v>129</v>
      </c>
      <c r="DG44" s="2" t="s">
        <v>769</v>
      </c>
      <c r="DH44" s="2" t="s">
        <v>1018</v>
      </c>
      <c r="DI44" s="2" t="s">
        <v>142</v>
      </c>
      <c r="DJ44" s="2" t="s">
        <v>132</v>
      </c>
      <c r="DK44" s="4">
        <v>12</v>
      </c>
      <c r="DL44" s="8">
        <v>772.44</v>
      </c>
      <c r="DM44" s="4"/>
      <c r="DN44" s="8"/>
      <c r="DO44" s="7"/>
      <c r="DP44" s="7"/>
      <c r="DQ44" s="2" t="s">
        <v>140</v>
      </c>
      <c r="DR44" s="2" t="s">
        <v>129</v>
      </c>
      <c r="DS44" s="2" t="s">
        <v>976</v>
      </c>
      <c r="DT44" s="2" t="s">
        <v>1019</v>
      </c>
      <c r="DU44" s="2" t="s">
        <v>142</v>
      </c>
      <c r="DV44" s="2" t="s">
        <v>132</v>
      </c>
      <c r="DW44" s="4">
        <v>2</v>
      </c>
      <c r="DX44" s="8">
        <v>143</v>
      </c>
      <c r="DY44" s="4"/>
      <c r="DZ44" s="8"/>
      <c r="EA44" s="7"/>
      <c r="EB44" s="7"/>
      <c r="EC44" s="2" t="s">
        <v>140</v>
      </c>
      <c r="ED44" s="2" t="s">
        <v>129</v>
      </c>
      <c r="EE44" s="2" t="s">
        <v>773</v>
      </c>
      <c r="EF44" s="2" t="s">
        <v>1020</v>
      </c>
      <c r="EG44" s="2" t="s">
        <v>142</v>
      </c>
      <c r="EH44" s="2" t="s">
        <v>132</v>
      </c>
      <c r="EI44" s="4"/>
      <c r="EJ44" s="8"/>
      <c r="EK44" s="4"/>
      <c r="EL44" s="8"/>
      <c r="EM44" s="7"/>
      <c r="EN44" s="7"/>
      <c r="EO44" s="2" t="s">
        <v>140</v>
      </c>
      <c r="EP44" s="2" t="s">
        <v>129</v>
      </c>
      <c r="EQ44" s="2" t="s">
        <v>769</v>
      </c>
      <c r="ER44" s="2" t="s">
        <v>1021</v>
      </c>
      <c r="ES44" s="2" t="s">
        <v>142</v>
      </c>
      <c r="ET44" s="2" t="s">
        <v>132</v>
      </c>
      <c r="EU44" s="4"/>
      <c r="EV44" s="8"/>
      <c r="EW44" s="4"/>
      <c r="EX44" s="8"/>
      <c r="EY44" s="7"/>
      <c r="EZ44" s="7"/>
      <c r="FA44" s="2" t="s">
        <v>140</v>
      </c>
      <c r="FB44" s="2" t="s">
        <v>177</v>
      </c>
      <c r="FC44" s="2" t="s">
        <v>776</v>
      </c>
      <c r="FD44" s="2" t="s">
        <v>777</v>
      </c>
      <c r="FE44" s="2" t="s">
        <v>142</v>
      </c>
      <c r="FF44" s="2" t="s">
        <v>132</v>
      </c>
      <c r="FG44" s="4"/>
      <c r="FH44" s="8"/>
      <c r="FI44" s="4"/>
      <c r="FJ44" s="8"/>
      <c r="FK44" s="7"/>
      <c r="FL44" s="7"/>
      <c r="FM44" s="2" t="s">
        <v>140</v>
      </c>
      <c r="FN44" s="2" t="s">
        <v>129</v>
      </c>
      <c r="FO44" s="2" t="s">
        <v>156</v>
      </c>
      <c r="FP44" s="2" t="s">
        <v>415</v>
      </c>
      <c r="FQ44" s="2" t="s">
        <v>142</v>
      </c>
      <c r="FR44" s="2" t="s">
        <v>132</v>
      </c>
      <c r="FS44" s="4"/>
      <c r="FT44" s="8"/>
      <c r="FU44" s="4"/>
      <c r="FV44" s="8"/>
      <c r="FW44" s="7"/>
      <c r="FX44" s="7"/>
      <c r="FY44" s="2" t="s">
        <v>140</v>
      </c>
      <c r="FZ44" s="2" t="s">
        <v>129</v>
      </c>
      <c r="GA44" s="2" t="s">
        <v>950</v>
      </c>
      <c r="GB44" s="2" t="s">
        <v>1022</v>
      </c>
      <c r="GC44" s="2" t="s">
        <v>142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129</v>
      </c>
      <c r="GM44" s="2" t="s">
        <v>769</v>
      </c>
      <c r="GN44" s="2" t="s">
        <v>1023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140</v>
      </c>
      <c r="GX44" s="2" t="s">
        <v>129</v>
      </c>
      <c r="GY44" s="2" t="s">
        <v>162</v>
      </c>
      <c r="GZ44" s="2" t="s">
        <v>132</v>
      </c>
      <c r="HA44" s="2" t="s">
        <v>142</v>
      </c>
      <c r="HB44" s="2" t="s">
        <v>132</v>
      </c>
      <c r="HC44" s="4"/>
      <c r="HD44" s="8"/>
      <c r="HE44" s="4"/>
      <c r="HF44" s="8"/>
      <c r="HG44" s="7"/>
      <c r="HH44" s="7"/>
      <c r="HI44" s="2" t="s">
        <v>140</v>
      </c>
      <c r="HJ44" s="2" t="s">
        <v>129</v>
      </c>
      <c r="HK44" s="2" t="s">
        <v>784</v>
      </c>
      <c r="HL44" s="2" t="s">
        <v>1024</v>
      </c>
      <c r="HM44" s="2" t="s">
        <v>142</v>
      </c>
      <c r="HN44" s="2" t="s">
        <v>132</v>
      </c>
      <c r="HO44" s="4"/>
      <c r="HP44" s="8"/>
      <c r="HQ44" s="4"/>
      <c r="HR44" s="8"/>
      <c r="HS44" s="7"/>
      <c r="HT44" s="7"/>
      <c r="HU44" s="2" t="s">
        <v>140</v>
      </c>
      <c r="HV44" s="2" t="s">
        <v>129</v>
      </c>
      <c r="HW44" s="2" t="s">
        <v>367</v>
      </c>
      <c r="HX44" s="2" t="s">
        <v>1025</v>
      </c>
      <c r="HY44" s="2" t="s">
        <v>142</v>
      </c>
      <c r="HZ44" s="2" t="s">
        <v>132</v>
      </c>
      <c r="IA44" s="4"/>
      <c r="IB44" s="8"/>
      <c r="IC44" s="4"/>
      <c r="ID44" s="8"/>
      <c r="IE44" s="7"/>
      <c r="IF44" s="7"/>
      <c r="IG44" s="2" t="s">
        <v>168</v>
      </c>
      <c r="IH44" s="2" t="s">
        <v>129</v>
      </c>
      <c r="II44" s="2" t="s">
        <v>132</v>
      </c>
      <c r="IJ44" s="2" t="s">
        <v>132</v>
      </c>
      <c r="IK44" s="2" t="s">
        <v>142</v>
      </c>
      <c r="IL44" s="2" t="s">
        <v>132</v>
      </c>
      <c r="IM44" s="4">
        <v>1</v>
      </c>
      <c r="IN44" s="8">
        <v>52.11</v>
      </c>
      <c r="IO44" s="4"/>
      <c r="IP44" s="8"/>
      <c r="IQ44" s="7"/>
      <c r="IR44" s="7"/>
      <c r="IS44" s="2" t="s">
        <v>140</v>
      </c>
      <c r="IT44" s="2" t="s">
        <v>129</v>
      </c>
      <c r="IU44" s="2" t="s">
        <v>305</v>
      </c>
      <c r="IV44" s="2" t="s">
        <v>273</v>
      </c>
      <c r="IW44" s="2" t="s">
        <v>142</v>
      </c>
      <c r="IX44" s="2" t="s">
        <v>132</v>
      </c>
      <c r="IY44" s="4"/>
      <c r="IZ44" s="8"/>
      <c r="JA44" s="4"/>
      <c r="JB44" s="8"/>
      <c r="JC44" s="7"/>
      <c r="JD44" s="7"/>
      <c r="JE44" s="2" t="s">
        <v>164</v>
      </c>
      <c r="JF44" s="2" t="s">
        <v>129</v>
      </c>
      <c r="JG44" s="2" t="s">
        <v>132</v>
      </c>
      <c r="JH44" s="2" t="s">
        <v>132</v>
      </c>
      <c r="JI44" s="2" t="s">
        <v>142</v>
      </c>
      <c r="JJ44" s="2" t="s">
        <v>132</v>
      </c>
      <c r="JK44" s="4"/>
      <c r="JL44" s="8"/>
      <c r="JM44" s="4"/>
      <c r="JN44" s="8"/>
      <c r="JO44" s="7"/>
      <c r="JP44" s="7"/>
      <c r="JQ44" s="2" t="s">
        <v>140</v>
      </c>
      <c r="JR44" s="2" t="s">
        <v>129</v>
      </c>
      <c r="JS44" s="2" t="s">
        <v>789</v>
      </c>
      <c r="JT44" s="2" t="s">
        <v>894</v>
      </c>
      <c r="JU44" s="2" t="s">
        <v>142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129</v>
      </c>
      <c r="KE44" s="2" t="s">
        <v>373</v>
      </c>
      <c r="KF44" s="2" t="s">
        <v>1026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173</v>
      </c>
      <c r="KP44" s="2" t="s">
        <v>129</v>
      </c>
      <c r="KQ44" s="2" t="s">
        <v>132</v>
      </c>
      <c r="KR44" s="2" t="s">
        <v>132</v>
      </c>
      <c r="KS44" s="2" t="s">
        <v>142</v>
      </c>
      <c r="KT44" s="2" t="s">
        <v>132</v>
      </c>
      <c r="KU44" s="4"/>
      <c r="KV44" s="8"/>
      <c r="KW44" s="4"/>
      <c r="KX44" s="8"/>
      <c r="KY44" s="7"/>
      <c r="KZ44" s="7"/>
      <c r="LA44" s="2" t="s">
        <v>175</v>
      </c>
      <c r="LB44" s="2" t="s">
        <v>177</v>
      </c>
      <c r="LC44" s="2" t="s">
        <v>132</v>
      </c>
      <c r="LD44" s="2" t="s">
        <v>132</v>
      </c>
      <c r="LE44" s="2" t="s">
        <v>142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/>
      <c r="LV44" s="8"/>
      <c r="LW44" s="7"/>
      <c r="LX44" s="7"/>
      <c r="LY44" s="2" t="s">
        <v>140</v>
      </c>
      <c r="LZ44" s="2" t="s">
        <v>177</v>
      </c>
      <c r="MA44" s="2" t="s">
        <v>792</v>
      </c>
      <c r="MB44" s="2" t="s">
        <v>1027</v>
      </c>
      <c r="MC44" s="2" t="s">
        <v>142</v>
      </c>
      <c r="MD44" s="2" t="s">
        <v>132</v>
      </c>
      <c r="ME44" s="4"/>
      <c r="MF44" s="8"/>
      <c r="MG44" s="4"/>
      <c r="MH44" s="8"/>
      <c r="MI44" s="7"/>
      <c r="MJ44" s="7"/>
      <c r="MK44" s="2" t="s">
        <v>140</v>
      </c>
      <c r="ML44" s="2" t="s">
        <v>129</v>
      </c>
      <c r="MM44" s="2" t="s">
        <v>769</v>
      </c>
      <c r="MN44" s="2" t="s">
        <v>1028</v>
      </c>
      <c r="MO44" s="2" t="s">
        <v>142</v>
      </c>
      <c r="MP44" s="2" t="s">
        <v>132</v>
      </c>
      <c r="MQ44" s="4"/>
      <c r="MR44" s="8"/>
      <c r="MS44" s="4"/>
      <c r="MT44" s="8"/>
      <c r="MU44" s="7"/>
      <c r="MV44" s="7"/>
      <c r="MW44" s="2" t="s">
        <v>175</v>
      </c>
      <c r="MX44" s="2" t="s">
        <v>129</v>
      </c>
      <c r="MY44" s="2" t="s">
        <v>132</v>
      </c>
      <c r="MZ44" s="2" t="s">
        <v>132</v>
      </c>
      <c r="NA44" s="2" t="s">
        <v>142</v>
      </c>
      <c r="NB44" s="2" t="s">
        <v>132</v>
      </c>
      <c r="NC44" s="4"/>
      <c r="ND44" s="8"/>
      <c r="NE44" s="4"/>
      <c r="NF44" s="8"/>
      <c r="NG44" s="7"/>
      <c r="NH44" s="7"/>
      <c r="NI44" s="2" t="s">
        <v>175</v>
      </c>
      <c r="NJ44" s="2" t="s">
        <v>129</v>
      </c>
      <c r="NK44" s="2" t="s">
        <v>132</v>
      </c>
      <c r="NL44" s="2" t="s">
        <v>132</v>
      </c>
      <c r="NM44" s="2" t="s">
        <v>142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175</v>
      </c>
      <c r="OH44" s="2" t="s">
        <v>129</v>
      </c>
      <c r="OI44" s="2" t="s">
        <v>132</v>
      </c>
      <c r="OJ44" s="2" t="s">
        <v>132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175</v>
      </c>
      <c r="OT44" s="2" t="s">
        <v>177</v>
      </c>
      <c r="OU44" s="2" t="s">
        <v>132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164</v>
      </c>
      <c r="PF44" s="2" t="s">
        <v>129</v>
      </c>
      <c r="PG44" s="2" t="s">
        <v>1029</v>
      </c>
      <c r="PH44" s="2" t="s">
        <v>132</v>
      </c>
      <c r="PI44" s="2" t="s">
        <v>142</v>
      </c>
      <c r="PJ44" s="2" t="s">
        <v>132</v>
      </c>
      <c r="PK44" s="4"/>
      <c r="PL44" s="8"/>
      <c r="PM44" s="4"/>
      <c r="PN44" s="8"/>
      <c r="PO44" s="7"/>
      <c r="PP44" s="7"/>
      <c r="PQ44" s="2" t="s">
        <v>140</v>
      </c>
      <c r="PR44" s="2" t="s">
        <v>177</v>
      </c>
      <c r="PS44" s="2" t="s">
        <v>178</v>
      </c>
      <c r="PT44" s="2" t="s">
        <v>1030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140</v>
      </c>
      <c r="QP44" s="2" t="s">
        <v>177</v>
      </c>
      <c r="QQ44" s="2" t="s">
        <v>794</v>
      </c>
      <c r="QR44" s="2" t="s">
        <v>1031</v>
      </c>
      <c r="QS44" s="2" t="s">
        <v>142</v>
      </c>
      <c r="QT44" s="2" t="s">
        <v>132</v>
      </c>
      <c r="QU44" s="4"/>
      <c r="QV44" s="8"/>
      <c r="QW44" s="4"/>
      <c r="QX44" s="8"/>
      <c r="QY44" s="7"/>
      <c r="QZ44" s="7"/>
      <c r="RA44" s="2" t="s">
        <v>796</v>
      </c>
      <c r="RB44" s="2" t="s">
        <v>129</v>
      </c>
      <c r="RC44" s="2" t="s">
        <v>132</v>
      </c>
      <c r="RD44" s="2" t="s">
        <v>132</v>
      </c>
      <c r="RE44" s="2" t="s">
        <v>142</v>
      </c>
      <c r="RF44" s="2" t="s">
        <v>180</v>
      </c>
      <c r="RG44" s="4"/>
      <c r="RH44" s="8"/>
      <c r="RI44" s="4"/>
      <c r="RJ44" s="8"/>
      <c r="RK44" s="7"/>
      <c r="RL44" s="7"/>
      <c r="RM44" s="2" t="s">
        <v>140</v>
      </c>
      <c r="RN44" s="2" t="s">
        <v>177</v>
      </c>
      <c r="RO44" s="2" t="s">
        <v>1032</v>
      </c>
      <c r="RP44" s="2" t="s">
        <v>378</v>
      </c>
      <c r="RQ44" s="2" t="s">
        <v>142</v>
      </c>
      <c r="RR44" s="2" t="s">
        <v>132</v>
      </c>
    </row>
    <row r="45">
      <c r="A45" s="2" t="s">
        <v>1033</v>
      </c>
      <c r="B45" s="2" t="s">
        <v>121</v>
      </c>
      <c r="C45" s="2" t="s">
        <v>122</v>
      </c>
      <c r="D45" s="2" t="s">
        <v>929</v>
      </c>
      <c r="E45" s="2" t="s">
        <v>930</v>
      </c>
      <c r="F45" s="2" t="s">
        <v>1010</v>
      </c>
      <c r="G45" s="2" t="s">
        <v>1010</v>
      </c>
      <c r="H45" s="2" t="s">
        <v>1010</v>
      </c>
      <c r="I45" s="2" t="s">
        <v>1034</v>
      </c>
      <c r="J45" s="2" t="s">
        <v>127</v>
      </c>
      <c r="K45" s="2" t="s">
        <v>465</v>
      </c>
      <c r="L45" s="3">
        <v>18</v>
      </c>
      <c r="M45" s="3">
        <v>18.9</v>
      </c>
      <c r="N45" s="3">
        <v>44.99</v>
      </c>
      <c r="O45" s="2" t="s">
        <v>129</v>
      </c>
      <c r="P45" s="2" t="s">
        <v>1035</v>
      </c>
      <c r="Q45" s="2" t="s">
        <v>131</v>
      </c>
      <c r="R45" s="2" t="s">
        <v>18</v>
      </c>
      <c r="S45" s="2" t="s">
        <v>132</v>
      </c>
      <c r="T45" s="2" t="s">
        <v>132</v>
      </c>
      <c r="U45" s="2" t="s">
        <v>132</v>
      </c>
      <c r="V45" s="2" t="s">
        <v>746</v>
      </c>
      <c r="W45" s="2" t="s">
        <v>132</v>
      </c>
      <c r="X45" s="2" t="s">
        <v>132</v>
      </c>
      <c r="Y45" s="2" t="s">
        <v>592</v>
      </c>
      <c r="Z45" s="4">
        <v>217</v>
      </c>
      <c r="AA45" s="4">
        <f>=ROUNDDOWN(28.9333333333333,0)</f>
      </c>
      <c r="AB45" s="5">
        <v>7.5</v>
      </c>
      <c r="AC45" s="2" t="s">
        <v>132</v>
      </c>
      <c r="AD45" s="4"/>
      <c r="AE45" s="4"/>
      <c r="AF45" s="6"/>
      <c r="AG45" s="6">
        <v>46</v>
      </c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35</v>
      </c>
      <c r="AQ45" s="8">
        <v>793.8</v>
      </c>
      <c r="AR45" s="4"/>
      <c r="AS45" s="8"/>
      <c r="AT45" s="7"/>
      <c r="AU45" s="7"/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 t="s">
        <v>132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35</v>
      </c>
      <c r="BK45" s="8">
        <v>793.8</v>
      </c>
      <c r="BL45" s="2" t="s">
        <v>18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132</v>
      </c>
      <c r="BV45" s="2" t="s">
        <v>132</v>
      </c>
      <c r="BW45" s="2" t="s">
        <v>132</v>
      </c>
      <c r="BX45" s="2" t="s">
        <v>132</v>
      </c>
      <c r="BY45" s="2" t="s">
        <v>132</v>
      </c>
      <c r="BZ45" s="2" t="s">
        <v>132</v>
      </c>
      <c r="CA45" s="4"/>
      <c r="CB45" s="8"/>
      <c r="CC45" s="4"/>
      <c r="CD45" s="8"/>
      <c r="CE45" s="7"/>
      <c r="CF45" s="7"/>
      <c r="CG45" s="2" t="s">
        <v>132</v>
      </c>
      <c r="CH45" s="2" t="s">
        <v>132</v>
      </c>
      <c r="CI45" s="2" t="s">
        <v>132</v>
      </c>
      <c r="CJ45" s="2" t="s">
        <v>132</v>
      </c>
      <c r="CK45" s="2" t="s">
        <v>132</v>
      </c>
      <c r="CL45" s="2" t="s">
        <v>132</v>
      </c>
      <c r="CM45" s="4">
        <v>35</v>
      </c>
      <c r="CN45" s="8">
        <v>793.8</v>
      </c>
      <c r="CO45" s="4"/>
      <c r="CP45" s="8"/>
      <c r="CQ45" s="7"/>
      <c r="CR45" s="7"/>
      <c r="CS45" s="2" t="s">
        <v>140</v>
      </c>
      <c r="CT45" s="2" t="s">
        <v>129</v>
      </c>
      <c r="CU45" s="2" t="s">
        <v>1036</v>
      </c>
      <c r="CV45" s="2" t="s">
        <v>1037</v>
      </c>
      <c r="CW45" s="2" t="s">
        <v>142</v>
      </c>
      <c r="CX45" s="2" t="s">
        <v>132</v>
      </c>
      <c r="CY45" s="4"/>
      <c r="CZ45" s="8"/>
      <c r="DA45" s="4"/>
      <c r="DB45" s="8"/>
      <c r="DC45" s="7"/>
      <c r="DD45" s="7"/>
      <c r="DE45" s="2" t="s">
        <v>132</v>
      </c>
      <c r="DF45" s="2" t="s">
        <v>132</v>
      </c>
      <c r="DG45" s="2" t="s">
        <v>132</v>
      </c>
      <c r="DH45" s="2" t="s">
        <v>132</v>
      </c>
      <c r="DI45" s="2" t="s">
        <v>132</v>
      </c>
      <c r="DJ45" s="2" t="s">
        <v>132</v>
      </c>
      <c r="DK45" s="4"/>
      <c r="DL45" s="8"/>
      <c r="DM45" s="4"/>
      <c r="DN45" s="8"/>
      <c r="DO45" s="7"/>
      <c r="DP45" s="7"/>
      <c r="DQ45" s="2" t="s">
        <v>132</v>
      </c>
      <c r="DR45" s="2" t="s">
        <v>132</v>
      </c>
      <c r="DS45" s="2" t="s">
        <v>132</v>
      </c>
      <c r="DT45" s="2" t="s">
        <v>132</v>
      </c>
      <c r="DU45" s="2" t="s">
        <v>132</v>
      </c>
      <c r="DV45" s="2" t="s">
        <v>132</v>
      </c>
      <c r="DW45" s="4"/>
      <c r="DX45" s="8"/>
      <c r="DY45" s="4"/>
      <c r="DZ45" s="8"/>
      <c r="EA45" s="7"/>
      <c r="EB45" s="7"/>
      <c r="EC45" s="2" t="s">
        <v>132</v>
      </c>
      <c r="ED45" s="2" t="s">
        <v>132</v>
      </c>
      <c r="EE45" s="2" t="s">
        <v>132</v>
      </c>
      <c r="EF45" s="2" t="s">
        <v>132</v>
      </c>
      <c r="EG45" s="2" t="s">
        <v>132</v>
      </c>
      <c r="EH45" s="2" t="s">
        <v>132</v>
      </c>
      <c r="EI45" s="4"/>
      <c r="EJ45" s="8"/>
      <c r="EK45" s="4"/>
      <c r="EL45" s="8"/>
      <c r="EM45" s="7"/>
      <c r="EN45" s="7"/>
      <c r="EO45" s="2" t="s">
        <v>132</v>
      </c>
      <c r="EP45" s="2" t="s">
        <v>132</v>
      </c>
      <c r="EQ45" s="2" t="s">
        <v>132</v>
      </c>
      <c r="ER45" s="2" t="s">
        <v>132</v>
      </c>
      <c r="ES45" s="2" t="s">
        <v>132</v>
      </c>
      <c r="ET45" s="2" t="s">
        <v>132</v>
      </c>
      <c r="EU45" s="4"/>
      <c r="EV45" s="8"/>
      <c r="EW45" s="4"/>
      <c r="EX45" s="8"/>
      <c r="EY45" s="7"/>
      <c r="EZ45" s="7"/>
      <c r="FA45" s="2" t="s">
        <v>132</v>
      </c>
      <c r="FB45" s="2" t="s">
        <v>132</v>
      </c>
      <c r="FC45" s="2" t="s">
        <v>132</v>
      </c>
      <c r="FD45" s="2" t="s">
        <v>132</v>
      </c>
      <c r="FE45" s="2" t="s">
        <v>132</v>
      </c>
      <c r="FF45" s="2" t="s">
        <v>132</v>
      </c>
      <c r="FG45" s="4"/>
      <c r="FH45" s="8"/>
      <c r="FI45" s="4"/>
      <c r="FJ45" s="8"/>
      <c r="FK45" s="7"/>
      <c r="FL45" s="7"/>
      <c r="FM45" s="2" t="s">
        <v>132</v>
      </c>
      <c r="FN45" s="2" t="s">
        <v>132</v>
      </c>
      <c r="FO45" s="2" t="s">
        <v>132</v>
      </c>
      <c r="FP45" s="2" t="s">
        <v>132</v>
      </c>
      <c r="FQ45" s="2" t="s">
        <v>132</v>
      </c>
      <c r="FR45" s="2" t="s">
        <v>132</v>
      </c>
      <c r="FS45" s="4"/>
      <c r="FT45" s="8"/>
      <c r="FU45" s="4"/>
      <c r="FV45" s="8"/>
      <c r="FW45" s="7"/>
      <c r="FX45" s="7"/>
      <c r="FY45" s="2" t="s">
        <v>132</v>
      </c>
      <c r="FZ45" s="2" t="s">
        <v>132</v>
      </c>
      <c r="GA45" s="2" t="s">
        <v>132</v>
      </c>
      <c r="GB45" s="2" t="s">
        <v>132</v>
      </c>
      <c r="GC45" s="2" t="s">
        <v>132</v>
      </c>
      <c r="GD45" s="2" t="s">
        <v>132</v>
      </c>
      <c r="GE45" s="4"/>
      <c r="GF45" s="8"/>
      <c r="GG45" s="4"/>
      <c r="GH45" s="8"/>
      <c r="GI45" s="7"/>
      <c r="GJ45" s="7"/>
      <c r="GK45" s="2" t="s">
        <v>140</v>
      </c>
      <c r="GL45" s="2" t="s">
        <v>177</v>
      </c>
      <c r="GM45" s="2" t="s">
        <v>1038</v>
      </c>
      <c r="GN45" s="2" t="s">
        <v>132</v>
      </c>
      <c r="GO45" s="2" t="s">
        <v>142</v>
      </c>
      <c r="GP45" s="2" t="s">
        <v>132</v>
      </c>
      <c r="GQ45" s="4"/>
      <c r="GR45" s="8"/>
      <c r="GS45" s="4"/>
      <c r="GT45" s="8"/>
      <c r="GU45" s="7"/>
      <c r="GV45" s="7"/>
      <c r="GW45" s="2" t="s">
        <v>132</v>
      </c>
      <c r="GX45" s="2" t="s">
        <v>132</v>
      </c>
      <c r="GY45" s="2" t="s">
        <v>132</v>
      </c>
      <c r="GZ45" s="2" t="s">
        <v>132</v>
      </c>
      <c r="HA45" s="2" t="s">
        <v>132</v>
      </c>
      <c r="HB45" s="2" t="s">
        <v>132</v>
      </c>
      <c r="HC45" s="4"/>
      <c r="HD45" s="8"/>
      <c r="HE45" s="4"/>
      <c r="HF45" s="8"/>
      <c r="HG45" s="7"/>
      <c r="HH45" s="7"/>
      <c r="HI45" s="2" t="s">
        <v>132</v>
      </c>
      <c r="HJ45" s="2" t="s">
        <v>132</v>
      </c>
      <c r="HK45" s="2" t="s">
        <v>132</v>
      </c>
      <c r="HL45" s="2" t="s">
        <v>132</v>
      </c>
      <c r="HM45" s="2" t="s">
        <v>132</v>
      </c>
      <c r="HN45" s="2" t="s">
        <v>132</v>
      </c>
      <c r="HO45" s="4"/>
      <c r="HP45" s="8"/>
      <c r="HQ45" s="4"/>
      <c r="HR45" s="8"/>
      <c r="HS45" s="7"/>
      <c r="HT45" s="7"/>
      <c r="HU45" s="2" t="s">
        <v>132</v>
      </c>
      <c r="HV45" s="2" t="s">
        <v>132</v>
      </c>
      <c r="HW45" s="2" t="s">
        <v>132</v>
      </c>
      <c r="HX45" s="2" t="s">
        <v>132</v>
      </c>
      <c r="HY45" s="2" t="s">
        <v>132</v>
      </c>
      <c r="HZ45" s="2" t="s">
        <v>132</v>
      </c>
      <c r="IA45" s="4"/>
      <c r="IB45" s="8"/>
      <c r="IC45" s="4"/>
      <c r="ID45" s="8"/>
      <c r="IE45" s="7"/>
      <c r="IF45" s="7"/>
      <c r="IG45" s="2" t="s">
        <v>132</v>
      </c>
      <c r="IH45" s="2" t="s">
        <v>132</v>
      </c>
      <c r="II45" s="2" t="s">
        <v>132</v>
      </c>
      <c r="IJ45" s="2" t="s">
        <v>132</v>
      </c>
      <c r="IK45" s="2" t="s">
        <v>132</v>
      </c>
      <c r="IL45" s="2" t="s">
        <v>132</v>
      </c>
      <c r="IM45" s="4"/>
      <c r="IN45" s="8"/>
      <c r="IO45" s="4"/>
      <c r="IP45" s="8"/>
      <c r="IQ45" s="7"/>
      <c r="IR45" s="7"/>
      <c r="IS45" s="2" t="s">
        <v>132</v>
      </c>
      <c r="IT45" s="2" t="s">
        <v>132</v>
      </c>
      <c r="IU45" s="2" t="s">
        <v>132</v>
      </c>
      <c r="IV45" s="2" t="s">
        <v>132</v>
      </c>
      <c r="IW45" s="2" t="s">
        <v>132</v>
      </c>
      <c r="IX45" s="2" t="s">
        <v>132</v>
      </c>
      <c r="IY45" s="4"/>
      <c r="IZ45" s="8"/>
      <c r="JA45" s="4"/>
      <c r="JB45" s="8"/>
      <c r="JC45" s="7"/>
      <c r="JD45" s="7"/>
      <c r="JE45" s="2" t="s">
        <v>132</v>
      </c>
      <c r="JF45" s="2" t="s">
        <v>132</v>
      </c>
      <c r="JG45" s="2" t="s">
        <v>132</v>
      </c>
      <c r="JH45" s="2" t="s">
        <v>132</v>
      </c>
      <c r="JI45" s="2" t="s">
        <v>132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132</v>
      </c>
      <c r="KD45" s="2" t="s">
        <v>132</v>
      </c>
      <c r="KE45" s="2" t="s">
        <v>132</v>
      </c>
      <c r="KF45" s="2" t="s">
        <v>132</v>
      </c>
      <c r="KG45" s="2" t="s">
        <v>132</v>
      </c>
      <c r="KH45" s="2" t="s">
        <v>132</v>
      </c>
      <c r="KI45" s="4"/>
      <c r="KJ45" s="8"/>
      <c r="KK45" s="4"/>
      <c r="KL45" s="8"/>
      <c r="KM45" s="7"/>
      <c r="KN45" s="7"/>
      <c r="KO45" s="2" t="s">
        <v>132</v>
      </c>
      <c r="KP45" s="2" t="s">
        <v>132</v>
      </c>
      <c r="KQ45" s="2" t="s">
        <v>132</v>
      </c>
      <c r="KR45" s="2" t="s">
        <v>132</v>
      </c>
      <c r="KS45" s="2" t="s">
        <v>132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132</v>
      </c>
      <c r="ML45" s="2" t="s">
        <v>132</v>
      </c>
      <c r="MM45" s="2" t="s">
        <v>132</v>
      </c>
      <c r="MN45" s="2" t="s">
        <v>132</v>
      </c>
      <c r="MO45" s="2" t="s">
        <v>132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4"/>
      <c r="OB45" s="8"/>
      <c r="OC45" s="4"/>
      <c r="OD45" s="8"/>
      <c r="OE45" s="7"/>
      <c r="OF45" s="7"/>
      <c r="OG45" s="2" t="s">
        <v>132</v>
      </c>
      <c r="OH45" s="2" t="s">
        <v>132</v>
      </c>
      <c r="OI45" s="2" t="s">
        <v>132</v>
      </c>
      <c r="OJ45" s="2" t="s">
        <v>132</v>
      </c>
      <c r="OK45" s="2" t="s">
        <v>132</v>
      </c>
      <c r="OL45" s="2" t="s">
        <v>132</v>
      </c>
      <c r="OM45" s="4"/>
      <c r="ON45" s="8"/>
      <c r="OO45" s="4"/>
      <c r="OP45" s="8"/>
      <c r="OQ45" s="7"/>
      <c r="OR45" s="7"/>
      <c r="OS45" s="2" t="s">
        <v>132</v>
      </c>
      <c r="OT45" s="2" t="s">
        <v>132</v>
      </c>
      <c r="OU45" s="2" t="s">
        <v>132</v>
      </c>
      <c r="OV45" s="2" t="s">
        <v>132</v>
      </c>
      <c r="OW45" s="2" t="s">
        <v>132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132</v>
      </c>
      <c r="PR45" s="2" t="s">
        <v>132</v>
      </c>
      <c r="PS45" s="2" t="s">
        <v>132</v>
      </c>
      <c r="PT45" s="2" t="s">
        <v>132</v>
      </c>
      <c r="PU45" s="2" t="s">
        <v>132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132</v>
      </c>
      <c r="RB45" s="2" t="s">
        <v>132</v>
      </c>
      <c r="RC45" s="2" t="s">
        <v>132</v>
      </c>
      <c r="RD45" s="2" t="s">
        <v>132</v>
      </c>
      <c r="RE45" s="2" t="s">
        <v>132</v>
      </c>
      <c r="RF45" s="2" t="s">
        <v>132</v>
      </c>
      <c r="RG45" s="4"/>
      <c r="RH45" s="8"/>
      <c r="RI45" s="4"/>
      <c r="RJ45" s="8"/>
      <c r="RK45" s="7"/>
      <c r="RL45" s="7"/>
      <c r="RM45" s="2" t="s">
        <v>132</v>
      </c>
      <c r="RN45" s="2" t="s">
        <v>132</v>
      </c>
      <c r="RO45" s="2" t="s">
        <v>132</v>
      </c>
      <c r="RP45" s="2" t="s">
        <v>132</v>
      </c>
      <c r="RQ45" s="2" t="s">
        <v>132</v>
      </c>
      <c r="RR45" s="2" t="s">
        <v>132</v>
      </c>
    </row>
    <row r="46">
      <c r="A46" s="2" t="s">
        <v>1039</v>
      </c>
      <c r="B46" s="2" t="s">
        <v>121</v>
      </c>
      <c r="C46" s="2" t="s">
        <v>122</v>
      </c>
      <c r="D46" s="2" t="s">
        <v>929</v>
      </c>
      <c r="E46" s="2" t="s">
        <v>930</v>
      </c>
      <c r="F46" s="2" t="s">
        <v>1040</v>
      </c>
      <c r="G46" s="2" t="s">
        <v>1040</v>
      </c>
      <c r="H46" s="2" t="s">
        <v>1040</v>
      </c>
      <c r="I46" s="2" t="s">
        <v>1041</v>
      </c>
      <c r="J46" s="2" t="s">
        <v>1042</v>
      </c>
      <c r="K46" s="2" t="s">
        <v>1043</v>
      </c>
      <c r="L46" s="3">
        <v>54.23</v>
      </c>
      <c r="M46" s="3">
        <v>56.94</v>
      </c>
      <c r="N46" s="3">
        <v>118.99</v>
      </c>
      <c r="O46" s="2" t="s">
        <v>129</v>
      </c>
      <c r="P46" s="2" t="s">
        <v>218</v>
      </c>
      <c r="Q46" s="2" t="s">
        <v>131</v>
      </c>
      <c r="R46" s="2" t="s">
        <v>132</v>
      </c>
      <c r="S46" s="2" t="s">
        <v>1044</v>
      </c>
      <c r="T46" s="2" t="s">
        <v>132</v>
      </c>
      <c r="U46" s="2" t="s">
        <v>134</v>
      </c>
      <c r="V46" s="2" t="s">
        <v>746</v>
      </c>
      <c r="W46" s="2" t="s">
        <v>849</v>
      </c>
      <c r="X46" s="2" t="s">
        <v>246</v>
      </c>
      <c r="Y46" s="2" t="s">
        <v>998</v>
      </c>
      <c r="Z46" s="4">
        <v>260</v>
      </c>
      <c r="AA46" s="4">
        <f>=ROUNDDOWN(23.6363636363636,0)</f>
      </c>
      <c r="AB46" s="5">
        <v>11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55</v>
      </c>
      <c r="AQ46" s="8">
        <v>3455.66</v>
      </c>
      <c r="AR46" s="4"/>
      <c r="AS46" s="8"/>
      <c r="AT46" s="7"/>
      <c r="AU46" s="7"/>
      <c r="AV46" s="4">
        <v>55</v>
      </c>
      <c r="AW46" s="8">
        <v>3455.66</v>
      </c>
      <c r="AX46" s="4"/>
      <c r="AY46" s="8"/>
      <c r="AZ46" s="7"/>
      <c r="BA46" s="7"/>
      <c r="BB46" s="7">
        <v>1</v>
      </c>
      <c r="BC46" s="4">
        <v>95</v>
      </c>
      <c r="BD46" s="8">
        <v>5913.73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0.5843</v>
      </c>
      <c r="BJ46" s="4">
        <v>55</v>
      </c>
      <c r="BK46" s="8">
        <v>3455.66</v>
      </c>
      <c r="BL46" s="2" t="s">
        <v>1045</v>
      </c>
      <c r="BM46" s="7">
        <v>1</v>
      </c>
      <c r="BN46" s="7">
        <v>1</v>
      </c>
      <c r="BO46" s="4">
        <v>25</v>
      </c>
      <c r="BP46" s="8">
        <v>1559</v>
      </c>
      <c r="BQ46" s="4"/>
      <c r="BR46" s="8"/>
      <c r="BS46" s="7"/>
      <c r="BT46" s="7"/>
      <c r="BU46" s="2" t="s">
        <v>140</v>
      </c>
      <c r="BV46" s="2" t="s">
        <v>129</v>
      </c>
      <c r="BW46" s="2" t="s">
        <v>132</v>
      </c>
      <c r="BX46" s="2" t="s">
        <v>561</v>
      </c>
      <c r="BY46" s="2" t="s">
        <v>142</v>
      </c>
      <c r="BZ46" s="2" t="s">
        <v>132</v>
      </c>
      <c r="CA46" s="4">
        <v>5</v>
      </c>
      <c r="CB46" s="8">
        <v>253.22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805</v>
      </c>
      <c r="CJ46" s="2" t="s">
        <v>1046</v>
      </c>
      <c r="CK46" s="2" t="s">
        <v>142</v>
      </c>
      <c r="CL46" s="2" t="s">
        <v>132</v>
      </c>
      <c r="CM46" s="4">
        <v>7</v>
      </c>
      <c r="CN46" s="8">
        <v>434.7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686</v>
      </c>
      <c r="CV46" s="2" t="s">
        <v>1047</v>
      </c>
      <c r="CW46" s="2" t="s">
        <v>142</v>
      </c>
      <c r="CX46" s="2" t="s">
        <v>132</v>
      </c>
      <c r="CY46" s="4">
        <v>2</v>
      </c>
      <c r="CZ46" s="8">
        <v>113.88</v>
      </c>
      <c r="DA46" s="4"/>
      <c r="DB46" s="8"/>
      <c r="DC46" s="7"/>
      <c r="DD46" s="7"/>
      <c r="DE46" s="2" t="s">
        <v>140</v>
      </c>
      <c r="DF46" s="2" t="s">
        <v>129</v>
      </c>
      <c r="DG46" s="2" t="s">
        <v>998</v>
      </c>
      <c r="DH46" s="2" t="s">
        <v>1001</v>
      </c>
      <c r="DI46" s="2" t="s">
        <v>142</v>
      </c>
      <c r="DJ46" s="2" t="s">
        <v>132</v>
      </c>
      <c r="DK46" s="4">
        <v>5</v>
      </c>
      <c r="DL46" s="8">
        <v>351.7</v>
      </c>
      <c r="DM46" s="4"/>
      <c r="DN46" s="8"/>
      <c r="DO46" s="7"/>
      <c r="DP46" s="7"/>
      <c r="DQ46" s="2" t="s">
        <v>140</v>
      </c>
      <c r="DR46" s="2" t="s">
        <v>129</v>
      </c>
      <c r="DS46" s="2" t="s">
        <v>200</v>
      </c>
      <c r="DT46" s="2" t="s">
        <v>1048</v>
      </c>
      <c r="DU46" s="2" t="s">
        <v>142</v>
      </c>
      <c r="DV46" s="2" t="s">
        <v>132</v>
      </c>
      <c r="DW46" s="4">
        <v>6</v>
      </c>
      <c r="DX46" s="8">
        <v>408</v>
      </c>
      <c r="DY46" s="4"/>
      <c r="DZ46" s="8"/>
      <c r="EA46" s="7"/>
      <c r="EB46" s="7"/>
      <c r="EC46" s="2" t="s">
        <v>140</v>
      </c>
      <c r="ED46" s="2" t="s">
        <v>129</v>
      </c>
      <c r="EE46" s="2" t="s">
        <v>258</v>
      </c>
      <c r="EF46" s="2" t="s">
        <v>171</v>
      </c>
      <c r="EG46" s="2" t="s">
        <v>142</v>
      </c>
      <c r="EH46" s="2" t="s">
        <v>132</v>
      </c>
      <c r="EI46" s="4"/>
      <c r="EJ46" s="8"/>
      <c r="EK46" s="4"/>
      <c r="EL46" s="8"/>
      <c r="EM46" s="7"/>
      <c r="EN46" s="7"/>
      <c r="EO46" s="2" t="s">
        <v>140</v>
      </c>
      <c r="EP46" s="2" t="s">
        <v>129</v>
      </c>
      <c r="EQ46" s="2" t="s">
        <v>595</v>
      </c>
      <c r="ER46" s="2" t="s">
        <v>688</v>
      </c>
      <c r="ES46" s="2" t="s">
        <v>142</v>
      </c>
      <c r="ET46" s="2" t="s">
        <v>132</v>
      </c>
      <c r="EU46" s="4">
        <v>3</v>
      </c>
      <c r="EV46" s="8">
        <v>211.02</v>
      </c>
      <c r="EW46" s="4"/>
      <c r="EX46" s="8"/>
      <c r="EY46" s="7"/>
      <c r="EZ46" s="7"/>
      <c r="FA46" s="2" t="s">
        <v>140</v>
      </c>
      <c r="FB46" s="2" t="s">
        <v>129</v>
      </c>
      <c r="FC46" s="2" t="s">
        <v>154</v>
      </c>
      <c r="FD46" s="2" t="s">
        <v>208</v>
      </c>
      <c r="FE46" s="2" t="s">
        <v>142</v>
      </c>
      <c r="FF46" s="2" t="s">
        <v>132</v>
      </c>
      <c r="FG46" s="4">
        <v>1</v>
      </c>
      <c r="FH46" s="8">
        <v>61.5</v>
      </c>
      <c r="FI46" s="4"/>
      <c r="FJ46" s="8"/>
      <c r="FK46" s="7"/>
      <c r="FL46" s="7"/>
      <c r="FM46" s="2" t="s">
        <v>140</v>
      </c>
      <c r="FN46" s="2" t="s">
        <v>129</v>
      </c>
      <c r="FO46" s="2" t="s">
        <v>156</v>
      </c>
      <c r="FP46" s="2" t="s">
        <v>1049</v>
      </c>
      <c r="FQ46" s="2" t="s">
        <v>142</v>
      </c>
      <c r="FR46" s="2" t="s">
        <v>132</v>
      </c>
      <c r="FS46" s="4"/>
      <c r="FT46" s="8"/>
      <c r="FU46" s="4"/>
      <c r="FV46" s="8"/>
      <c r="FW46" s="7"/>
      <c r="FX46" s="7"/>
      <c r="FY46" s="2" t="s">
        <v>140</v>
      </c>
      <c r="FZ46" s="2" t="s">
        <v>129</v>
      </c>
      <c r="GA46" s="2" t="s">
        <v>390</v>
      </c>
      <c r="GB46" s="2" t="s">
        <v>1050</v>
      </c>
      <c r="GC46" s="2" t="s">
        <v>142</v>
      </c>
      <c r="GD46" s="2" t="s">
        <v>132</v>
      </c>
      <c r="GE46" s="4"/>
      <c r="GF46" s="8"/>
      <c r="GG46" s="4"/>
      <c r="GH46" s="8"/>
      <c r="GI46" s="7"/>
      <c r="GJ46" s="7"/>
      <c r="GK46" s="2" t="s">
        <v>140</v>
      </c>
      <c r="GL46" s="2" t="s">
        <v>129</v>
      </c>
      <c r="GM46" s="2" t="s">
        <v>1001</v>
      </c>
      <c r="GN46" s="2" t="s">
        <v>548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162</v>
      </c>
      <c r="GZ46" s="2" t="s">
        <v>132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207</v>
      </c>
      <c r="HL46" s="2" t="s">
        <v>1051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140</v>
      </c>
      <c r="HV46" s="2" t="s">
        <v>129</v>
      </c>
      <c r="HW46" s="2" t="s">
        <v>367</v>
      </c>
      <c r="HX46" s="2" t="s">
        <v>482</v>
      </c>
      <c r="HY46" s="2" t="s">
        <v>142</v>
      </c>
      <c r="HZ46" s="2" t="s">
        <v>132</v>
      </c>
      <c r="IA46" s="4"/>
      <c r="IB46" s="8"/>
      <c r="IC46" s="4"/>
      <c r="ID46" s="8"/>
      <c r="IE46" s="7"/>
      <c r="IF46" s="7"/>
      <c r="IG46" s="2" t="s">
        <v>168</v>
      </c>
      <c r="IH46" s="2" t="s">
        <v>129</v>
      </c>
      <c r="II46" s="2" t="s">
        <v>132</v>
      </c>
      <c r="IJ46" s="2" t="s">
        <v>132</v>
      </c>
      <c r="IK46" s="2" t="s">
        <v>142</v>
      </c>
      <c r="IL46" s="2" t="s">
        <v>132</v>
      </c>
      <c r="IM46" s="4"/>
      <c r="IN46" s="8"/>
      <c r="IO46" s="4"/>
      <c r="IP46" s="8"/>
      <c r="IQ46" s="7"/>
      <c r="IR46" s="7"/>
      <c r="IS46" s="2" t="s">
        <v>140</v>
      </c>
      <c r="IT46" s="2" t="s">
        <v>129</v>
      </c>
      <c r="IU46" s="2" t="s">
        <v>169</v>
      </c>
      <c r="IV46" s="2" t="s">
        <v>132</v>
      </c>
      <c r="IW46" s="2" t="s">
        <v>142</v>
      </c>
      <c r="IX46" s="2" t="s">
        <v>132</v>
      </c>
      <c r="IY46" s="4"/>
      <c r="IZ46" s="8"/>
      <c r="JA46" s="4"/>
      <c r="JB46" s="8"/>
      <c r="JC46" s="7"/>
      <c r="JD46" s="7"/>
      <c r="JE46" s="2" t="s">
        <v>164</v>
      </c>
      <c r="JF46" s="2" t="s">
        <v>129</v>
      </c>
      <c r="JG46" s="2" t="s">
        <v>132</v>
      </c>
      <c r="JH46" s="2" t="s">
        <v>132</v>
      </c>
      <c r="JI46" s="2" t="s">
        <v>142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129</v>
      </c>
      <c r="JS46" s="2" t="s">
        <v>236</v>
      </c>
      <c r="JT46" s="2" t="s">
        <v>1052</v>
      </c>
      <c r="JU46" s="2" t="s">
        <v>142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129</v>
      </c>
      <c r="KE46" s="2" t="s">
        <v>1003</v>
      </c>
      <c r="KF46" s="2" t="s">
        <v>1053</v>
      </c>
      <c r="KG46" s="2" t="s">
        <v>142</v>
      </c>
      <c r="KH46" s="2" t="s">
        <v>132</v>
      </c>
      <c r="KI46" s="4">
        <v>1</v>
      </c>
      <c r="KJ46" s="8">
        <v>62.64</v>
      </c>
      <c r="KK46" s="4"/>
      <c r="KL46" s="8"/>
      <c r="KM46" s="7"/>
      <c r="KN46" s="7"/>
      <c r="KO46" s="2" t="s">
        <v>140</v>
      </c>
      <c r="KP46" s="2" t="s">
        <v>129</v>
      </c>
      <c r="KQ46" s="2" t="s">
        <v>270</v>
      </c>
      <c r="KR46" s="2" t="s">
        <v>1054</v>
      </c>
      <c r="KS46" s="2" t="s">
        <v>142</v>
      </c>
      <c r="KT46" s="2" t="s">
        <v>132</v>
      </c>
      <c r="KU46" s="4"/>
      <c r="KV46" s="8"/>
      <c r="KW46" s="4"/>
      <c r="KX46" s="8"/>
      <c r="KY46" s="7"/>
      <c r="KZ46" s="7"/>
      <c r="LA46" s="2" t="s">
        <v>175</v>
      </c>
      <c r="LB46" s="2" t="s">
        <v>177</v>
      </c>
      <c r="LC46" s="2" t="s">
        <v>132</v>
      </c>
      <c r="LD46" s="2" t="s">
        <v>132</v>
      </c>
      <c r="LE46" s="2" t="s">
        <v>142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140</v>
      </c>
      <c r="LZ46" s="2" t="s">
        <v>174</v>
      </c>
      <c r="MA46" s="2" t="s">
        <v>696</v>
      </c>
      <c r="MB46" s="2" t="s">
        <v>383</v>
      </c>
      <c r="MC46" s="2" t="s">
        <v>142</v>
      </c>
      <c r="MD46" s="2" t="s">
        <v>132</v>
      </c>
      <c r="ME46" s="4"/>
      <c r="MF46" s="8"/>
      <c r="MG46" s="4"/>
      <c r="MH46" s="8"/>
      <c r="MI46" s="7"/>
      <c r="MJ46" s="7"/>
      <c r="MK46" s="2" t="s">
        <v>175</v>
      </c>
      <c r="ML46" s="2" t="s">
        <v>129</v>
      </c>
      <c r="MM46" s="2" t="s">
        <v>132</v>
      </c>
      <c r="MN46" s="2" t="s">
        <v>132</v>
      </c>
      <c r="MO46" s="2" t="s">
        <v>142</v>
      </c>
      <c r="MP46" s="2" t="s">
        <v>132</v>
      </c>
      <c r="MQ46" s="4"/>
      <c r="MR46" s="8"/>
      <c r="MS46" s="4"/>
      <c r="MT46" s="8"/>
      <c r="MU46" s="7"/>
      <c r="MV46" s="7"/>
      <c r="MW46" s="2" t="s">
        <v>175</v>
      </c>
      <c r="MX46" s="2" t="s">
        <v>129</v>
      </c>
      <c r="MY46" s="2" t="s">
        <v>132</v>
      </c>
      <c r="MZ46" s="2" t="s">
        <v>132</v>
      </c>
      <c r="NA46" s="2" t="s">
        <v>142</v>
      </c>
      <c r="NB46" s="2" t="s">
        <v>132</v>
      </c>
      <c r="NC46" s="4"/>
      <c r="ND46" s="8"/>
      <c r="NE46" s="4"/>
      <c r="NF46" s="8"/>
      <c r="NG46" s="7"/>
      <c r="NH46" s="7"/>
      <c r="NI46" s="2" t="s">
        <v>175</v>
      </c>
      <c r="NJ46" s="2" t="s">
        <v>129</v>
      </c>
      <c r="NK46" s="2" t="s">
        <v>132</v>
      </c>
      <c r="NL46" s="2" t="s">
        <v>132</v>
      </c>
      <c r="NM46" s="2" t="s">
        <v>142</v>
      </c>
      <c r="NN46" s="2" t="s">
        <v>132</v>
      </c>
      <c r="NO46" s="4"/>
      <c r="NP46" s="8"/>
      <c r="NQ46" s="4"/>
      <c r="NR46" s="8"/>
      <c r="NS46" s="7"/>
      <c r="NT46" s="7"/>
      <c r="NU46" s="2" t="s">
        <v>176</v>
      </c>
      <c r="NV46" s="2" t="s">
        <v>129</v>
      </c>
      <c r="NW46" s="2" t="s">
        <v>132</v>
      </c>
      <c r="NX46" s="2" t="s">
        <v>132</v>
      </c>
      <c r="NY46" s="2" t="s">
        <v>142</v>
      </c>
      <c r="NZ46" s="2" t="s">
        <v>132</v>
      </c>
      <c r="OA46" s="4"/>
      <c r="OB46" s="8"/>
      <c r="OC46" s="4"/>
      <c r="OD46" s="8"/>
      <c r="OE46" s="7"/>
      <c r="OF46" s="7"/>
      <c r="OG46" s="2" t="s">
        <v>175</v>
      </c>
      <c r="OH46" s="2" t="s">
        <v>129</v>
      </c>
      <c r="OI46" s="2" t="s">
        <v>132</v>
      </c>
      <c r="OJ46" s="2" t="s">
        <v>132</v>
      </c>
      <c r="OK46" s="2" t="s">
        <v>142</v>
      </c>
      <c r="OL46" s="2" t="s">
        <v>132</v>
      </c>
      <c r="OM46" s="4"/>
      <c r="ON46" s="8"/>
      <c r="OO46" s="4"/>
      <c r="OP46" s="8"/>
      <c r="OQ46" s="7"/>
      <c r="OR46" s="7"/>
      <c r="OS46" s="2" t="s">
        <v>175</v>
      </c>
      <c r="OT46" s="2" t="s">
        <v>177</v>
      </c>
      <c r="OU46" s="2" t="s">
        <v>132</v>
      </c>
      <c r="OV46" s="2" t="s">
        <v>132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164</v>
      </c>
      <c r="PF46" s="2" t="s">
        <v>129</v>
      </c>
      <c r="PG46" s="2" t="s">
        <v>132</v>
      </c>
      <c r="PH46" s="2" t="s">
        <v>132</v>
      </c>
      <c r="PI46" s="2" t="s">
        <v>142</v>
      </c>
      <c r="PJ46" s="2" t="s">
        <v>132</v>
      </c>
      <c r="PK46" s="4"/>
      <c r="PL46" s="8"/>
      <c r="PM46" s="4"/>
      <c r="PN46" s="8"/>
      <c r="PO46" s="7"/>
      <c r="PP46" s="7"/>
      <c r="PQ46" s="2" t="s">
        <v>140</v>
      </c>
      <c r="PR46" s="2" t="s">
        <v>177</v>
      </c>
      <c r="PS46" s="2" t="s">
        <v>508</v>
      </c>
      <c r="PT46" s="2" t="s">
        <v>1055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164</v>
      </c>
      <c r="QP46" s="2" t="s">
        <v>177</v>
      </c>
      <c r="QQ46" s="2" t="s">
        <v>132</v>
      </c>
      <c r="QR46" s="2" t="s">
        <v>132</v>
      </c>
      <c r="QS46" s="2" t="s">
        <v>142</v>
      </c>
      <c r="QT46" s="2" t="s">
        <v>132</v>
      </c>
      <c r="QU46" s="4"/>
      <c r="QV46" s="8"/>
      <c r="QW46" s="4"/>
      <c r="QX46" s="8"/>
      <c r="QY46" s="7"/>
      <c r="QZ46" s="7"/>
      <c r="RA46" s="2" t="s">
        <v>175</v>
      </c>
      <c r="RB46" s="2" t="s">
        <v>129</v>
      </c>
      <c r="RC46" s="2" t="s">
        <v>132</v>
      </c>
      <c r="RD46" s="2" t="s">
        <v>132</v>
      </c>
      <c r="RE46" s="2" t="s">
        <v>142</v>
      </c>
      <c r="RF46" s="2" t="s">
        <v>180</v>
      </c>
      <c r="RG46" s="4"/>
      <c r="RH46" s="8"/>
      <c r="RI46" s="4"/>
      <c r="RJ46" s="8"/>
      <c r="RK46" s="7"/>
      <c r="RL46" s="7"/>
      <c r="RM46" s="2" t="s">
        <v>140</v>
      </c>
      <c r="RN46" s="2" t="s">
        <v>177</v>
      </c>
      <c r="RO46" s="2" t="s">
        <v>595</v>
      </c>
      <c r="RP46" s="2" t="s">
        <v>1056</v>
      </c>
      <c r="RQ46" s="2" t="s">
        <v>142</v>
      </c>
      <c r="RR46" s="2" t="s">
        <v>132</v>
      </c>
    </row>
    <row r="47">
      <c r="A47" s="2" t="s">
        <v>1057</v>
      </c>
      <c r="B47" s="2" t="s">
        <v>121</v>
      </c>
      <c r="C47" s="2" t="s">
        <v>122</v>
      </c>
      <c r="D47" s="2" t="s">
        <v>929</v>
      </c>
      <c r="E47" s="2" t="s">
        <v>930</v>
      </c>
      <c r="F47" s="2" t="s">
        <v>1040</v>
      </c>
      <c r="G47" s="2" t="s">
        <v>1040</v>
      </c>
      <c r="H47" s="2" t="s">
        <v>1040</v>
      </c>
      <c r="I47" s="2" t="s">
        <v>1041</v>
      </c>
      <c r="J47" s="2" t="s">
        <v>1042</v>
      </c>
      <c r="K47" s="2" t="s">
        <v>847</v>
      </c>
      <c r="L47" s="3">
        <v>54.23</v>
      </c>
      <c r="M47" s="3">
        <v>56.94</v>
      </c>
      <c r="N47" s="3">
        <v>118.99</v>
      </c>
      <c r="O47" s="2" t="s">
        <v>129</v>
      </c>
      <c r="P47" s="2" t="s">
        <v>218</v>
      </c>
      <c r="Q47" s="2" t="s">
        <v>131</v>
      </c>
      <c r="R47" s="2" t="s">
        <v>132</v>
      </c>
      <c r="S47" s="2" t="s">
        <v>1058</v>
      </c>
      <c r="T47" s="2" t="s">
        <v>132</v>
      </c>
      <c r="U47" s="2" t="s">
        <v>134</v>
      </c>
      <c r="V47" s="2" t="s">
        <v>746</v>
      </c>
      <c r="W47" s="2" t="s">
        <v>849</v>
      </c>
      <c r="X47" s="2" t="s">
        <v>1059</v>
      </c>
      <c r="Y47" s="2" t="s">
        <v>1060</v>
      </c>
      <c r="Z47" s="4">
        <v>187</v>
      </c>
      <c r="AA47" s="4">
        <f>=ROUNDDOWN(18.7,0)</f>
      </c>
      <c r="AB47" s="5">
        <v>10</v>
      </c>
      <c r="AC47" s="2" t="s">
        <v>969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40</v>
      </c>
      <c r="AQ47" s="8">
        <v>2458.07</v>
      </c>
      <c r="AR47" s="4"/>
      <c r="AS47" s="8"/>
      <c r="AT47" s="7"/>
      <c r="AU47" s="7"/>
      <c r="AV47" s="4">
        <v>40</v>
      </c>
      <c r="AW47" s="8">
        <v>2458.07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0.4157</v>
      </c>
      <c r="BJ47" s="4">
        <v>40</v>
      </c>
      <c r="BK47" s="8">
        <v>2458.07</v>
      </c>
      <c r="BL47" s="2" t="s">
        <v>1061</v>
      </c>
      <c r="BM47" s="7">
        <v>1</v>
      </c>
      <c r="BN47" s="7">
        <v>1</v>
      </c>
      <c r="BO47" s="4">
        <v>7</v>
      </c>
      <c r="BP47" s="8">
        <v>362.25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132</v>
      </c>
      <c r="BX47" s="2" t="s">
        <v>1062</v>
      </c>
      <c r="BY47" s="2" t="s">
        <v>142</v>
      </c>
      <c r="BZ47" s="2" t="s">
        <v>132</v>
      </c>
      <c r="CA47" s="4">
        <v>7</v>
      </c>
      <c r="CB47" s="8">
        <v>362.87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1063</v>
      </c>
      <c r="CJ47" s="2" t="s">
        <v>1064</v>
      </c>
      <c r="CK47" s="2" t="s">
        <v>142</v>
      </c>
      <c r="CL47" s="2" t="s">
        <v>132</v>
      </c>
      <c r="CM47" s="4">
        <v>2</v>
      </c>
      <c r="CN47" s="8">
        <v>124.2</v>
      </c>
      <c r="CO47" s="4"/>
      <c r="CP47" s="8"/>
      <c r="CQ47" s="7"/>
      <c r="CR47" s="7"/>
      <c r="CS47" s="2" t="s">
        <v>140</v>
      </c>
      <c r="CT47" s="2" t="s">
        <v>129</v>
      </c>
      <c r="CU47" s="2" t="s">
        <v>1065</v>
      </c>
      <c r="CV47" s="2" t="s">
        <v>1066</v>
      </c>
      <c r="CW47" s="2" t="s">
        <v>142</v>
      </c>
      <c r="CX47" s="2" t="s">
        <v>132</v>
      </c>
      <c r="CY47" s="4">
        <v>2</v>
      </c>
      <c r="CZ47" s="8">
        <v>132.95</v>
      </c>
      <c r="DA47" s="4"/>
      <c r="DB47" s="8"/>
      <c r="DC47" s="7"/>
      <c r="DD47" s="7"/>
      <c r="DE47" s="2" t="s">
        <v>140</v>
      </c>
      <c r="DF47" s="2" t="s">
        <v>129</v>
      </c>
      <c r="DG47" s="2" t="s">
        <v>1067</v>
      </c>
      <c r="DH47" s="2" t="s">
        <v>1068</v>
      </c>
      <c r="DI47" s="2" t="s">
        <v>142</v>
      </c>
      <c r="DJ47" s="2" t="s">
        <v>132</v>
      </c>
      <c r="DK47" s="4">
        <v>13</v>
      </c>
      <c r="DL47" s="8">
        <v>914.42</v>
      </c>
      <c r="DM47" s="4"/>
      <c r="DN47" s="8"/>
      <c r="DO47" s="7"/>
      <c r="DP47" s="7"/>
      <c r="DQ47" s="2" t="s">
        <v>140</v>
      </c>
      <c r="DR47" s="2" t="s">
        <v>129</v>
      </c>
      <c r="DS47" s="2" t="s">
        <v>1069</v>
      </c>
      <c r="DT47" s="2" t="s">
        <v>1070</v>
      </c>
      <c r="DU47" s="2" t="s">
        <v>142</v>
      </c>
      <c r="DV47" s="2" t="s">
        <v>132</v>
      </c>
      <c r="DW47" s="4"/>
      <c r="DX47" s="8"/>
      <c r="DY47" s="4"/>
      <c r="DZ47" s="8"/>
      <c r="EA47" s="7"/>
      <c r="EB47" s="7"/>
      <c r="EC47" s="2" t="s">
        <v>140</v>
      </c>
      <c r="ED47" s="2" t="s">
        <v>129</v>
      </c>
      <c r="EE47" s="2" t="s">
        <v>829</v>
      </c>
      <c r="EF47" s="2" t="s">
        <v>1071</v>
      </c>
      <c r="EG47" s="2" t="s">
        <v>142</v>
      </c>
      <c r="EH47" s="2" t="s">
        <v>132</v>
      </c>
      <c r="EI47" s="4">
        <v>4</v>
      </c>
      <c r="EJ47" s="8">
        <v>286</v>
      </c>
      <c r="EK47" s="4"/>
      <c r="EL47" s="8"/>
      <c r="EM47" s="7"/>
      <c r="EN47" s="7"/>
      <c r="EO47" s="2" t="s">
        <v>140</v>
      </c>
      <c r="EP47" s="2" t="s">
        <v>129</v>
      </c>
      <c r="EQ47" s="2" t="s">
        <v>1072</v>
      </c>
      <c r="ER47" s="2" t="s">
        <v>1073</v>
      </c>
      <c r="ES47" s="2" t="s">
        <v>142</v>
      </c>
      <c r="ET47" s="2" t="s">
        <v>132</v>
      </c>
      <c r="EU47" s="4"/>
      <c r="EV47" s="8"/>
      <c r="EW47" s="4"/>
      <c r="EX47" s="8"/>
      <c r="EY47" s="7"/>
      <c r="EZ47" s="7"/>
      <c r="FA47" s="2" t="s">
        <v>140</v>
      </c>
      <c r="FB47" s="2" t="s">
        <v>177</v>
      </c>
      <c r="FC47" s="2" t="s">
        <v>946</v>
      </c>
      <c r="FD47" s="2" t="s">
        <v>1065</v>
      </c>
      <c r="FE47" s="2" t="s">
        <v>142</v>
      </c>
      <c r="FF47" s="2" t="s">
        <v>132</v>
      </c>
      <c r="FG47" s="4">
        <v>2</v>
      </c>
      <c r="FH47" s="8">
        <v>104.56</v>
      </c>
      <c r="FI47" s="4"/>
      <c r="FJ47" s="8"/>
      <c r="FK47" s="7"/>
      <c r="FL47" s="7"/>
      <c r="FM47" s="2" t="s">
        <v>140</v>
      </c>
      <c r="FN47" s="2" t="s">
        <v>129</v>
      </c>
      <c r="FO47" s="2" t="s">
        <v>1074</v>
      </c>
      <c r="FP47" s="2" t="s">
        <v>1064</v>
      </c>
      <c r="FQ47" s="2" t="s">
        <v>142</v>
      </c>
      <c r="FR47" s="2" t="s">
        <v>132</v>
      </c>
      <c r="FS47" s="4"/>
      <c r="FT47" s="8"/>
      <c r="FU47" s="4"/>
      <c r="FV47" s="8"/>
      <c r="FW47" s="7"/>
      <c r="FX47" s="7"/>
      <c r="FY47" s="2" t="s">
        <v>140</v>
      </c>
      <c r="FZ47" s="2" t="s">
        <v>129</v>
      </c>
      <c r="GA47" s="2" t="s">
        <v>626</v>
      </c>
      <c r="GB47" s="2" t="s">
        <v>1075</v>
      </c>
      <c r="GC47" s="2" t="s">
        <v>142</v>
      </c>
      <c r="GD47" s="2" t="s">
        <v>132</v>
      </c>
      <c r="GE47" s="4"/>
      <c r="GF47" s="8"/>
      <c r="GG47" s="4"/>
      <c r="GH47" s="8"/>
      <c r="GI47" s="7"/>
      <c r="GJ47" s="7"/>
      <c r="GK47" s="2" t="s">
        <v>140</v>
      </c>
      <c r="GL47" s="2" t="s">
        <v>129</v>
      </c>
      <c r="GM47" s="2" t="s">
        <v>1067</v>
      </c>
      <c r="GN47" s="2" t="s">
        <v>1072</v>
      </c>
      <c r="GO47" s="2" t="s">
        <v>142</v>
      </c>
      <c r="GP47" s="2" t="s">
        <v>132</v>
      </c>
      <c r="GQ47" s="4"/>
      <c r="GR47" s="8"/>
      <c r="GS47" s="4"/>
      <c r="GT47" s="8"/>
      <c r="GU47" s="7"/>
      <c r="GV47" s="7"/>
      <c r="GW47" s="2" t="s">
        <v>140</v>
      </c>
      <c r="GX47" s="2" t="s">
        <v>129</v>
      </c>
      <c r="GY47" s="2" t="s">
        <v>162</v>
      </c>
      <c r="GZ47" s="2" t="s">
        <v>1076</v>
      </c>
      <c r="HA47" s="2" t="s">
        <v>142</v>
      </c>
      <c r="HB47" s="2" t="s">
        <v>132</v>
      </c>
      <c r="HC47" s="4"/>
      <c r="HD47" s="8"/>
      <c r="HE47" s="4"/>
      <c r="HF47" s="8"/>
      <c r="HG47" s="7"/>
      <c r="HH47" s="7"/>
      <c r="HI47" s="2" t="s">
        <v>140</v>
      </c>
      <c r="HJ47" s="2" t="s">
        <v>129</v>
      </c>
      <c r="HK47" s="2" t="s">
        <v>1077</v>
      </c>
      <c r="HL47" s="2" t="s">
        <v>1078</v>
      </c>
      <c r="HM47" s="2" t="s">
        <v>142</v>
      </c>
      <c r="HN47" s="2" t="s">
        <v>132</v>
      </c>
      <c r="HO47" s="4">
        <v>3</v>
      </c>
      <c r="HP47" s="8">
        <v>170.82</v>
      </c>
      <c r="HQ47" s="4"/>
      <c r="HR47" s="8"/>
      <c r="HS47" s="7"/>
      <c r="HT47" s="7"/>
      <c r="HU47" s="2" t="s">
        <v>140</v>
      </c>
      <c r="HV47" s="2" t="s">
        <v>129</v>
      </c>
      <c r="HW47" s="2" t="s">
        <v>417</v>
      </c>
      <c r="HX47" s="2" t="s">
        <v>1079</v>
      </c>
      <c r="HY47" s="2" t="s">
        <v>142</v>
      </c>
      <c r="HZ47" s="2" t="s">
        <v>132</v>
      </c>
      <c r="IA47" s="4"/>
      <c r="IB47" s="8"/>
      <c r="IC47" s="4"/>
      <c r="ID47" s="8"/>
      <c r="IE47" s="7"/>
      <c r="IF47" s="7"/>
      <c r="IG47" s="2" t="s">
        <v>168</v>
      </c>
      <c r="IH47" s="2" t="s">
        <v>129</v>
      </c>
      <c r="II47" s="2" t="s">
        <v>132</v>
      </c>
      <c r="IJ47" s="2" t="s">
        <v>132</v>
      </c>
      <c r="IK47" s="2" t="s">
        <v>142</v>
      </c>
      <c r="IL47" s="2" t="s">
        <v>132</v>
      </c>
      <c r="IM47" s="4"/>
      <c r="IN47" s="8"/>
      <c r="IO47" s="4"/>
      <c r="IP47" s="8"/>
      <c r="IQ47" s="7"/>
      <c r="IR47" s="7"/>
      <c r="IS47" s="2" t="s">
        <v>140</v>
      </c>
      <c r="IT47" s="2" t="s">
        <v>129</v>
      </c>
      <c r="IU47" s="2" t="s">
        <v>169</v>
      </c>
      <c r="IV47" s="2" t="s">
        <v>132</v>
      </c>
      <c r="IW47" s="2" t="s">
        <v>142</v>
      </c>
      <c r="IX47" s="2" t="s">
        <v>132</v>
      </c>
      <c r="IY47" s="4"/>
      <c r="IZ47" s="8"/>
      <c r="JA47" s="4"/>
      <c r="JB47" s="8"/>
      <c r="JC47" s="7"/>
      <c r="JD47" s="7"/>
      <c r="JE47" s="2" t="s">
        <v>164</v>
      </c>
      <c r="JF47" s="2" t="s">
        <v>129</v>
      </c>
      <c r="JG47" s="2" t="s">
        <v>132</v>
      </c>
      <c r="JH47" s="2" t="s">
        <v>132</v>
      </c>
      <c r="JI47" s="2" t="s">
        <v>142</v>
      </c>
      <c r="JJ47" s="2" t="s">
        <v>132</v>
      </c>
      <c r="JK47" s="4"/>
      <c r="JL47" s="8"/>
      <c r="JM47" s="4"/>
      <c r="JN47" s="8"/>
      <c r="JO47" s="7"/>
      <c r="JP47" s="7"/>
      <c r="JQ47" s="2" t="s">
        <v>140</v>
      </c>
      <c r="JR47" s="2" t="s">
        <v>129</v>
      </c>
      <c r="JS47" s="2" t="s">
        <v>824</v>
      </c>
      <c r="JT47" s="2" t="s">
        <v>471</v>
      </c>
      <c r="JU47" s="2" t="s">
        <v>142</v>
      </c>
      <c r="JV47" s="2" t="s">
        <v>132</v>
      </c>
      <c r="JW47" s="4"/>
      <c r="JX47" s="8"/>
      <c r="JY47" s="4"/>
      <c r="JZ47" s="8"/>
      <c r="KA47" s="7"/>
      <c r="KB47" s="7"/>
      <c r="KC47" s="2" t="s">
        <v>140</v>
      </c>
      <c r="KD47" s="2" t="s">
        <v>129</v>
      </c>
      <c r="KE47" s="2" t="s">
        <v>959</v>
      </c>
      <c r="KF47" s="2" t="s">
        <v>1080</v>
      </c>
      <c r="KG47" s="2" t="s">
        <v>142</v>
      </c>
      <c r="KH47" s="2" t="s">
        <v>132</v>
      </c>
      <c r="KI47" s="4"/>
      <c r="KJ47" s="8"/>
      <c r="KK47" s="4"/>
      <c r="KL47" s="8"/>
      <c r="KM47" s="7"/>
      <c r="KN47" s="7"/>
      <c r="KO47" s="2" t="s">
        <v>173</v>
      </c>
      <c r="KP47" s="2" t="s">
        <v>129</v>
      </c>
      <c r="KQ47" s="2" t="s">
        <v>270</v>
      </c>
      <c r="KR47" s="2" t="s">
        <v>132</v>
      </c>
      <c r="KS47" s="2" t="s">
        <v>142</v>
      </c>
      <c r="KT47" s="2" t="s">
        <v>132</v>
      </c>
      <c r="KU47" s="4"/>
      <c r="KV47" s="8"/>
      <c r="KW47" s="4"/>
      <c r="KX47" s="8"/>
      <c r="KY47" s="7"/>
      <c r="KZ47" s="7"/>
      <c r="LA47" s="2" t="s">
        <v>132</v>
      </c>
      <c r="LB47" s="2" t="s">
        <v>132</v>
      </c>
      <c r="LC47" s="2" t="s">
        <v>132</v>
      </c>
      <c r="LD47" s="2" t="s">
        <v>132</v>
      </c>
      <c r="LE47" s="2" t="s">
        <v>132</v>
      </c>
      <c r="LF47" s="2" t="s">
        <v>132</v>
      </c>
      <c r="LG47" s="4"/>
      <c r="LH47" s="8"/>
      <c r="LI47" s="4"/>
      <c r="LJ47" s="8"/>
      <c r="LK47" s="7"/>
      <c r="LL47" s="7"/>
      <c r="LM47" s="2" t="s">
        <v>132</v>
      </c>
      <c r="LN47" s="2" t="s">
        <v>132</v>
      </c>
      <c r="LO47" s="2" t="s">
        <v>132</v>
      </c>
      <c r="LP47" s="2" t="s">
        <v>132</v>
      </c>
      <c r="LQ47" s="2" t="s">
        <v>132</v>
      </c>
      <c r="LR47" s="2" t="s">
        <v>132</v>
      </c>
      <c r="LS47" s="4"/>
      <c r="LT47" s="8"/>
      <c r="LU47" s="4"/>
      <c r="LV47" s="8"/>
      <c r="LW47" s="7"/>
      <c r="LX47" s="7"/>
      <c r="LY47" s="2" t="s">
        <v>140</v>
      </c>
      <c r="LZ47" s="2" t="s">
        <v>174</v>
      </c>
      <c r="MA47" s="2" t="s">
        <v>1081</v>
      </c>
      <c r="MB47" s="2" t="s">
        <v>1082</v>
      </c>
      <c r="MC47" s="2" t="s">
        <v>142</v>
      </c>
      <c r="MD47" s="2" t="s">
        <v>132</v>
      </c>
      <c r="ME47" s="4"/>
      <c r="MF47" s="8"/>
      <c r="MG47" s="4"/>
      <c r="MH47" s="8"/>
      <c r="MI47" s="7"/>
      <c r="MJ47" s="7"/>
      <c r="MK47" s="2" t="s">
        <v>140</v>
      </c>
      <c r="ML47" s="2" t="s">
        <v>129</v>
      </c>
      <c r="MM47" s="2" t="s">
        <v>962</v>
      </c>
      <c r="MN47" s="2" t="s">
        <v>1083</v>
      </c>
      <c r="MO47" s="2" t="s">
        <v>142</v>
      </c>
      <c r="MP47" s="2" t="s">
        <v>132</v>
      </c>
      <c r="MQ47" s="4"/>
      <c r="MR47" s="8"/>
      <c r="MS47" s="4"/>
      <c r="MT47" s="8"/>
      <c r="MU47" s="7"/>
      <c r="MV47" s="7"/>
      <c r="MW47" s="2" t="s">
        <v>175</v>
      </c>
      <c r="MX47" s="2" t="s">
        <v>129</v>
      </c>
      <c r="MY47" s="2" t="s">
        <v>132</v>
      </c>
      <c r="MZ47" s="2" t="s">
        <v>132</v>
      </c>
      <c r="NA47" s="2" t="s">
        <v>142</v>
      </c>
      <c r="NB47" s="2" t="s">
        <v>132</v>
      </c>
      <c r="NC47" s="4"/>
      <c r="ND47" s="8"/>
      <c r="NE47" s="4"/>
      <c r="NF47" s="8"/>
      <c r="NG47" s="7"/>
      <c r="NH47" s="7"/>
      <c r="NI47" s="2" t="s">
        <v>175</v>
      </c>
      <c r="NJ47" s="2" t="s">
        <v>129</v>
      </c>
      <c r="NK47" s="2" t="s">
        <v>132</v>
      </c>
      <c r="NL47" s="2" t="s">
        <v>132</v>
      </c>
      <c r="NM47" s="2" t="s">
        <v>142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175</v>
      </c>
      <c r="OH47" s="2" t="s">
        <v>129</v>
      </c>
      <c r="OI47" s="2" t="s">
        <v>132</v>
      </c>
      <c r="OJ47" s="2" t="s">
        <v>132</v>
      </c>
      <c r="OK47" s="2" t="s">
        <v>142</v>
      </c>
      <c r="OL47" s="2" t="s">
        <v>132</v>
      </c>
      <c r="OM47" s="4"/>
      <c r="ON47" s="8"/>
      <c r="OO47" s="4"/>
      <c r="OP47" s="8"/>
      <c r="OQ47" s="7"/>
      <c r="OR47" s="7"/>
      <c r="OS47" s="2" t="s">
        <v>175</v>
      </c>
      <c r="OT47" s="2" t="s">
        <v>177</v>
      </c>
      <c r="OU47" s="2" t="s">
        <v>132</v>
      </c>
      <c r="OV47" s="2" t="s">
        <v>132</v>
      </c>
      <c r="OW47" s="2" t="s">
        <v>142</v>
      </c>
      <c r="OX47" s="2" t="s">
        <v>132</v>
      </c>
      <c r="OY47" s="4"/>
      <c r="OZ47" s="8"/>
      <c r="PA47" s="4"/>
      <c r="PB47" s="8"/>
      <c r="PC47" s="7"/>
      <c r="PD47" s="7"/>
      <c r="PE47" s="2" t="s">
        <v>164</v>
      </c>
      <c r="PF47" s="2" t="s">
        <v>129</v>
      </c>
      <c r="PG47" s="2" t="s">
        <v>132</v>
      </c>
      <c r="PH47" s="2" t="s">
        <v>132</v>
      </c>
      <c r="PI47" s="2" t="s">
        <v>142</v>
      </c>
      <c r="PJ47" s="2" t="s">
        <v>132</v>
      </c>
      <c r="PK47" s="4"/>
      <c r="PL47" s="8"/>
      <c r="PM47" s="4"/>
      <c r="PN47" s="8"/>
      <c r="PO47" s="7"/>
      <c r="PP47" s="7"/>
      <c r="PQ47" s="2" t="s">
        <v>140</v>
      </c>
      <c r="PR47" s="2" t="s">
        <v>177</v>
      </c>
      <c r="PS47" s="2" t="s">
        <v>178</v>
      </c>
      <c r="PT47" s="2" t="s">
        <v>200</v>
      </c>
      <c r="PU47" s="2" t="s">
        <v>142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140</v>
      </c>
      <c r="QP47" s="2" t="s">
        <v>177</v>
      </c>
      <c r="QQ47" s="2" t="s">
        <v>963</v>
      </c>
      <c r="QR47" s="2" t="s">
        <v>1084</v>
      </c>
      <c r="QS47" s="2" t="s">
        <v>142</v>
      </c>
      <c r="QT47" s="2" t="s">
        <v>132</v>
      </c>
      <c r="QU47" s="4"/>
      <c r="QV47" s="8"/>
      <c r="QW47" s="4"/>
      <c r="QX47" s="8"/>
      <c r="QY47" s="7"/>
      <c r="QZ47" s="7"/>
      <c r="RA47" s="2" t="s">
        <v>175</v>
      </c>
      <c r="RB47" s="2" t="s">
        <v>129</v>
      </c>
      <c r="RC47" s="2" t="s">
        <v>132</v>
      </c>
      <c r="RD47" s="2" t="s">
        <v>132</v>
      </c>
      <c r="RE47" s="2" t="s">
        <v>142</v>
      </c>
      <c r="RF47" s="2" t="s">
        <v>180</v>
      </c>
      <c r="RG47" s="4"/>
      <c r="RH47" s="8"/>
      <c r="RI47" s="4"/>
      <c r="RJ47" s="8"/>
      <c r="RK47" s="7"/>
      <c r="RL47" s="7"/>
      <c r="RM47" s="2" t="s">
        <v>140</v>
      </c>
      <c r="RN47" s="2" t="s">
        <v>177</v>
      </c>
      <c r="RO47" s="2" t="s">
        <v>181</v>
      </c>
      <c r="RP47" s="2" t="s">
        <v>487</v>
      </c>
      <c r="RQ47" s="2" t="s">
        <v>142</v>
      </c>
      <c r="RR47" s="2" t="s">
        <v>132</v>
      </c>
    </row>
    <row r="48">
      <c r="A48" s="2" t="s">
        <v>1085</v>
      </c>
      <c r="B48" s="2" t="s">
        <v>121</v>
      </c>
      <c r="C48" s="2" t="s">
        <v>122</v>
      </c>
      <c r="D48" s="2" t="s">
        <v>929</v>
      </c>
      <c r="E48" s="2" t="s">
        <v>930</v>
      </c>
      <c r="F48" s="2" t="s">
        <v>1086</v>
      </c>
      <c r="G48" s="2" t="s">
        <v>1086</v>
      </c>
      <c r="H48" s="2" t="s">
        <v>1086</v>
      </c>
      <c r="I48" s="2" t="s">
        <v>1087</v>
      </c>
      <c r="J48" s="2" t="s">
        <v>127</v>
      </c>
      <c r="K48" s="2" t="s">
        <v>933</v>
      </c>
      <c r="L48" s="3">
        <v>45.74</v>
      </c>
      <c r="M48" s="3">
        <v>48.03</v>
      </c>
      <c r="N48" s="3">
        <v>89.24</v>
      </c>
      <c r="O48" s="2" t="s">
        <v>129</v>
      </c>
      <c r="P48" s="2" t="s">
        <v>321</v>
      </c>
      <c r="Q48" s="2" t="s">
        <v>131</v>
      </c>
      <c r="R48" s="2" t="s">
        <v>132</v>
      </c>
      <c r="S48" s="2" t="s">
        <v>1088</v>
      </c>
      <c r="T48" s="2" t="s">
        <v>132</v>
      </c>
      <c r="U48" s="2" t="s">
        <v>282</v>
      </c>
      <c r="V48" s="2" t="s">
        <v>746</v>
      </c>
      <c r="W48" s="2" t="s">
        <v>136</v>
      </c>
      <c r="X48" s="2" t="s">
        <v>132</v>
      </c>
      <c r="Y48" s="2" t="s">
        <v>1089</v>
      </c>
      <c r="Z48" s="4">
        <v>92</v>
      </c>
      <c r="AA48" s="4">
        <f>=ROUNDDOWN(18.4,0)</f>
      </c>
      <c r="AB48" s="5">
        <v>5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28</v>
      </c>
      <c r="AQ48" s="8">
        <v>1576.13</v>
      </c>
      <c r="AR48" s="4"/>
      <c r="AS48" s="8"/>
      <c r="AT48" s="7"/>
      <c r="AU48" s="7"/>
      <c r="AV48" s="4">
        <v>28</v>
      </c>
      <c r="AW48" s="8">
        <v>1576.13</v>
      </c>
      <c r="AX48" s="4"/>
      <c r="AY48" s="8"/>
      <c r="AZ48" s="7"/>
      <c r="BA48" s="7"/>
      <c r="BB48" s="7">
        <v>1</v>
      </c>
      <c r="BC48" s="4">
        <v>64</v>
      </c>
      <c r="BD48" s="8">
        <v>3535.33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0.4458</v>
      </c>
      <c r="BJ48" s="4">
        <v>28</v>
      </c>
      <c r="BK48" s="8">
        <v>1576.13</v>
      </c>
      <c r="BL48" s="2" t="s">
        <v>1090</v>
      </c>
      <c r="BM48" s="7">
        <v>1</v>
      </c>
      <c r="BN48" s="7">
        <v>1</v>
      </c>
      <c r="BO48" s="4">
        <v>2</v>
      </c>
      <c r="BP48" s="8">
        <v>109.22</v>
      </c>
      <c r="BQ48" s="4"/>
      <c r="BR48" s="8"/>
      <c r="BS48" s="7"/>
      <c r="BT48" s="7"/>
      <c r="BU48" s="2" t="s">
        <v>140</v>
      </c>
      <c r="BV48" s="2" t="s">
        <v>129</v>
      </c>
      <c r="BW48" s="2" t="s">
        <v>132</v>
      </c>
      <c r="BX48" s="2" t="s">
        <v>764</v>
      </c>
      <c r="BY48" s="2" t="s">
        <v>142</v>
      </c>
      <c r="BZ48" s="2" t="s">
        <v>132</v>
      </c>
      <c r="CA48" s="4">
        <v>2</v>
      </c>
      <c r="CB48" s="8">
        <v>69.16</v>
      </c>
      <c r="CC48" s="4"/>
      <c r="CD48" s="8"/>
      <c r="CE48" s="7"/>
      <c r="CF48" s="7"/>
      <c r="CG48" s="2" t="s">
        <v>140</v>
      </c>
      <c r="CH48" s="2" t="s">
        <v>129</v>
      </c>
      <c r="CI48" s="2" t="s">
        <v>1091</v>
      </c>
      <c r="CJ48" s="2" t="s">
        <v>1092</v>
      </c>
      <c r="CK48" s="2" t="s">
        <v>142</v>
      </c>
      <c r="CL48" s="2" t="s">
        <v>132</v>
      </c>
      <c r="CM48" s="4"/>
      <c r="CN48" s="8"/>
      <c r="CO48" s="4"/>
      <c r="CP48" s="8"/>
      <c r="CQ48" s="7"/>
      <c r="CR48" s="7"/>
      <c r="CS48" s="2" t="s">
        <v>140</v>
      </c>
      <c r="CT48" s="2" t="s">
        <v>129</v>
      </c>
      <c r="CU48" s="2" t="s">
        <v>767</v>
      </c>
      <c r="CV48" s="2" t="s">
        <v>1020</v>
      </c>
      <c r="CW48" s="2" t="s">
        <v>142</v>
      </c>
      <c r="CX48" s="2" t="s">
        <v>132</v>
      </c>
      <c r="CY48" s="4">
        <v>4</v>
      </c>
      <c r="CZ48" s="8">
        <v>260.7</v>
      </c>
      <c r="DA48" s="4"/>
      <c r="DB48" s="8"/>
      <c r="DC48" s="7"/>
      <c r="DD48" s="7"/>
      <c r="DE48" s="2" t="s">
        <v>140</v>
      </c>
      <c r="DF48" s="2" t="s">
        <v>129</v>
      </c>
      <c r="DG48" s="2" t="s">
        <v>769</v>
      </c>
      <c r="DH48" s="2" t="s">
        <v>1093</v>
      </c>
      <c r="DI48" s="2" t="s">
        <v>142</v>
      </c>
      <c r="DJ48" s="2" t="s">
        <v>132</v>
      </c>
      <c r="DK48" s="4">
        <v>11</v>
      </c>
      <c r="DL48" s="8">
        <v>652.63</v>
      </c>
      <c r="DM48" s="4"/>
      <c r="DN48" s="8"/>
      <c r="DO48" s="7"/>
      <c r="DP48" s="7"/>
      <c r="DQ48" s="2" t="s">
        <v>140</v>
      </c>
      <c r="DR48" s="2" t="s">
        <v>129</v>
      </c>
      <c r="DS48" s="2" t="s">
        <v>976</v>
      </c>
      <c r="DT48" s="2" t="s">
        <v>1019</v>
      </c>
      <c r="DU48" s="2" t="s">
        <v>142</v>
      </c>
      <c r="DV48" s="2" t="s">
        <v>132</v>
      </c>
      <c r="DW48" s="4">
        <v>1</v>
      </c>
      <c r="DX48" s="8">
        <v>66.7</v>
      </c>
      <c r="DY48" s="4"/>
      <c r="DZ48" s="8"/>
      <c r="EA48" s="7"/>
      <c r="EB48" s="7"/>
      <c r="EC48" s="2" t="s">
        <v>140</v>
      </c>
      <c r="ED48" s="2" t="s">
        <v>129</v>
      </c>
      <c r="EE48" s="2" t="s">
        <v>1094</v>
      </c>
      <c r="EF48" s="2" t="s">
        <v>1095</v>
      </c>
      <c r="EG48" s="2" t="s">
        <v>142</v>
      </c>
      <c r="EH48" s="2" t="s">
        <v>132</v>
      </c>
      <c r="EI48" s="4">
        <v>2</v>
      </c>
      <c r="EJ48" s="8">
        <v>125.76</v>
      </c>
      <c r="EK48" s="4"/>
      <c r="EL48" s="8"/>
      <c r="EM48" s="7"/>
      <c r="EN48" s="7"/>
      <c r="EO48" s="2" t="s">
        <v>140</v>
      </c>
      <c r="EP48" s="2" t="s">
        <v>129</v>
      </c>
      <c r="EQ48" s="2" t="s">
        <v>769</v>
      </c>
      <c r="ER48" s="2" t="s">
        <v>1096</v>
      </c>
      <c r="ES48" s="2" t="s">
        <v>142</v>
      </c>
      <c r="ET48" s="2" t="s">
        <v>132</v>
      </c>
      <c r="EU48" s="4"/>
      <c r="EV48" s="8"/>
      <c r="EW48" s="4"/>
      <c r="EX48" s="8"/>
      <c r="EY48" s="7"/>
      <c r="EZ48" s="7"/>
      <c r="FA48" s="2" t="s">
        <v>140</v>
      </c>
      <c r="FB48" s="2" t="s">
        <v>177</v>
      </c>
      <c r="FC48" s="2" t="s">
        <v>1097</v>
      </c>
      <c r="FD48" s="2" t="s">
        <v>1017</v>
      </c>
      <c r="FE48" s="2" t="s">
        <v>142</v>
      </c>
      <c r="FF48" s="2" t="s">
        <v>132</v>
      </c>
      <c r="FG48" s="4">
        <v>1</v>
      </c>
      <c r="FH48" s="8">
        <v>51.86</v>
      </c>
      <c r="FI48" s="4"/>
      <c r="FJ48" s="8"/>
      <c r="FK48" s="7"/>
      <c r="FL48" s="7"/>
      <c r="FM48" s="2" t="s">
        <v>140</v>
      </c>
      <c r="FN48" s="2" t="s">
        <v>129</v>
      </c>
      <c r="FO48" s="2" t="s">
        <v>156</v>
      </c>
      <c r="FP48" s="2" t="s">
        <v>418</v>
      </c>
      <c r="FQ48" s="2" t="s">
        <v>142</v>
      </c>
      <c r="FR48" s="2" t="s">
        <v>132</v>
      </c>
      <c r="FS48" s="4"/>
      <c r="FT48" s="8"/>
      <c r="FU48" s="4"/>
      <c r="FV48" s="8"/>
      <c r="FW48" s="7"/>
      <c r="FX48" s="7"/>
      <c r="FY48" s="2" t="s">
        <v>140</v>
      </c>
      <c r="FZ48" s="2" t="s">
        <v>129</v>
      </c>
      <c r="GA48" s="2" t="s">
        <v>779</v>
      </c>
      <c r="GB48" s="2" t="s">
        <v>964</v>
      </c>
      <c r="GC48" s="2" t="s">
        <v>142</v>
      </c>
      <c r="GD48" s="2" t="s">
        <v>132</v>
      </c>
      <c r="GE48" s="4"/>
      <c r="GF48" s="8"/>
      <c r="GG48" s="4"/>
      <c r="GH48" s="8"/>
      <c r="GI48" s="7"/>
      <c r="GJ48" s="7"/>
      <c r="GK48" s="2" t="s">
        <v>140</v>
      </c>
      <c r="GL48" s="2" t="s">
        <v>129</v>
      </c>
      <c r="GM48" s="2" t="s">
        <v>769</v>
      </c>
      <c r="GN48" s="2" t="s">
        <v>1098</v>
      </c>
      <c r="GO48" s="2" t="s">
        <v>142</v>
      </c>
      <c r="GP48" s="2" t="s">
        <v>132</v>
      </c>
      <c r="GQ48" s="4"/>
      <c r="GR48" s="8"/>
      <c r="GS48" s="4"/>
      <c r="GT48" s="8"/>
      <c r="GU48" s="7"/>
      <c r="GV48" s="7"/>
      <c r="GW48" s="2" t="s">
        <v>140</v>
      </c>
      <c r="GX48" s="2" t="s">
        <v>129</v>
      </c>
      <c r="GY48" s="2" t="s">
        <v>162</v>
      </c>
      <c r="GZ48" s="2" t="s">
        <v>132</v>
      </c>
      <c r="HA48" s="2" t="s">
        <v>142</v>
      </c>
      <c r="HB48" s="2" t="s">
        <v>132</v>
      </c>
      <c r="HC48" s="4"/>
      <c r="HD48" s="8"/>
      <c r="HE48" s="4"/>
      <c r="HF48" s="8"/>
      <c r="HG48" s="7"/>
      <c r="HH48" s="7"/>
      <c r="HI48" s="2" t="s">
        <v>140</v>
      </c>
      <c r="HJ48" s="2" t="s">
        <v>129</v>
      </c>
      <c r="HK48" s="2" t="s">
        <v>784</v>
      </c>
      <c r="HL48" s="2" t="s">
        <v>1099</v>
      </c>
      <c r="HM48" s="2" t="s">
        <v>142</v>
      </c>
      <c r="HN48" s="2" t="s">
        <v>132</v>
      </c>
      <c r="HO48" s="4"/>
      <c r="HP48" s="8"/>
      <c r="HQ48" s="4"/>
      <c r="HR48" s="8"/>
      <c r="HS48" s="7"/>
      <c r="HT48" s="7"/>
      <c r="HU48" s="2" t="s">
        <v>140</v>
      </c>
      <c r="HV48" s="2" t="s">
        <v>129</v>
      </c>
      <c r="HW48" s="2" t="s">
        <v>367</v>
      </c>
      <c r="HX48" s="2" t="s">
        <v>713</v>
      </c>
      <c r="HY48" s="2" t="s">
        <v>142</v>
      </c>
      <c r="HZ48" s="2" t="s">
        <v>132</v>
      </c>
      <c r="IA48" s="4"/>
      <c r="IB48" s="8"/>
      <c r="IC48" s="4"/>
      <c r="ID48" s="8"/>
      <c r="IE48" s="7"/>
      <c r="IF48" s="7"/>
      <c r="IG48" s="2" t="s">
        <v>168</v>
      </c>
      <c r="IH48" s="2" t="s">
        <v>129</v>
      </c>
      <c r="II48" s="2" t="s">
        <v>132</v>
      </c>
      <c r="IJ48" s="2" t="s">
        <v>132</v>
      </c>
      <c r="IK48" s="2" t="s">
        <v>142</v>
      </c>
      <c r="IL48" s="2" t="s">
        <v>132</v>
      </c>
      <c r="IM48" s="4">
        <v>5</v>
      </c>
      <c r="IN48" s="8">
        <v>240.1</v>
      </c>
      <c r="IO48" s="4"/>
      <c r="IP48" s="8"/>
      <c r="IQ48" s="7"/>
      <c r="IR48" s="7"/>
      <c r="IS48" s="2" t="s">
        <v>140</v>
      </c>
      <c r="IT48" s="2" t="s">
        <v>129</v>
      </c>
      <c r="IU48" s="2" t="s">
        <v>305</v>
      </c>
      <c r="IV48" s="2" t="s">
        <v>1100</v>
      </c>
      <c r="IW48" s="2" t="s">
        <v>142</v>
      </c>
      <c r="IX48" s="2" t="s">
        <v>132</v>
      </c>
      <c r="IY48" s="4"/>
      <c r="IZ48" s="8"/>
      <c r="JA48" s="4"/>
      <c r="JB48" s="8"/>
      <c r="JC48" s="7"/>
      <c r="JD48" s="7"/>
      <c r="JE48" s="2" t="s">
        <v>164</v>
      </c>
      <c r="JF48" s="2" t="s">
        <v>129</v>
      </c>
      <c r="JG48" s="2" t="s">
        <v>132</v>
      </c>
      <c r="JH48" s="2" t="s">
        <v>132</v>
      </c>
      <c r="JI48" s="2" t="s">
        <v>142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129</v>
      </c>
      <c r="JS48" s="2" t="s">
        <v>789</v>
      </c>
      <c r="JT48" s="2" t="s">
        <v>150</v>
      </c>
      <c r="JU48" s="2" t="s">
        <v>142</v>
      </c>
      <c r="JV48" s="2" t="s">
        <v>132</v>
      </c>
      <c r="JW48" s="4"/>
      <c r="JX48" s="8"/>
      <c r="JY48" s="4"/>
      <c r="JZ48" s="8"/>
      <c r="KA48" s="7"/>
      <c r="KB48" s="7"/>
      <c r="KC48" s="2" t="s">
        <v>140</v>
      </c>
      <c r="KD48" s="2" t="s">
        <v>129</v>
      </c>
      <c r="KE48" s="2" t="s">
        <v>1101</v>
      </c>
      <c r="KF48" s="2" t="s">
        <v>1102</v>
      </c>
      <c r="KG48" s="2" t="s">
        <v>142</v>
      </c>
      <c r="KH48" s="2" t="s">
        <v>132</v>
      </c>
      <c r="KI48" s="4"/>
      <c r="KJ48" s="8"/>
      <c r="KK48" s="4"/>
      <c r="KL48" s="8"/>
      <c r="KM48" s="7"/>
      <c r="KN48" s="7"/>
      <c r="KO48" s="2" t="s">
        <v>132</v>
      </c>
      <c r="KP48" s="2" t="s">
        <v>132</v>
      </c>
      <c r="KQ48" s="2" t="s">
        <v>132</v>
      </c>
      <c r="KR48" s="2" t="s">
        <v>132</v>
      </c>
      <c r="KS48" s="2" t="s">
        <v>132</v>
      </c>
      <c r="KT48" s="2" t="s">
        <v>132</v>
      </c>
      <c r="KU48" s="4"/>
      <c r="KV48" s="8"/>
      <c r="KW48" s="4"/>
      <c r="KX48" s="8"/>
      <c r="KY48" s="7"/>
      <c r="KZ48" s="7"/>
      <c r="LA48" s="2" t="s">
        <v>175</v>
      </c>
      <c r="LB48" s="2" t="s">
        <v>177</v>
      </c>
      <c r="LC48" s="2" t="s">
        <v>132</v>
      </c>
      <c r="LD48" s="2" t="s">
        <v>132</v>
      </c>
      <c r="LE48" s="2" t="s">
        <v>142</v>
      </c>
      <c r="LF48" s="2" t="s">
        <v>132</v>
      </c>
      <c r="LG48" s="4"/>
      <c r="LH48" s="8"/>
      <c r="LI48" s="4"/>
      <c r="LJ48" s="8"/>
      <c r="LK48" s="7"/>
      <c r="LL48" s="7"/>
      <c r="LM48" s="2" t="s">
        <v>132</v>
      </c>
      <c r="LN48" s="2" t="s">
        <v>132</v>
      </c>
      <c r="LO48" s="2" t="s">
        <v>132</v>
      </c>
      <c r="LP48" s="2" t="s">
        <v>132</v>
      </c>
      <c r="LQ48" s="2" t="s">
        <v>132</v>
      </c>
      <c r="LR48" s="2" t="s">
        <v>132</v>
      </c>
      <c r="LS48" s="4"/>
      <c r="LT48" s="8"/>
      <c r="LU48" s="4"/>
      <c r="LV48" s="8"/>
      <c r="LW48" s="7"/>
      <c r="LX48" s="7"/>
      <c r="LY48" s="2" t="s">
        <v>140</v>
      </c>
      <c r="LZ48" s="2" t="s">
        <v>177</v>
      </c>
      <c r="MA48" s="2" t="s">
        <v>792</v>
      </c>
      <c r="MB48" s="2" t="s">
        <v>1103</v>
      </c>
      <c r="MC48" s="2" t="s">
        <v>142</v>
      </c>
      <c r="MD48" s="2" t="s">
        <v>132</v>
      </c>
      <c r="ME48" s="4"/>
      <c r="MF48" s="8"/>
      <c r="MG48" s="4"/>
      <c r="MH48" s="8"/>
      <c r="MI48" s="7"/>
      <c r="MJ48" s="7"/>
      <c r="MK48" s="2" t="s">
        <v>140</v>
      </c>
      <c r="ML48" s="2" t="s">
        <v>129</v>
      </c>
      <c r="MM48" s="2" t="s">
        <v>794</v>
      </c>
      <c r="MN48" s="2" t="s">
        <v>1104</v>
      </c>
      <c r="MO48" s="2" t="s">
        <v>142</v>
      </c>
      <c r="MP48" s="2" t="s">
        <v>132</v>
      </c>
      <c r="MQ48" s="4"/>
      <c r="MR48" s="8"/>
      <c r="MS48" s="4"/>
      <c r="MT48" s="8"/>
      <c r="MU48" s="7"/>
      <c r="MV48" s="7"/>
      <c r="MW48" s="2" t="s">
        <v>175</v>
      </c>
      <c r="MX48" s="2" t="s">
        <v>129</v>
      </c>
      <c r="MY48" s="2" t="s">
        <v>132</v>
      </c>
      <c r="MZ48" s="2" t="s">
        <v>132</v>
      </c>
      <c r="NA48" s="2" t="s">
        <v>142</v>
      </c>
      <c r="NB48" s="2" t="s">
        <v>132</v>
      </c>
      <c r="NC48" s="4"/>
      <c r="ND48" s="8"/>
      <c r="NE48" s="4"/>
      <c r="NF48" s="8"/>
      <c r="NG48" s="7"/>
      <c r="NH48" s="7"/>
      <c r="NI48" s="2" t="s">
        <v>175</v>
      </c>
      <c r="NJ48" s="2" t="s">
        <v>129</v>
      </c>
      <c r="NK48" s="2" t="s">
        <v>132</v>
      </c>
      <c r="NL48" s="2" t="s">
        <v>132</v>
      </c>
      <c r="NM48" s="2" t="s">
        <v>142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175</v>
      </c>
      <c r="OH48" s="2" t="s">
        <v>129</v>
      </c>
      <c r="OI48" s="2" t="s">
        <v>132</v>
      </c>
      <c r="OJ48" s="2" t="s">
        <v>132</v>
      </c>
      <c r="OK48" s="2" t="s">
        <v>142</v>
      </c>
      <c r="OL48" s="2" t="s">
        <v>132</v>
      </c>
      <c r="OM48" s="4"/>
      <c r="ON48" s="8"/>
      <c r="OO48" s="4"/>
      <c r="OP48" s="8"/>
      <c r="OQ48" s="7"/>
      <c r="OR48" s="7"/>
      <c r="OS48" s="2" t="s">
        <v>175</v>
      </c>
      <c r="OT48" s="2" t="s">
        <v>177</v>
      </c>
      <c r="OU48" s="2" t="s">
        <v>132</v>
      </c>
      <c r="OV48" s="2" t="s">
        <v>132</v>
      </c>
      <c r="OW48" s="2" t="s">
        <v>142</v>
      </c>
      <c r="OX48" s="2" t="s">
        <v>132</v>
      </c>
      <c r="OY48" s="4"/>
      <c r="OZ48" s="8"/>
      <c r="PA48" s="4"/>
      <c r="PB48" s="8"/>
      <c r="PC48" s="7"/>
      <c r="PD48" s="7"/>
      <c r="PE48" s="2" t="s">
        <v>164</v>
      </c>
      <c r="PF48" s="2" t="s">
        <v>129</v>
      </c>
      <c r="PG48" s="2" t="s">
        <v>132</v>
      </c>
      <c r="PH48" s="2" t="s">
        <v>132</v>
      </c>
      <c r="PI48" s="2" t="s">
        <v>142</v>
      </c>
      <c r="PJ48" s="2" t="s">
        <v>132</v>
      </c>
      <c r="PK48" s="4"/>
      <c r="PL48" s="8"/>
      <c r="PM48" s="4"/>
      <c r="PN48" s="8"/>
      <c r="PO48" s="7"/>
      <c r="PP48" s="7"/>
      <c r="PQ48" s="2" t="s">
        <v>140</v>
      </c>
      <c r="PR48" s="2" t="s">
        <v>177</v>
      </c>
      <c r="PS48" s="2" t="s">
        <v>178</v>
      </c>
      <c r="PT48" s="2" t="s">
        <v>810</v>
      </c>
      <c r="PU48" s="2" t="s">
        <v>142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140</v>
      </c>
      <c r="QP48" s="2" t="s">
        <v>177</v>
      </c>
      <c r="QQ48" s="2" t="s">
        <v>1105</v>
      </c>
      <c r="QR48" s="2" t="s">
        <v>1106</v>
      </c>
      <c r="QS48" s="2" t="s">
        <v>142</v>
      </c>
      <c r="QT48" s="2" t="s">
        <v>132</v>
      </c>
      <c r="QU48" s="4"/>
      <c r="QV48" s="8"/>
      <c r="QW48" s="4"/>
      <c r="QX48" s="8"/>
      <c r="QY48" s="7"/>
      <c r="QZ48" s="7"/>
      <c r="RA48" s="2" t="s">
        <v>796</v>
      </c>
      <c r="RB48" s="2" t="s">
        <v>129</v>
      </c>
      <c r="RC48" s="2" t="s">
        <v>132</v>
      </c>
      <c r="RD48" s="2" t="s">
        <v>132</v>
      </c>
      <c r="RE48" s="2" t="s">
        <v>142</v>
      </c>
      <c r="RF48" s="2" t="s">
        <v>180</v>
      </c>
      <c r="RG48" s="4"/>
      <c r="RH48" s="8"/>
      <c r="RI48" s="4"/>
      <c r="RJ48" s="8"/>
      <c r="RK48" s="7"/>
      <c r="RL48" s="7"/>
      <c r="RM48" s="2" t="s">
        <v>140</v>
      </c>
      <c r="RN48" s="2" t="s">
        <v>177</v>
      </c>
      <c r="RO48" s="2" t="s">
        <v>1107</v>
      </c>
      <c r="RP48" s="2" t="s">
        <v>355</v>
      </c>
      <c r="RQ48" s="2" t="s">
        <v>142</v>
      </c>
      <c r="RR48" s="2" t="s">
        <v>132</v>
      </c>
    </row>
    <row r="49">
      <c r="A49" s="2" t="s">
        <v>1108</v>
      </c>
      <c r="B49" s="2" t="s">
        <v>121</v>
      </c>
      <c r="C49" s="2" t="s">
        <v>122</v>
      </c>
      <c r="D49" s="2" t="s">
        <v>929</v>
      </c>
      <c r="E49" s="2" t="s">
        <v>930</v>
      </c>
      <c r="F49" s="2" t="s">
        <v>1086</v>
      </c>
      <c r="G49" s="2" t="s">
        <v>1086</v>
      </c>
      <c r="H49" s="2" t="s">
        <v>1086</v>
      </c>
      <c r="I49" s="2" t="s">
        <v>1087</v>
      </c>
      <c r="J49" s="2" t="s">
        <v>127</v>
      </c>
      <c r="K49" s="2" t="s">
        <v>1109</v>
      </c>
      <c r="L49" s="3">
        <v>45.74</v>
      </c>
      <c r="M49" s="3">
        <v>48.03</v>
      </c>
      <c r="N49" s="3">
        <v>89.24</v>
      </c>
      <c r="O49" s="2" t="s">
        <v>129</v>
      </c>
      <c r="P49" s="2" t="s">
        <v>321</v>
      </c>
      <c r="Q49" s="2" t="s">
        <v>131</v>
      </c>
      <c r="R49" s="2" t="s">
        <v>132</v>
      </c>
      <c r="S49" s="2" t="s">
        <v>1110</v>
      </c>
      <c r="T49" s="2" t="s">
        <v>132</v>
      </c>
      <c r="U49" s="2" t="s">
        <v>282</v>
      </c>
      <c r="V49" s="2" t="s">
        <v>746</v>
      </c>
      <c r="W49" s="2" t="s">
        <v>136</v>
      </c>
      <c r="X49" s="2" t="s">
        <v>132</v>
      </c>
      <c r="Y49" s="2" t="s">
        <v>1111</v>
      </c>
      <c r="Z49" s="4">
        <v>45</v>
      </c>
      <c r="AA49" s="4">
        <f>=ROUNDDOWN(11.25,0)</f>
      </c>
      <c r="AB49" s="5">
        <v>4</v>
      </c>
      <c r="AC49" s="2" t="s">
        <v>132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22</v>
      </c>
      <c r="AQ49" s="8">
        <v>1173.12</v>
      </c>
      <c r="AR49" s="4"/>
      <c r="AS49" s="8"/>
      <c r="AT49" s="7"/>
      <c r="AU49" s="7"/>
      <c r="AV49" s="4">
        <v>22</v>
      </c>
      <c r="AW49" s="8">
        <v>1173.12</v>
      </c>
      <c r="AX49" s="4"/>
      <c r="AY49" s="8"/>
      <c r="AZ49" s="7"/>
      <c r="BA49" s="7"/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0.3318</v>
      </c>
      <c r="BJ49" s="4">
        <v>22</v>
      </c>
      <c r="BK49" s="8">
        <v>1173.12</v>
      </c>
      <c r="BL49" s="2" t="s">
        <v>1112</v>
      </c>
      <c r="BM49" s="7">
        <v>1</v>
      </c>
      <c r="BN49" s="7">
        <v>1</v>
      </c>
      <c r="BO49" s="4">
        <v>9</v>
      </c>
      <c r="BP49" s="8">
        <v>473.4</v>
      </c>
      <c r="BQ49" s="4"/>
      <c r="BR49" s="8"/>
      <c r="BS49" s="7"/>
      <c r="BT49" s="7"/>
      <c r="BU49" s="2" t="s">
        <v>140</v>
      </c>
      <c r="BV49" s="2" t="s">
        <v>129</v>
      </c>
      <c r="BW49" s="2" t="s">
        <v>132</v>
      </c>
      <c r="BX49" s="2" t="s">
        <v>294</v>
      </c>
      <c r="BY49" s="2" t="s">
        <v>142</v>
      </c>
      <c r="BZ49" s="2" t="s">
        <v>132</v>
      </c>
      <c r="CA49" s="4">
        <v>4</v>
      </c>
      <c r="CB49" s="8">
        <v>161.38</v>
      </c>
      <c r="CC49" s="4"/>
      <c r="CD49" s="8"/>
      <c r="CE49" s="7"/>
      <c r="CF49" s="7"/>
      <c r="CG49" s="2" t="s">
        <v>140</v>
      </c>
      <c r="CH49" s="2" t="s">
        <v>129</v>
      </c>
      <c r="CI49" s="2" t="s">
        <v>1113</v>
      </c>
      <c r="CJ49" s="2" t="s">
        <v>643</v>
      </c>
      <c r="CK49" s="2" t="s">
        <v>142</v>
      </c>
      <c r="CL49" s="2" t="s">
        <v>132</v>
      </c>
      <c r="CM49" s="4">
        <v>1</v>
      </c>
      <c r="CN49" s="8">
        <v>56.43</v>
      </c>
      <c r="CO49" s="4"/>
      <c r="CP49" s="8"/>
      <c r="CQ49" s="7"/>
      <c r="CR49" s="7"/>
      <c r="CS49" s="2" t="s">
        <v>140</v>
      </c>
      <c r="CT49" s="2" t="s">
        <v>129</v>
      </c>
      <c r="CU49" s="2" t="s">
        <v>1114</v>
      </c>
      <c r="CV49" s="2" t="s">
        <v>1115</v>
      </c>
      <c r="CW49" s="2" t="s">
        <v>142</v>
      </c>
      <c r="CX49" s="2" t="s">
        <v>132</v>
      </c>
      <c r="CY49" s="4"/>
      <c r="CZ49" s="8"/>
      <c r="DA49" s="4"/>
      <c r="DB49" s="8"/>
      <c r="DC49" s="7"/>
      <c r="DD49" s="7"/>
      <c r="DE49" s="2" t="s">
        <v>140</v>
      </c>
      <c r="DF49" s="2" t="s">
        <v>129</v>
      </c>
      <c r="DG49" s="2" t="s">
        <v>1111</v>
      </c>
      <c r="DH49" s="2" t="s">
        <v>823</v>
      </c>
      <c r="DI49" s="2" t="s">
        <v>142</v>
      </c>
      <c r="DJ49" s="2" t="s">
        <v>132</v>
      </c>
      <c r="DK49" s="4">
        <v>5</v>
      </c>
      <c r="DL49" s="8">
        <v>296.65</v>
      </c>
      <c r="DM49" s="4"/>
      <c r="DN49" s="8"/>
      <c r="DO49" s="7"/>
      <c r="DP49" s="7"/>
      <c r="DQ49" s="2" t="s">
        <v>140</v>
      </c>
      <c r="DR49" s="2" t="s">
        <v>129</v>
      </c>
      <c r="DS49" s="2" t="s">
        <v>494</v>
      </c>
      <c r="DT49" s="2" t="s">
        <v>1116</v>
      </c>
      <c r="DU49" s="2" t="s">
        <v>142</v>
      </c>
      <c r="DV49" s="2" t="s">
        <v>132</v>
      </c>
      <c r="DW49" s="4">
        <v>2</v>
      </c>
      <c r="DX49" s="8">
        <v>133.4</v>
      </c>
      <c r="DY49" s="4"/>
      <c r="DZ49" s="8"/>
      <c r="EA49" s="7"/>
      <c r="EB49" s="7"/>
      <c r="EC49" s="2" t="s">
        <v>140</v>
      </c>
      <c r="ED49" s="2" t="s">
        <v>129</v>
      </c>
      <c r="EE49" s="2" t="s">
        <v>829</v>
      </c>
      <c r="EF49" s="2" t="s">
        <v>1117</v>
      </c>
      <c r="EG49" s="2" t="s">
        <v>142</v>
      </c>
      <c r="EH49" s="2" t="s">
        <v>132</v>
      </c>
      <c r="EI49" s="4"/>
      <c r="EJ49" s="8"/>
      <c r="EK49" s="4"/>
      <c r="EL49" s="8"/>
      <c r="EM49" s="7"/>
      <c r="EN49" s="7"/>
      <c r="EO49" s="2" t="s">
        <v>140</v>
      </c>
      <c r="EP49" s="2" t="s">
        <v>129</v>
      </c>
      <c r="EQ49" s="2" t="s">
        <v>1118</v>
      </c>
      <c r="ER49" s="2" t="s">
        <v>941</v>
      </c>
      <c r="ES49" s="2" t="s">
        <v>142</v>
      </c>
      <c r="ET49" s="2" t="s">
        <v>132</v>
      </c>
      <c r="EU49" s="4"/>
      <c r="EV49" s="8"/>
      <c r="EW49" s="4"/>
      <c r="EX49" s="8"/>
      <c r="EY49" s="7"/>
      <c r="EZ49" s="7"/>
      <c r="FA49" s="2" t="s">
        <v>140</v>
      </c>
      <c r="FB49" s="2" t="s">
        <v>177</v>
      </c>
      <c r="FC49" s="2" t="s">
        <v>648</v>
      </c>
      <c r="FD49" s="2" t="s">
        <v>1119</v>
      </c>
      <c r="FE49" s="2" t="s">
        <v>142</v>
      </c>
      <c r="FF49" s="2" t="s">
        <v>132</v>
      </c>
      <c r="FG49" s="4">
        <v>1</v>
      </c>
      <c r="FH49" s="8">
        <v>51.86</v>
      </c>
      <c r="FI49" s="4"/>
      <c r="FJ49" s="8"/>
      <c r="FK49" s="7"/>
      <c r="FL49" s="7"/>
      <c r="FM49" s="2" t="s">
        <v>140</v>
      </c>
      <c r="FN49" s="2" t="s">
        <v>129</v>
      </c>
      <c r="FO49" s="2" t="s">
        <v>156</v>
      </c>
      <c r="FP49" s="2" t="s">
        <v>1120</v>
      </c>
      <c r="FQ49" s="2" t="s">
        <v>142</v>
      </c>
      <c r="FR49" s="2" t="s">
        <v>132</v>
      </c>
      <c r="FS49" s="4"/>
      <c r="FT49" s="8"/>
      <c r="FU49" s="4"/>
      <c r="FV49" s="8"/>
      <c r="FW49" s="7"/>
      <c r="FX49" s="7"/>
      <c r="FY49" s="2" t="s">
        <v>140</v>
      </c>
      <c r="FZ49" s="2" t="s">
        <v>129</v>
      </c>
      <c r="GA49" s="2" t="s">
        <v>390</v>
      </c>
      <c r="GB49" s="2" t="s">
        <v>1121</v>
      </c>
      <c r="GC49" s="2" t="s">
        <v>142</v>
      </c>
      <c r="GD49" s="2" t="s">
        <v>132</v>
      </c>
      <c r="GE49" s="4"/>
      <c r="GF49" s="8"/>
      <c r="GG49" s="4"/>
      <c r="GH49" s="8"/>
      <c r="GI49" s="7"/>
      <c r="GJ49" s="7"/>
      <c r="GK49" s="2" t="s">
        <v>140</v>
      </c>
      <c r="GL49" s="2" t="s">
        <v>129</v>
      </c>
      <c r="GM49" s="2" t="s">
        <v>963</v>
      </c>
      <c r="GN49" s="2" t="s">
        <v>1118</v>
      </c>
      <c r="GO49" s="2" t="s">
        <v>142</v>
      </c>
      <c r="GP49" s="2" t="s">
        <v>132</v>
      </c>
      <c r="GQ49" s="4"/>
      <c r="GR49" s="8"/>
      <c r="GS49" s="4"/>
      <c r="GT49" s="8"/>
      <c r="GU49" s="7"/>
      <c r="GV49" s="7"/>
      <c r="GW49" s="2" t="s">
        <v>140</v>
      </c>
      <c r="GX49" s="2" t="s">
        <v>129</v>
      </c>
      <c r="GY49" s="2" t="s">
        <v>162</v>
      </c>
      <c r="GZ49" s="2" t="s">
        <v>132</v>
      </c>
      <c r="HA49" s="2" t="s">
        <v>142</v>
      </c>
      <c r="HB49" s="2" t="s">
        <v>132</v>
      </c>
      <c r="HC49" s="4"/>
      <c r="HD49" s="8"/>
      <c r="HE49" s="4"/>
      <c r="HF49" s="8"/>
      <c r="HG49" s="7"/>
      <c r="HH49" s="7"/>
      <c r="HI49" s="2" t="s">
        <v>140</v>
      </c>
      <c r="HJ49" s="2" t="s">
        <v>129</v>
      </c>
      <c r="HK49" s="2" t="s">
        <v>893</v>
      </c>
      <c r="HL49" s="2" t="s">
        <v>1122</v>
      </c>
      <c r="HM49" s="2" t="s">
        <v>142</v>
      </c>
      <c r="HN49" s="2" t="s">
        <v>132</v>
      </c>
      <c r="HO49" s="4"/>
      <c r="HP49" s="8"/>
      <c r="HQ49" s="4"/>
      <c r="HR49" s="8"/>
      <c r="HS49" s="7"/>
      <c r="HT49" s="7"/>
      <c r="HU49" s="2" t="s">
        <v>140</v>
      </c>
      <c r="HV49" s="2" t="s">
        <v>129</v>
      </c>
      <c r="HW49" s="2" t="s">
        <v>167</v>
      </c>
      <c r="HX49" s="2" t="s">
        <v>132</v>
      </c>
      <c r="HY49" s="2" t="s">
        <v>142</v>
      </c>
      <c r="HZ49" s="2" t="s">
        <v>132</v>
      </c>
      <c r="IA49" s="4"/>
      <c r="IB49" s="8"/>
      <c r="IC49" s="4"/>
      <c r="ID49" s="8"/>
      <c r="IE49" s="7"/>
      <c r="IF49" s="7"/>
      <c r="IG49" s="2" t="s">
        <v>168</v>
      </c>
      <c r="IH49" s="2" t="s">
        <v>129</v>
      </c>
      <c r="II49" s="2" t="s">
        <v>132</v>
      </c>
      <c r="IJ49" s="2" t="s">
        <v>132</v>
      </c>
      <c r="IK49" s="2" t="s">
        <v>142</v>
      </c>
      <c r="IL49" s="2" t="s">
        <v>132</v>
      </c>
      <c r="IM49" s="4"/>
      <c r="IN49" s="8"/>
      <c r="IO49" s="4"/>
      <c r="IP49" s="8"/>
      <c r="IQ49" s="7"/>
      <c r="IR49" s="7"/>
      <c r="IS49" s="2" t="s">
        <v>140</v>
      </c>
      <c r="IT49" s="2" t="s">
        <v>129</v>
      </c>
      <c r="IU49" s="2" t="s">
        <v>169</v>
      </c>
      <c r="IV49" s="2" t="s">
        <v>132</v>
      </c>
      <c r="IW49" s="2" t="s">
        <v>142</v>
      </c>
      <c r="IX49" s="2" t="s">
        <v>132</v>
      </c>
      <c r="IY49" s="4"/>
      <c r="IZ49" s="8"/>
      <c r="JA49" s="4"/>
      <c r="JB49" s="8"/>
      <c r="JC49" s="7"/>
      <c r="JD49" s="7"/>
      <c r="JE49" s="2" t="s">
        <v>164</v>
      </c>
      <c r="JF49" s="2" t="s">
        <v>129</v>
      </c>
      <c r="JG49" s="2" t="s">
        <v>132</v>
      </c>
      <c r="JH49" s="2" t="s">
        <v>132</v>
      </c>
      <c r="JI49" s="2" t="s">
        <v>142</v>
      </c>
      <c r="JJ49" s="2" t="s">
        <v>132</v>
      </c>
      <c r="JK49" s="4"/>
      <c r="JL49" s="8"/>
      <c r="JM49" s="4"/>
      <c r="JN49" s="8"/>
      <c r="JO49" s="7"/>
      <c r="JP49" s="7"/>
      <c r="JQ49" s="2" t="s">
        <v>140</v>
      </c>
      <c r="JR49" s="2" t="s">
        <v>129</v>
      </c>
      <c r="JS49" s="2" t="s">
        <v>170</v>
      </c>
      <c r="JT49" s="2" t="s">
        <v>330</v>
      </c>
      <c r="JU49" s="2" t="s">
        <v>142</v>
      </c>
      <c r="JV49" s="2" t="s">
        <v>132</v>
      </c>
      <c r="JW49" s="4"/>
      <c r="JX49" s="8"/>
      <c r="JY49" s="4"/>
      <c r="JZ49" s="8"/>
      <c r="KA49" s="7"/>
      <c r="KB49" s="7"/>
      <c r="KC49" s="2" t="s">
        <v>140</v>
      </c>
      <c r="KD49" s="2" t="s">
        <v>129</v>
      </c>
      <c r="KE49" s="2" t="s">
        <v>308</v>
      </c>
      <c r="KF49" s="2" t="s">
        <v>132</v>
      </c>
      <c r="KG49" s="2" t="s">
        <v>142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175</v>
      </c>
      <c r="LB49" s="2" t="s">
        <v>177</v>
      </c>
      <c r="LC49" s="2" t="s">
        <v>132</v>
      </c>
      <c r="LD49" s="2" t="s">
        <v>132</v>
      </c>
      <c r="LE49" s="2" t="s">
        <v>142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140</v>
      </c>
      <c r="LZ49" s="2" t="s">
        <v>177</v>
      </c>
      <c r="MA49" s="2" t="s">
        <v>1114</v>
      </c>
      <c r="MB49" s="2" t="s">
        <v>1123</v>
      </c>
      <c r="MC49" s="2" t="s">
        <v>142</v>
      </c>
      <c r="MD49" s="2" t="s">
        <v>132</v>
      </c>
      <c r="ME49" s="4"/>
      <c r="MF49" s="8"/>
      <c r="MG49" s="4"/>
      <c r="MH49" s="8"/>
      <c r="MI49" s="7"/>
      <c r="MJ49" s="7"/>
      <c r="MK49" s="2" t="s">
        <v>175</v>
      </c>
      <c r="ML49" s="2" t="s">
        <v>129</v>
      </c>
      <c r="MM49" s="2" t="s">
        <v>132</v>
      </c>
      <c r="MN49" s="2" t="s">
        <v>132</v>
      </c>
      <c r="MO49" s="2" t="s">
        <v>142</v>
      </c>
      <c r="MP49" s="2" t="s">
        <v>132</v>
      </c>
      <c r="MQ49" s="4"/>
      <c r="MR49" s="8"/>
      <c r="MS49" s="4"/>
      <c r="MT49" s="8"/>
      <c r="MU49" s="7"/>
      <c r="MV49" s="7"/>
      <c r="MW49" s="2" t="s">
        <v>175</v>
      </c>
      <c r="MX49" s="2" t="s">
        <v>129</v>
      </c>
      <c r="MY49" s="2" t="s">
        <v>132</v>
      </c>
      <c r="MZ49" s="2" t="s">
        <v>132</v>
      </c>
      <c r="NA49" s="2" t="s">
        <v>142</v>
      </c>
      <c r="NB49" s="2" t="s">
        <v>132</v>
      </c>
      <c r="NC49" s="4"/>
      <c r="ND49" s="8"/>
      <c r="NE49" s="4"/>
      <c r="NF49" s="8"/>
      <c r="NG49" s="7"/>
      <c r="NH49" s="7"/>
      <c r="NI49" s="2" t="s">
        <v>175</v>
      </c>
      <c r="NJ49" s="2" t="s">
        <v>129</v>
      </c>
      <c r="NK49" s="2" t="s">
        <v>132</v>
      </c>
      <c r="NL49" s="2" t="s">
        <v>132</v>
      </c>
      <c r="NM49" s="2" t="s">
        <v>142</v>
      </c>
      <c r="NN49" s="2" t="s">
        <v>132</v>
      </c>
      <c r="NO49" s="4"/>
      <c r="NP49" s="8"/>
      <c r="NQ49" s="4"/>
      <c r="NR49" s="8"/>
      <c r="NS49" s="7"/>
      <c r="NT49" s="7"/>
      <c r="NU49" s="2" t="s">
        <v>176</v>
      </c>
      <c r="NV49" s="2" t="s">
        <v>129</v>
      </c>
      <c r="NW49" s="2" t="s">
        <v>132</v>
      </c>
      <c r="NX49" s="2" t="s">
        <v>132</v>
      </c>
      <c r="NY49" s="2" t="s">
        <v>142</v>
      </c>
      <c r="NZ49" s="2" t="s">
        <v>132</v>
      </c>
      <c r="OA49" s="4"/>
      <c r="OB49" s="8"/>
      <c r="OC49" s="4"/>
      <c r="OD49" s="8"/>
      <c r="OE49" s="7"/>
      <c r="OF49" s="7"/>
      <c r="OG49" s="2" t="s">
        <v>175</v>
      </c>
      <c r="OH49" s="2" t="s">
        <v>129</v>
      </c>
      <c r="OI49" s="2" t="s">
        <v>132</v>
      </c>
      <c r="OJ49" s="2" t="s">
        <v>132</v>
      </c>
      <c r="OK49" s="2" t="s">
        <v>142</v>
      </c>
      <c r="OL49" s="2" t="s">
        <v>132</v>
      </c>
      <c r="OM49" s="4"/>
      <c r="ON49" s="8"/>
      <c r="OO49" s="4"/>
      <c r="OP49" s="8"/>
      <c r="OQ49" s="7"/>
      <c r="OR49" s="7"/>
      <c r="OS49" s="2" t="s">
        <v>175</v>
      </c>
      <c r="OT49" s="2" t="s">
        <v>177</v>
      </c>
      <c r="OU49" s="2" t="s">
        <v>132</v>
      </c>
      <c r="OV49" s="2" t="s">
        <v>132</v>
      </c>
      <c r="OW49" s="2" t="s">
        <v>142</v>
      </c>
      <c r="OX49" s="2" t="s">
        <v>132</v>
      </c>
      <c r="OY49" s="4"/>
      <c r="OZ49" s="8"/>
      <c r="PA49" s="4"/>
      <c r="PB49" s="8"/>
      <c r="PC49" s="7"/>
      <c r="PD49" s="7"/>
      <c r="PE49" s="2" t="s">
        <v>164</v>
      </c>
      <c r="PF49" s="2" t="s">
        <v>129</v>
      </c>
      <c r="PG49" s="2" t="s">
        <v>132</v>
      </c>
      <c r="PH49" s="2" t="s">
        <v>132</v>
      </c>
      <c r="PI49" s="2" t="s">
        <v>142</v>
      </c>
      <c r="PJ49" s="2" t="s">
        <v>132</v>
      </c>
      <c r="PK49" s="4"/>
      <c r="PL49" s="8"/>
      <c r="PM49" s="4"/>
      <c r="PN49" s="8"/>
      <c r="PO49" s="7"/>
      <c r="PP49" s="7"/>
      <c r="PQ49" s="2" t="s">
        <v>140</v>
      </c>
      <c r="PR49" s="2" t="s">
        <v>177</v>
      </c>
      <c r="PS49" s="2" t="s">
        <v>508</v>
      </c>
      <c r="PT49" s="2" t="s">
        <v>132</v>
      </c>
      <c r="PU49" s="2" t="s">
        <v>142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164</v>
      </c>
      <c r="QP49" s="2" t="s">
        <v>177</v>
      </c>
      <c r="QQ49" s="2" t="s">
        <v>132</v>
      </c>
      <c r="QR49" s="2" t="s">
        <v>132</v>
      </c>
      <c r="QS49" s="2" t="s">
        <v>142</v>
      </c>
      <c r="QT49" s="2" t="s">
        <v>132</v>
      </c>
      <c r="QU49" s="4"/>
      <c r="QV49" s="8"/>
      <c r="QW49" s="4"/>
      <c r="QX49" s="8"/>
      <c r="QY49" s="7"/>
      <c r="QZ49" s="7"/>
      <c r="RA49" s="2" t="s">
        <v>175</v>
      </c>
      <c r="RB49" s="2" t="s">
        <v>129</v>
      </c>
      <c r="RC49" s="2" t="s">
        <v>132</v>
      </c>
      <c r="RD49" s="2" t="s">
        <v>132</v>
      </c>
      <c r="RE49" s="2" t="s">
        <v>142</v>
      </c>
      <c r="RF49" s="2" t="s">
        <v>180</v>
      </c>
      <c r="RG49" s="4"/>
      <c r="RH49" s="8"/>
      <c r="RI49" s="4"/>
      <c r="RJ49" s="8"/>
      <c r="RK49" s="7"/>
      <c r="RL49" s="7"/>
      <c r="RM49" s="2" t="s">
        <v>140</v>
      </c>
      <c r="RN49" s="2" t="s">
        <v>177</v>
      </c>
      <c r="RO49" s="2" t="s">
        <v>181</v>
      </c>
      <c r="RP49" s="2" t="s">
        <v>571</v>
      </c>
      <c r="RQ49" s="2" t="s">
        <v>142</v>
      </c>
      <c r="RR49" s="2" t="s">
        <v>132</v>
      </c>
    </row>
    <row r="50">
      <c r="A50" s="2" t="s">
        <v>1124</v>
      </c>
      <c r="B50" s="2" t="s">
        <v>121</v>
      </c>
      <c r="C50" s="2" t="s">
        <v>122</v>
      </c>
      <c r="D50" s="2" t="s">
        <v>929</v>
      </c>
      <c r="E50" s="2" t="s">
        <v>930</v>
      </c>
      <c r="F50" s="2" t="s">
        <v>1086</v>
      </c>
      <c r="G50" s="2" t="s">
        <v>1086</v>
      </c>
      <c r="H50" s="2" t="s">
        <v>1086</v>
      </c>
      <c r="I50" s="2" t="s">
        <v>1087</v>
      </c>
      <c r="J50" s="2" t="s">
        <v>127</v>
      </c>
      <c r="K50" s="2" t="s">
        <v>1125</v>
      </c>
      <c r="L50" s="3">
        <v>45.74</v>
      </c>
      <c r="M50" s="3">
        <v>48.03</v>
      </c>
      <c r="N50" s="3">
        <v>89.24</v>
      </c>
      <c r="O50" s="2" t="s">
        <v>129</v>
      </c>
      <c r="P50" s="2" t="s">
        <v>321</v>
      </c>
      <c r="Q50" s="2" t="s">
        <v>131</v>
      </c>
      <c r="R50" s="2" t="s">
        <v>132</v>
      </c>
      <c r="S50" s="2" t="s">
        <v>1126</v>
      </c>
      <c r="T50" s="2" t="s">
        <v>132</v>
      </c>
      <c r="U50" s="2" t="s">
        <v>282</v>
      </c>
      <c r="V50" s="2" t="s">
        <v>746</v>
      </c>
      <c r="W50" s="2" t="s">
        <v>136</v>
      </c>
      <c r="X50" s="2" t="s">
        <v>132</v>
      </c>
      <c r="Y50" s="2" t="s">
        <v>762</v>
      </c>
      <c r="Z50" s="4">
        <v>130</v>
      </c>
      <c r="AA50" s="4">
        <f>=ROUNDDOWN(43.3333333333333,0)</f>
      </c>
      <c r="AB50" s="5">
        <v>3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14</v>
      </c>
      <c r="AQ50" s="8">
        <v>786.08</v>
      </c>
      <c r="AR50" s="4"/>
      <c r="AS50" s="8"/>
      <c r="AT50" s="7"/>
      <c r="AU50" s="7"/>
      <c r="AV50" s="4">
        <v>14</v>
      </c>
      <c r="AW50" s="8">
        <v>786.08</v>
      </c>
      <c r="AX50" s="4"/>
      <c r="AY50" s="8"/>
      <c r="AZ50" s="7"/>
      <c r="BA50" s="7"/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0.2223</v>
      </c>
      <c r="BJ50" s="4">
        <v>14</v>
      </c>
      <c r="BK50" s="8">
        <v>786.08</v>
      </c>
      <c r="BL50" s="2" t="s">
        <v>1127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140</v>
      </c>
      <c r="BV50" s="2" t="s">
        <v>129</v>
      </c>
      <c r="BW50" s="2" t="s">
        <v>132</v>
      </c>
      <c r="BX50" s="2" t="s">
        <v>764</v>
      </c>
      <c r="BY50" s="2" t="s">
        <v>142</v>
      </c>
      <c r="BZ50" s="2" t="s">
        <v>132</v>
      </c>
      <c r="CA50" s="4">
        <v>2</v>
      </c>
      <c r="CB50" s="8">
        <v>78.39</v>
      </c>
      <c r="CC50" s="4"/>
      <c r="CD50" s="8"/>
      <c r="CE50" s="7"/>
      <c r="CF50" s="7"/>
      <c r="CG50" s="2" t="s">
        <v>140</v>
      </c>
      <c r="CH50" s="2" t="s">
        <v>129</v>
      </c>
      <c r="CI50" s="2" t="s">
        <v>1128</v>
      </c>
      <c r="CJ50" s="2" t="s">
        <v>1129</v>
      </c>
      <c r="CK50" s="2" t="s">
        <v>142</v>
      </c>
      <c r="CL50" s="2" t="s">
        <v>132</v>
      </c>
      <c r="CM50" s="4">
        <v>2</v>
      </c>
      <c r="CN50" s="8">
        <v>112.86</v>
      </c>
      <c r="CO50" s="4"/>
      <c r="CP50" s="8"/>
      <c r="CQ50" s="7"/>
      <c r="CR50" s="7"/>
      <c r="CS50" s="2" t="s">
        <v>140</v>
      </c>
      <c r="CT50" s="2" t="s">
        <v>129</v>
      </c>
      <c r="CU50" s="2" t="s">
        <v>769</v>
      </c>
      <c r="CV50" s="2" t="s">
        <v>1130</v>
      </c>
      <c r="CW50" s="2" t="s">
        <v>142</v>
      </c>
      <c r="CX50" s="2" t="s">
        <v>132</v>
      </c>
      <c r="CY50" s="4">
        <v>4</v>
      </c>
      <c r="CZ50" s="8">
        <v>246.32</v>
      </c>
      <c r="DA50" s="4"/>
      <c r="DB50" s="8"/>
      <c r="DC50" s="7"/>
      <c r="DD50" s="7"/>
      <c r="DE50" s="2" t="s">
        <v>140</v>
      </c>
      <c r="DF50" s="2" t="s">
        <v>129</v>
      </c>
      <c r="DG50" s="2" t="s">
        <v>769</v>
      </c>
      <c r="DH50" s="2" t="s">
        <v>1131</v>
      </c>
      <c r="DI50" s="2" t="s">
        <v>142</v>
      </c>
      <c r="DJ50" s="2" t="s">
        <v>132</v>
      </c>
      <c r="DK50" s="4">
        <v>5</v>
      </c>
      <c r="DL50" s="8">
        <v>296.65</v>
      </c>
      <c r="DM50" s="4"/>
      <c r="DN50" s="8"/>
      <c r="DO50" s="7"/>
      <c r="DP50" s="7"/>
      <c r="DQ50" s="2" t="s">
        <v>140</v>
      </c>
      <c r="DR50" s="2" t="s">
        <v>129</v>
      </c>
      <c r="DS50" s="2" t="s">
        <v>976</v>
      </c>
      <c r="DT50" s="2" t="s">
        <v>1060</v>
      </c>
      <c r="DU50" s="2" t="s">
        <v>142</v>
      </c>
      <c r="DV50" s="2" t="s">
        <v>132</v>
      </c>
      <c r="DW50" s="4"/>
      <c r="DX50" s="8"/>
      <c r="DY50" s="4"/>
      <c r="DZ50" s="8"/>
      <c r="EA50" s="7"/>
      <c r="EB50" s="7"/>
      <c r="EC50" s="2" t="s">
        <v>140</v>
      </c>
      <c r="ED50" s="2" t="s">
        <v>129</v>
      </c>
      <c r="EE50" s="2" t="s">
        <v>773</v>
      </c>
      <c r="EF50" s="2" t="s">
        <v>1132</v>
      </c>
      <c r="EG50" s="2" t="s">
        <v>142</v>
      </c>
      <c r="EH50" s="2" t="s">
        <v>132</v>
      </c>
      <c r="EI50" s="4"/>
      <c r="EJ50" s="8"/>
      <c r="EK50" s="4"/>
      <c r="EL50" s="8"/>
      <c r="EM50" s="7"/>
      <c r="EN50" s="7"/>
      <c r="EO50" s="2" t="s">
        <v>140</v>
      </c>
      <c r="EP50" s="2" t="s">
        <v>129</v>
      </c>
      <c r="EQ50" s="2" t="s">
        <v>769</v>
      </c>
      <c r="ER50" s="2" t="s">
        <v>1133</v>
      </c>
      <c r="ES50" s="2" t="s">
        <v>142</v>
      </c>
      <c r="ET50" s="2" t="s">
        <v>132</v>
      </c>
      <c r="EU50" s="4"/>
      <c r="EV50" s="8"/>
      <c r="EW50" s="4"/>
      <c r="EX50" s="8"/>
      <c r="EY50" s="7"/>
      <c r="EZ50" s="7"/>
      <c r="FA50" s="2" t="s">
        <v>140</v>
      </c>
      <c r="FB50" s="2" t="s">
        <v>177</v>
      </c>
      <c r="FC50" s="2" t="s">
        <v>776</v>
      </c>
      <c r="FD50" s="2" t="s">
        <v>1134</v>
      </c>
      <c r="FE50" s="2" t="s">
        <v>142</v>
      </c>
      <c r="FF50" s="2" t="s">
        <v>132</v>
      </c>
      <c r="FG50" s="4"/>
      <c r="FH50" s="8"/>
      <c r="FI50" s="4"/>
      <c r="FJ50" s="8"/>
      <c r="FK50" s="7"/>
      <c r="FL50" s="7"/>
      <c r="FM50" s="2" t="s">
        <v>140</v>
      </c>
      <c r="FN50" s="2" t="s">
        <v>129</v>
      </c>
      <c r="FO50" s="2" t="s">
        <v>156</v>
      </c>
      <c r="FP50" s="2" t="s">
        <v>1135</v>
      </c>
      <c r="FQ50" s="2" t="s">
        <v>142</v>
      </c>
      <c r="FR50" s="2" t="s">
        <v>132</v>
      </c>
      <c r="FS50" s="4">
        <v>1</v>
      </c>
      <c r="FT50" s="8">
        <v>51.86</v>
      </c>
      <c r="FU50" s="4"/>
      <c r="FV50" s="8"/>
      <c r="FW50" s="7"/>
      <c r="FX50" s="7"/>
      <c r="FY50" s="2" t="s">
        <v>140</v>
      </c>
      <c r="FZ50" s="2" t="s">
        <v>129</v>
      </c>
      <c r="GA50" s="2" t="s">
        <v>950</v>
      </c>
      <c r="GB50" s="2" t="s">
        <v>1136</v>
      </c>
      <c r="GC50" s="2" t="s">
        <v>142</v>
      </c>
      <c r="GD50" s="2" t="s">
        <v>132</v>
      </c>
      <c r="GE50" s="4"/>
      <c r="GF50" s="8"/>
      <c r="GG50" s="4"/>
      <c r="GH50" s="8"/>
      <c r="GI50" s="7"/>
      <c r="GJ50" s="7"/>
      <c r="GK50" s="2" t="s">
        <v>140</v>
      </c>
      <c r="GL50" s="2" t="s">
        <v>129</v>
      </c>
      <c r="GM50" s="2" t="s">
        <v>769</v>
      </c>
      <c r="GN50" s="2" t="s">
        <v>1137</v>
      </c>
      <c r="GO50" s="2" t="s">
        <v>142</v>
      </c>
      <c r="GP50" s="2" t="s">
        <v>132</v>
      </c>
      <c r="GQ50" s="4"/>
      <c r="GR50" s="8"/>
      <c r="GS50" s="4"/>
      <c r="GT50" s="8"/>
      <c r="GU50" s="7"/>
      <c r="GV50" s="7"/>
      <c r="GW50" s="2" t="s">
        <v>140</v>
      </c>
      <c r="GX50" s="2" t="s">
        <v>129</v>
      </c>
      <c r="GY50" s="2" t="s">
        <v>162</v>
      </c>
      <c r="GZ50" s="2" t="s">
        <v>132</v>
      </c>
      <c r="HA50" s="2" t="s">
        <v>142</v>
      </c>
      <c r="HB50" s="2" t="s">
        <v>132</v>
      </c>
      <c r="HC50" s="4"/>
      <c r="HD50" s="8"/>
      <c r="HE50" s="4"/>
      <c r="HF50" s="8"/>
      <c r="HG50" s="7"/>
      <c r="HH50" s="7"/>
      <c r="HI50" s="2" t="s">
        <v>140</v>
      </c>
      <c r="HJ50" s="2" t="s">
        <v>129</v>
      </c>
      <c r="HK50" s="2" t="s">
        <v>784</v>
      </c>
      <c r="HL50" s="2" t="s">
        <v>1138</v>
      </c>
      <c r="HM50" s="2" t="s">
        <v>142</v>
      </c>
      <c r="HN50" s="2" t="s">
        <v>132</v>
      </c>
      <c r="HO50" s="4"/>
      <c r="HP50" s="8"/>
      <c r="HQ50" s="4"/>
      <c r="HR50" s="8"/>
      <c r="HS50" s="7"/>
      <c r="HT50" s="7"/>
      <c r="HU50" s="2" t="s">
        <v>140</v>
      </c>
      <c r="HV50" s="2" t="s">
        <v>129</v>
      </c>
      <c r="HW50" s="2" t="s">
        <v>367</v>
      </c>
      <c r="HX50" s="2" t="s">
        <v>1139</v>
      </c>
      <c r="HY50" s="2" t="s">
        <v>142</v>
      </c>
      <c r="HZ50" s="2" t="s">
        <v>132</v>
      </c>
      <c r="IA50" s="4"/>
      <c r="IB50" s="8"/>
      <c r="IC50" s="4"/>
      <c r="ID50" s="8"/>
      <c r="IE50" s="7"/>
      <c r="IF50" s="7"/>
      <c r="IG50" s="2" t="s">
        <v>168</v>
      </c>
      <c r="IH50" s="2" t="s">
        <v>129</v>
      </c>
      <c r="II50" s="2" t="s">
        <v>132</v>
      </c>
      <c r="IJ50" s="2" t="s">
        <v>132</v>
      </c>
      <c r="IK50" s="2" t="s">
        <v>142</v>
      </c>
      <c r="IL50" s="2" t="s">
        <v>132</v>
      </c>
      <c r="IM50" s="4"/>
      <c r="IN50" s="8"/>
      <c r="IO50" s="4"/>
      <c r="IP50" s="8"/>
      <c r="IQ50" s="7"/>
      <c r="IR50" s="7"/>
      <c r="IS50" s="2" t="s">
        <v>140</v>
      </c>
      <c r="IT50" s="2" t="s">
        <v>129</v>
      </c>
      <c r="IU50" s="2" t="s">
        <v>305</v>
      </c>
      <c r="IV50" s="2" t="s">
        <v>306</v>
      </c>
      <c r="IW50" s="2" t="s">
        <v>142</v>
      </c>
      <c r="IX50" s="2" t="s">
        <v>132</v>
      </c>
      <c r="IY50" s="4"/>
      <c r="IZ50" s="8"/>
      <c r="JA50" s="4"/>
      <c r="JB50" s="8"/>
      <c r="JC50" s="7"/>
      <c r="JD50" s="7"/>
      <c r="JE50" s="2" t="s">
        <v>164</v>
      </c>
      <c r="JF50" s="2" t="s">
        <v>129</v>
      </c>
      <c r="JG50" s="2" t="s">
        <v>132</v>
      </c>
      <c r="JH50" s="2" t="s">
        <v>132</v>
      </c>
      <c r="JI50" s="2" t="s">
        <v>142</v>
      </c>
      <c r="JJ50" s="2" t="s">
        <v>132</v>
      </c>
      <c r="JK50" s="4"/>
      <c r="JL50" s="8"/>
      <c r="JM50" s="4"/>
      <c r="JN50" s="8"/>
      <c r="JO50" s="7"/>
      <c r="JP50" s="7"/>
      <c r="JQ50" s="2" t="s">
        <v>140</v>
      </c>
      <c r="JR50" s="2" t="s">
        <v>129</v>
      </c>
      <c r="JS50" s="2" t="s">
        <v>1140</v>
      </c>
      <c r="JT50" s="2" t="s">
        <v>150</v>
      </c>
      <c r="JU50" s="2" t="s">
        <v>142</v>
      </c>
      <c r="JV50" s="2" t="s">
        <v>132</v>
      </c>
      <c r="JW50" s="4"/>
      <c r="JX50" s="8"/>
      <c r="JY50" s="4"/>
      <c r="JZ50" s="8"/>
      <c r="KA50" s="7"/>
      <c r="KB50" s="7"/>
      <c r="KC50" s="2" t="s">
        <v>140</v>
      </c>
      <c r="KD50" s="2" t="s">
        <v>129</v>
      </c>
      <c r="KE50" s="2" t="s">
        <v>1101</v>
      </c>
      <c r="KF50" s="2" t="s">
        <v>1141</v>
      </c>
      <c r="KG50" s="2" t="s">
        <v>142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175</v>
      </c>
      <c r="LB50" s="2" t="s">
        <v>177</v>
      </c>
      <c r="LC50" s="2" t="s">
        <v>132</v>
      </c>
      <c r="LD50" s="2" t="s">
        <v>132</v>
      </c>
      <c r="LE50" s="2" t="s">
        <v>142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140</v>
      </c>
      <c r="LZ50" s="2" t="s">
        <v>174</v>
      </c>
      <c r="MA50" s="2" t="s">
        <v>792</v>
      </c>
      <c r="MB50" s="2" t="s">
        <v>1142</v>
      </c>
      <c r="MC50" s="2" t="s">
        <v>142</v>
      </c>
      <c r="MD50" s="2" t="s">
        <v>132</v>
      </c>
      <c r="ME50" s="4"/>
      <c r="MF50" s="8"/>
      <c r="MG50" s="4"/>
      <c r="MH50" s="8"/>
      <c r="MI50" s="7"/>
      <c r="MJ50" s="7"/>
      <c r="MK50" s="2" t="s">
        <v>175</v>
      </c>
      <c r="ML50" s="2" t="s">
        <v>129</v>
      </c>
      <c r="MM50" s="2" t="s">
        <v>769</v>
      </c>
      <c r="MN50" s="2" t="s">
        <v>132</v>
      </c>
      <c r="MO50" s="2" t="s">
        <v>142</v>
      </c>
      <c r="MP50" s="2" t="s">
        <v>132</v>
      </c>
      <c r="MQ50" s="4"/>
      <c r="MR50" s="8"/>
      <c r="MS50" s="4"/>
      <c r="MT50" s="8"/>
      <c r="MU50" s="7"/>
      <c r="MV50" s="7"/>
      <c r="MW50" s="2" t="s">
        <v>175</v>
      </c>
      <c r="MX50" s="2" t="s">
        <v>129</v>
      </c>
      <c r="MY50" s="2" t="s">
        <v>132</v>
      </c>
      <c r="MZ50" s="2" t="s">
        <v>132</v>
      </c>
      <c r="NA50" s="2" t="s">
        <v>142</v>
      </c>
      <c r="NB50" s="2" t="s">
        <v>132</v>
      </c>
      <c r="NC50" s="4"/>
      <c r="ND50" s="8"/>
      <c r="NE50" s="4"/>
      <c r="NF50" s="8"/>
      <c r="NG50" s="7"/>
      <c r="NH50" s="7"/>
      <c r="NI50" s="2" t="s">
        <v>175</v>
      </c>
      <c r="NJ50" s="2" t="s">
        <v>129</v>
      </c>
      <c r="NK50" s="2" t="s">
        <v>132</v>
      </c>
      <c r="NL50" s="2" t="s">
        <v>132</v>
      </c>
      <c r="NM50" s="2" t="s">
        <v>142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175</v>
      </c>
      <c r="OH50" s="2" t="s">
        <v>129</v>
      </c>
      <c r="OI50" s="2" t="s">
        <v>132</v>
      </c>
      <c r="OJ50" s="2" t="s">
        <v>132</v>
      </c>
      <c r="OK50" s="2" t="s">
        <v>142</v>
      </c>
      <c r="OL50" s="2" t="s">
        <v>132</v>
      </c>
      <c r="OM50" s="4"/>
      <c r="ON50" s="8"/>
      <c r="OO50" s="4"/>
      <c r="OP50" s="8"/>
      <c r="OQ50" s="7"/>
      <c r="OR50" s="7"/>
      <c r="OS50" s="2" t="s">
        <v>175</v>
      </c>
      <c r="OT50" s="2" t="s">
        <v>177</v>
      </c>
      <c r="OU50" s="2" t="s">
        <v>132</v>
      </c>
      <c r="OV50" s="2" t="s">
        <v>132</v>
      </c>
      <c r="OW50" s="2" t="s">
        <v>142</v>
      </c>
      <c r="OX50" s="2" t="s">
        <v>132</v>
      </c>
      <c r="OY50" s="4"/>
      <c r="OZ50" s="8"/>
      <c r="PA50" s="4"/>
      <c r="PB50" s="8"/>
      <c r="PC50" s="7"/>
      <c r="PD50" s="7"/>
      <c r="PE50" s="2" t="s">
        <v>140</v>
      </c>
      <c r="PF50" s="2" t="s">
        <v>129</v>
      </c>
      <c r="PG50" s="2" t="s">
        <v>1029</v>
      </c>
      <c r="PH50" s="2" t="s">
        <v>1143</v>
      </c>
      <c r="PI50" s="2" t="s">
        <v>142</v>
      </c>
      <c r="PJ50" s="2" t="s">
        <v>132</v>
      </c>
      <c r="PK50" s="4"/>
      <c r="PL50" s="8"/>
      <c r="PM50" s="4"/>
      <c r="PN50" s="8"/>
      <c r="PO50" s="7"/>
      <c r="PP50" s="7"/>
      <c r="PQ50" s="2" t="s">
        <v>140</v>
      </c>
      <c r="PR50" s="2" t="s">
        <v>177</v>
      </c>
      <c r="PS50" s="2" t="s">
        <v>178</v>
      </c>
      <c r="PT50" s="2" t="s">
        <v>1004</v>
      </c>
      <c r="PU50" s="2" t="s">
        <v>142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140</v>
      </c>
      <c r="QP50" s="2" t="s">
        <v>177</v>
      </c>
      <c r="QQ50" s="2" t="s">
        <v>1105</v>
      </c>
      <c r="QR50" s="2" t="s">
        <v>132</v>
      </c>
      <c r="QS50" s="2" t="s">
        <v>142</v>
      </c>
      <c r="QT50" s="2" t="s">
        <v>132</v>
      </c>
      <c r="QU50" s="4"/>
      <c r="QV50" s="8"/>
      <c r="QW50" s="4"/>
      <c r="QX50" s="8"/>
      <c r="QY50" s="7"/>
      <c r="QZ50" s="7"/>
      <c r="RA50" s="2" t="s">
        <v>796</v>
      </c>
      <c r="RB50" s="2" t="s">
        <v>129</v>
      </c>
      <c r="RC50" s="2" t="s">
        <v>132</v>
      </c>
      <c r="RD50" s="2" t="s">
        <v>132</v>
      </c>
      <c r="RE50" s="2" t="s">
        <v>142</v>
      </c>
      <c r="RF50" s="2" t="s">
        <v>180</v>
      </c>
      <c r="RG50" s="4"/>
      <c r="RH50" s="8"/>
      <c r="RI50" s="4"/>
      <c r="RJ50" s="8"/>
      <c r="RK50" s="7"/>
      <c r="RL50" s="7"/>
      <c r="RM50" s="2" t="s">
        <v>140</v>
      </c>
      <c r="RN50" s="2" t="s">
        <v>177</v>
      </c>
      <c r="RO50" s="2" t="s">
        <v>1144</v>
      </c>
      <c r="RP50" s="2" t="s">
        <v>1145</v>
      </c>
      <c r="RQ50" s="2" t="s">
        <v>142</v>
      </c>
      <c r="RR50" s="2" t="s">
        <v>132</v>
      </c>
    </row>
    <row r="51">
      <c r="A51" s="2" t="s">
        <v>1146</v>
      </c>
      <c r="B51" s="2" t="s">
        <v>121</v>
      </c>
      <c r="C51" s="2" t="s">
        <v>122</v>
      </c>
      <c r="D51" s="2" t="s">
        <v>929</v>
      </c>
      <c r="E51" s="2" t="s">
        <v>930</v>
      </c>
      <c r="F51" s="2" t="s">
        <v>1147</v>
      </c>
      <c r="G51" s="2" t="s">
        <v>1147</v>
      </c>
      <c r="H51" s="2" t="s">
        <v>1147</v>
      </c>
      <c r="I51" s="2" t="s">
        <v>1148</v>
      </c>
      <c r="J51" s="2" t="s">
        <v>127</v>
      </c>
      <c r="K51" s="2" t="s">
        <v>1149</v>
      </c>
      <c r="L51" s="3">
        <v>57.82</v>
      </c>
      <c r="M51" s="3">
        <v>60.71</v>
      </c>
      <c r="N51" s="3">
        <v>127.49</v>
      </c>
      <c r="O51" s="2" t="s">
        <v>129</v>
      </c>
      <c r="P51" s="2" t="s">
        <v>218</v>
      </c>
      <c r="Q51" s="2" t="s">
        <v>131</v>
      </c>
      <c r="R51" s="2" t="s">
        <v>132</v>
      </c>
      <c r="S51" s="2" t="s">
        <v>1150</v>
      </c>
      <c r="T51" s="2" t="s">
        <v>132</v>
      </c>
      <c r="U51" s="2" t="s">
        <v>282</v>
      </c>
      <c r="V51" s="2" t="s">
        <v>1013</v>
      </c>
      <c r="W51" s="2" t="s">
        <v>136</v>
      </c>
      <c r="X51" s="2" t="s">
        <v>132</v>
      </c>
      <c r="Y51" s="2" t="s">
        <v>647</v>
      </c>
      <c r="Z51" s="4">
        <v>217</v>
      </c>
      <c r="AA51" s="4">
        <f>=ROUNDDOWN(19.375,0)</f>
      </c>
      <c r="AB51" s="5">
        <v>11.2</v>
      </c>
      <c r="AC51" s="2" t="s">
        <v>132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44</v>
      </c>
      <c r="AQ51" s="8">
        <v>3162.82</v>
      </c>
      <c r="AR51" s="4"/>
      <c r="AS51" s="8"/>
      <c r="AT51" s="7"/>
      <c r="AU51" s="7"/>
      <c r="AV51" s="4">
        <v>44</v>
      </c>
      <c r="AW51" s="8">
        <v>3162.82</v>
      </c>
      <c r="AX51" s="4"/>
      <c r="AY51" s="8"/>
      <c r="AZ51" s="7"/>
      <c r="BA51" s="7"/>
      <c r="BB51" s="7">
        <v>1</v>
      </c>
      <c r="BC51" s="4">
        <v>44</v>
      </c>
      <c r="BD51" s="8">
        <v>3162.82</v>
      </c>
      <c r="BE51" s="4"/>
      <c r="BF51" s="8"/>
      <c r="BG51" s="7"/>
      <c r="BH51" s="7"/>
      <c r="BI51" s="7">
        <v>1</v>
      </c>
      <c r="BJ51" s="4">
        <v>44</v>
      </c>
      <c r="BK51" s="8">
        <v>3162.82</v>
      </c>
      <c r="BL51" s="2" t="s">
        <v>1151</v>
      </c>
      <c r="BM51" s="7">
        <v>1</v>
      </c>
      <c r="BN51" s="7">
        <v>1</v>
      </c>
      <c r="BO51" s="4">
        <v>10</v>
      </c>
      <c r="BP51" s="8">
        <v>664.9</v>
      </c>
      <c r="BQ51" s="4"/>
      <c r="BR51" s="8"/>
      <c r="BS51" s="7"/>
      <c r="BT51" s="7"/>
      <c r="BU51" s="2" t="s">
        <v>140</v>
      </c>
      <c r="BV51" s="2" t="s">
        <v>129</v>
      </c>
      <c r="BW51" s="2" t="s">
        <v>132</v>
      </c>
      <c r="BX51" s="2" t="s">
        <v>294</v>
      </c>
      <c r="BY51" s="2" t="s">
        <v>142</v>
      </c>
      <c r="BZ51" s="2" t="s">
        <v>132</v>
      </c>
      <c r="CA51" s="4"/>
      <c r="CB51" s="8"/>
      <c r="CC51" s="4"/>
      <c r="CD51" s="8"/>
      <c r="CE51" s="7"/>
      <c r="CF51" s="7"/>
      <c r="CG51" s="2" t="s">
        <v>140</v>
      </c>
      <c r="CH51" s="2" t="s">
        <v>129</v>
      </c>
      <c r="CI51" s="2" t="s">
        <v>143</v>
      </c>
      <c r="CJ51" s="2" t="s">
        <v>1152</v>
      </c>
      <c r="CK51" s="2" t="s">
        <v>142</v>
      </c>
      <c r="CL51" s="2" t="s">
        <v>132</v>
      </c>
      <c r="CM51" s="4">
        <v>13</v>
      </c>
      <c r="CN51" s="8">
        <v>947.83</v>
      </c>
      <c r="CO51" s="4"/>
      <c r="CP51" s="8"/>
      <c r="CQ51" s="7"/>
      <c r="CR51" s="7"/>
      <c r="CS51" s="2" t="s">
        <v>140</v>
      </c>
      <c r="CT51" s="2" t="s">
        <v>129</v>
      </c>
      <c r="CU51" s="2" t="s">
        <v>885</v>
      </c>
      <c r="CV51" s="2" t="s">
        <v>1153</v>
      </c>
      <c r="CW51" s="2" t="s">
        <v>142</v>
      </c>
      <c r="CX51" s="2" t="s">
        <v>132</v>
      </c>
      <c r="CY51" s="4">
        <v>1</v>
      </c>
      <c r="CZ51" s="8">
        <v>66.77</v>
      </c>
      <c r="DA51" s="4"/>
      <c r="DB51" s="8"/>
      <c r="DC51" s="7"/>
      <c r="DD51" s="7"/>
      <c r="DE51" s="2" t="s">
        <v>140</v>
      </c>
      <c r="DF51" s="2" t="s">
        <v>129</v>
      </c>
      <c r="DG51" s="2" t="s">
        <v>994</v>
      </c>
      <c r="DH51" s="2" t="s">
        <v>1154</v>
      </c>
      <c r="DI51" s="2" t="s">
        <v>142</v>
      </c>
      <c r="DJ51" s="2" t="s">
        <v>132</v>
      </c>
      <c r="DK51" s="4">
        <v>16</v>
      </c>
      <c r="DL51" s="8">
        <v>1183.36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1155</v>
      </c>
      <c r="DT51" s="2" t="s">
        <v>141</v>
      </c>
      <c r="DU51" s="2" t="s">
        <v>142</v>
      </c>
      <c r="DV51" s="2" t="s">
        <v>132</v>
      </c>
      <c r="DW51" s="4"/>
      <c r="DX51" s="8"/>
      <c r="DY51" s="4"/>
      <c r="DZ51" s="8"/>
      <c r="EA51" s="7"/>
      <c r="EB51" s="7"/>
      <c r="EC51" s="2" t="s">
        <v>140</v>
      </c>
      <c r="ED51" s="2" t="s">
        <v>129</v>
      </c>
      <c r="EE51" s="2" t="s">
        <v>150</v>
      </c>
      <c r="EF51" s="2" t="s">
        <v>1156</v>
      </c>
      <c r="EG51" s="2" t="s">
        <v>142</v>
      </c>
      <c r="EH51" s="2" t="s">
        <v>132</v>
      </c>
      <c r="EI51" s="4"/>
      <c r="EJ51" s="8"/>
      <c r="EK51" s="4"/>
      <c r="EL51" s="8"/>
      <c r="EM51" s="7"/>
      <c r="EN51" s="7"/>
      <c r="EO51" s="2" t="s">
        <v>140</v>
      </c>
      <c r="EP51" s="2" t="s">
        <v>129</v>
      </c>
      <c r="EQ51" s="2" t="s">
        <v>296</v>
      </c>
      <c r="ER51" s="2" t="s">
        <v>1157</v>
      </c>
      <c r="ES51" s="2" t="s">
        <v>142</v>
      </c>
      <c r="ET51" s="2" t="s">
        <v>132</v>
      </c>
      <c r="EU51" s="4">
        <v>4</v>
      </c>
      <c r="EV51" s="8">
        <v>299.96</v>
      </c>
      <c r="EW51" s="4"/>
      <c r="EX51" s="8"/>
      <c r="EY51" s="7"/>
      <c r="EZ51" s="7"/>
      <c r="FA51" s="2" t="s">
        <v>140</v>
      </c>
      <c r="FB51" s="2" t="s">
        <v>129</v>
      </c>
      <c r="FC51" s="2" t="s">
        <v>154</v>
      </c>
      <c r="FD51" s="2" t="s">
        <v>1158</v>
      </c>
      <c r="FE51" s="2" t="s">
        <v>142</v>
      </c>
      <c r="FF51" s="2" t="s">
        <v>132</v>
      </c>
      <c r="FG51" s="4"/>
      <c r="FH51" s="8"/>
      <c r="FI51" s="4"/>
      <c r="FJ51" s="8"/>
      <c r="FK51" s="7"/>
      <c r="FL51" s="7"/>
      <c r="FM51" s="2" t="s">
        <v>140</v>
      </c>
      <c r="FN51" s="2" t="s">
        <v>129</v>
      </c>
      <c r="FO51" s="2" t="s">
        <v>156</v>
      </c>
      <c r="FP51" s="2" t="s">
        <v>1159</v>
      </c>
      <c r="FQ51" s="2" t="s">
        <v>142</v>
      </c>
      <c r="FR51" s="2" t="s">
        <v>132</v>
      </c>
      <c r="FS51" s="4"/>
      <c r="FT51" s="8"/>
      <c r="FU51" s="4"/>
      <c r="FV51" s="8"/>
      <c r="FW51" s="7"/>
      <c r="FX51" s="7"/>
      <c r="FY51" s="2" t="s">
        <v>140</v>
      </c>
      <c r="FZ51" s="2" t="s">
        <v>129</v>
      </c>
      <c r="GA51" s="2" t="s">
        <v>158</v>
      </c>
      <c r="GB51" s="2" t="s">
        <v>367</v>
      </c>
      <c r="GC51" s="2" t="s">
        <v>142</v>
      </c>
      <c r="GD51" s="2" t="s">
        <v>132</v>
      </c>
      <c r="GE51" s="4"/>
      <c r="GF51" s="8"/>
      <c r="GG51" s="4"/>
      <c r="GH51" s="8"/>
      <c r="GI51" s="7"/>
      <c r="GJ51" s="7"/>
      <c r="GK51" s="2" t="s">
        <v>140</v>
      </c>
      <c r="GL51" s="2" t="s">
        <v>129</v>
      </c>
      <c r="GM51" s="2" t="s">
        <v>1160</v>
      </c>
      <c r="GN51" s="2" t="s">
        <v>1161</v>
      </c>
      <c r="GO51" s="2" t="s">
        <v>142</v>
      </c>
      <c r="GP51" s="2" t="s">
        <v>132</v>
      </c>
      <c r="GQ51" s="4"/>
      <c r="GR51" s="8"/>
      <c r="GS51" s="4"/>
      <c r="GT51" s="8"/>
      <c r="GU51" s="7"/>
      <c r="GV51" s="7"/>
      <c r="GW51" s="2" t="s">
        <v>140</v>
      </c>
      <c r="GX51" s="2" t="s">
        <v>129</v>
      </c>
      <c r="GY51" s="2" t="s">
        <v>162</v>
      </c>
      <c r="GZ51" s="2" t="s">
        <v>132</v>
      </c>
      <c r="HA51" s="2" t="s">
        <v>142</v>
      </c>
      <c r="HB51" s="2" t="s">
        <v>132</v>
      </c>
      <c r="HC51" s="4"/>
      <c r="HD51" s="8"/>
      <c r="HE51" s="4"/>
      <c r="HF51" s="8"/>
      <c r="HG51" s="7"/>
      <c r="HH51" s="7"/>
      <c r="HI51" s="2" t="s">
        <v>140</v>
      </c>
      <c r="HJ51" s="2" t="s">
        <v>129</v>
      </c>
      <c r="HK51" s="2" t="s">
        <v>303</v>
      </c>
      <c r="HL51" s="2" t="s">
        <v>1000</v>
      </c>
      <c r="HM51" s="2" t="s">
        <v>142</v>
      </c>
      <c r="HN51" s="2" t="s">
        <v>132</v>
      </c>
      <c r="HO51" s="4"/>
      <c r="HP51" s="8"/>
      <c r="HQ51" s="4"/>
      <c r="HR51" s="8"/>
      <c r="HS51" s="7"/>
      <c r="HT51" s="7"/>
      <c r="HU51" s="2" t="s">
        <v>140</v>
      </c>
      <c r="HV51" s="2" t="s">
        <v>129</v>
      </c>
      <c r="HW51" s="2" t="s">
        <v>367</v>
      </c>
      <c r="HX51" s="2" t="s">
        <v>1025</v>
      </c>
      <c r="HY51" s="2" t="s">
        <v>142</v>
      </c>
      <c r="HZ51" s="2" t="s">
        <v>132</v>
      </c>
      <c r="IA51" s="4"/>
      <c r="IB51" s="8"/>
      <c r="IC51" s="4"/>
      <c r="ID51" s="8"/>
      <c r="IE51" s="7"/>
      <c r="IF51" s="7"/>
      <c r="IG51" s="2" t="s">
        <v>168</v>
      </c>
      <c r="IH51" s="2" t="s">
        <v>129</v>
      </c>
      <c r="II51" s="2" t="s">
        <v>132</v>
      </c>
      <c r="IJ51" s="2" t="s">
        <v>132</v>
      </c>
      <c r="IK51" s="2" t="s">
        <v>142</v>
      </c>
      <c r="IL51" s="2" t="s">
        <v>132</v>
      </c>
      <c r="IM51" s="4"/>
      <c r="IN51" s="8"/>
      <c r="IO51" s="4"/>
      <c r="IP51" s="8"/>
      <c r="IQ51" s="7"/>
      <c r="IR51" s="7"/>
      <c r="IS51" s="2" t="s">
        <v>140</v>
      </c>
      <c r="IT51" s="2" t="s">
        <v>129</v>
      </c>
      <c r="IU51" s="2" t="s">
        <v>169</v>
      </c>
      <c r="IV51" s="2" t="s">
        <v>132</v>
      </c>
      <c r="IW51" s="2" t="s">
        <v>142</v>
      </c>
      <c r="IX51" s="2" t="s">
        <v>132</v>
      </c>
      <c r="IY51" s="4"/>
      <c r="IZ51" s="8"/>
      <c r="JA51" s="4"/>
      <c r="JB51" s="8"/>
      <c r="JC51" s="7"/>
      <c r="JD51" s="7"/>
      <c r="JE51" s="2" t="s">
        <v>164</v>
      </c>
      <c r="JF51" s="2" t="s">
        <v>129</v>
      </c>
      <c r="JG51" s="2" t="s">
        <v>132</v>
      </c>
      <c r="JH51" s="2" t="s">
        <v>132</v>
      </c>
      <c r="JI51" s="2" t="s">
        <v>142</v>
      </c>
      <c r="JJ51" s="2" t="s">
        <v>132</v>
      </c>
      <c r="JK51" s="4"/>
      <c r="JL51" s="8"/>
      <c r="JM51" s="4"/>
      <c r="JN51" s="8"/>
      <c r="JO51" s="7"/>
      <c r="JP51" s="7"/>
      <c r="JQ51" s="2" t="s">
        <v>140</v>
      </c>
      <c r="JR51" s="2" t="s">
        <v>129</v>
      </c>
      <c r="JS51" s="2" t="s">
        <v>235</v>
      </c>
      <c r="JT51" s="2" t="s">
        <v>335</v>
      </c>
      <c r="JU51" s="2" t="s">
        <v>142</v>
      </c>
      <c r="JV51" s="2" t="s">
        <v>132</v>
      </c>
      <c r="JW51" s="4"/>
      <c r="JX51" s="8"/>
      <c r="JY51" s="4"/>
      <c r="JZ51" s="8"/>
      <c r="KA51" s="7"/>
      <c r="KB51" s="7"/>
      <c r="KC51" s="2" t="s">
        <v>140</v>
      </c>
      <c r="KD51" s="2" t="s">
        <v>129</v>
      </c>
      <c r="KE51" s="2" t="s">
        <v>308</v>
      </c>
      <c r="KF51" s="2" t="s">
        <v>1162</v>
      </c>
      <c r="KG51" s="2" t="s">
        <v>142</v>
      </c>
      <c r="KH51" s="2" t="s">
        <v>132</v>
      </c>
      <c r="KI51" s="4"/>
      <c r="KJ51" s="8"/>
      <c r="KK51" s="4"/>
      <c r="KL51" s="8"/>
      <c r="KM51" s="7"/>
      <c r="KN51" s="7"/>
      <c r="KO51" s="2" t="s">
        <v>173</v>
      </c>
      <c r="KP51" s="2" t="s">
        <v>129</v>
      </c>
      <c r="KQ51" s="2" t="s">
        <v>132</v>
      </c>
      <c r="KR51" s="2" t="s">
        <v>132</v>
      </c>
      <c r="KS51" s="2" t="s">
        <v>142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140</v>
      </c>
      <c r="LZ51" s="2" t="s">
        <v>174</v>
      </c>
      <c r="MA51" s="2" t="s">
        <v>484</v>
      </c>
      <c r="MB51" s="2" t="s">
        <v>1163</v>
      </c>
      <c r="MC51" s="2" t="s">
        <v>142</v>
      </c>
      <c r="MD51" s="2" t="s">
        <v>132</v>
      </c>
      <c r="ME51" s="4"/>
      <c r="MF51" s="8"/>
      <c r="MG51" s="4"/>
      <c r="MH51" s="8"/>
      <c r="MI51" s="7"/>
      <c r="MJ51" s="7"/>
      <c r="MK51" s="2" t="s">
        <v>175</v>
      </c>
      <c r="ML51" s="2" t="s">
        <v>129</v>
      </c>
      <c r="MM51" s="2" t="s">
        <v>132</v>
      </c>
      <c r="MN51" s="2" t="s">
        <v>132</v>
      </c>
      <c r="MO51" s="2" t="s">
        <v>142</v>
      </c>
      <c r="MP51" s="2" t="s">
        <v>132</v>
      </c>
      <c r="MQ51" s="4"/>
      <c r="MR51" s="8"/>
      <c r="MS51" s="4"/>
      <c r="MT51" s="8"/>
      <c r="MU51" s="7"/>
      <c r="MV51" s="7"/>
      <c r="MW51" s="2" t="s">
        <v>175</v>
      </c>
      <c r="MX51" s="2" t="s">
        <v>129</v>
      </c>
      <c r="MY51" s="2" t="s">
        <v>132</v>
      </c>
      <c r="MZ51" s="2" t="s">
        <v>132</v>
      </c>
      <c r="NA51" s="2" t="s">
        <v>142</v>
      </c>
      <c r="NB51" s="2" t="s">
        <v>132</v>
      </c>
      <c r="NC51" s="4"/>
      <c r="ND51" s="8"/>
      <c r="NE51" s="4"/>
      <c r="NF51" s="8"/>
      <c r="NG51" s="7"/>
      <c r="NH51" s="7"/>
      <c r="NI51" s="2" t="s">
        <v>175</v>
      </c>
      <c r="NJ51" s="2" t="s">
        <v>129</v>
      </c>
      <c r="NK51" s="2" t="s">
        <v>132</v>
      </c>
      <c r="NL51" s="2" t="s">
        <v>132</v>
      </c>
      <c r="NM51" s="2" t="s">
        <v>142</v>
      </c>
      <c r="NN51" s="2" t="s">
        <v>132</v>
      </c>
      <c r="NO51" s="4"/>
      <c r="NP51" s="8"/>
      <c r="NQ51" s="4"/>
      <c r="NR51" s="8"/>
      <c r="NS51" s="7"/>
      <c r="NT51" s="7"/>
      <c r="NU51" s="2" t="s">
        <v>176</v>
      </c>
      <c r="NV51" s="2" t="s">
        <v>129</v>
      </c>
      <c r="NW51" s="2" t="s">
        <v>132</v>
      </c>
      <c r="NX51" s="2" t="s">
        <v>132</v>
      </c>
      <c r="NY51" s="2" t="s">
        <v>142</v>
      </c>
      <c r="NZ51" s="2" t="s">
        <v>132</v>
      </c>
      <c r="OA51" s="4"/>
      <c r="OB51" s="8"/>
      <c r="OC51" s="4"/>
      <c r="OD51" s="8"/>
      <c r="OE51" s="7"/>
      <c r="OF51" s="7"/>
      <c r="OG51" s="2" t="s">
        <v>175</v>
      </c>
      <c r="OH51" s="2" t="s">
        <v>129</v>
      </c>
      <c r="OI51" s="2" t="s">
        <v>132</v>
      </c>
      <c r="OJ51" s="2" t="s">
        <v>132</v>
      </c>
      <c r="OK51" s="2" t="s">
        <v>142</v>
      </c>
      <c r="OL51" s="2" t="s">
        <v>132</v>
      </c>
      <c r="OM51" s="4"/>
      <c r="ON51" s="8"/>
      <c r="OO51" s="4"/>
      <c r="OP51" s="8"/>
      <c r="OQ51" s="7"/>
      <c r="OR51" s="7"/>
      <c r="OS51" s="2" t="s">
        <v>175</v>
      </c>
      <c r="OT51" s="2" t="s">
        <v>177</v>
      </c>
      <c r="OU51" s="2" t="s">
        <v>132</v>
      </c>
      <c r="OV51" s="2" t="s">
        <v>132</v>
      </c>
      <c r="OW51" s="2" t="s">
        <v>142</v>
      </c>
      <c r="OX51" s="2" t="s">
        <v>132</v>
      </c>
      <c r="OY51" s="4"/>
      <c r="OZ51" s="8"/>
      <c r="PA51" s="4"/>
      <c r="PB51" s="8"/>
      <c r="PC51" s="7"/>
      <c r="PD51" s="7"/>
      <c r="PE51" s="2" t="s">
        <v>164</v>
      </c>
      <c r="PF51" s="2" t="s">
        <v>129</v>
      </c>
      <c r="PG51" s="2" t="s">
        <v>132</v>
      </c>
      <c r="PH51" s="2" t="s">
        <v>132</v>
      </c>
      <c r="PI51" s="2" t="s">
        <v>142</v>
      </c>
      <c r="PJ51" s="2" t="s">
        <v>132</v>
      </c>
      <c r="PK51" s="4"/>
      <c r="PL51" s="8"/>
      <c r="PM51" s="4"/>
      <c r="PN51" s="8"/>
      <c r="PO51" s="7"/>
      <c r="PP51" s="7"/>
      <c r="PQ51" s="2" t="s">
        <v>140</v>
      </c>
      <c r="PR51" s="2" t="s">
        <v>177</v>
      </c>
      <c r="PS51" s="2" t="s">
        <v>178</v>
      </c>
      <c r="PT51" s="2" t="s">
        <v>1164</v>
      </c>
      <c r="PU51" s="2" t="s">
        <v>142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164</v>
      </c>
      <c r="QP51" s="2" t="s">
        <v>177</v>
      </c>
      <c r="QQ51" s="2" t="s">
        <v>132</v>
      </c>
      <c r="QR51" s="2" t="s">
        <v>132</v>
      </c>
      <c r="QS51" s="2" t="s">
        <v>142</v>
      </c>
      <c r="QT51" s="2" t="s">
        <v>132</v>
      </c>
      <c r="QU51" s="4"/>
      <c r="QV51" s="8"/>
      <c r="QW51" s="4"/>
      <c r="QX51" s="8"/>
      <c r="QY51" s="7"/>
      <c r="QZ51" s="7"/>
      <c r="RA51" s="2" t="s">
        <v>175</v>
      </c>
      <c r="RB51" s="2" t="s">
        <v>129</v>
      </c>
      <c r="RC51" s="2" t="s">
        <v>132</v>
      </c>
      <c r="RD51" s="2" t="s">
        <v>132</v>
      </c>
      <c r="RE51" s="2" t="s">
        <v>142</v>
      </c>
      <c r="RF51" s="2" t="s">
        <v>180</v>
      </c>
      <c r="RG51" s="4"/>
      <c r="RH51" s="8"/>
      <c r="RI51" s="4"/>
      <c r="RJ51" s="8"/>
      <c r="RK51" s="7"/>
      <c r="RL51" s="7"/>
      <c r="RM51" s="2" t="s">
        <v>140</v>
      </c>
      <c r="RN51" s="2" t="s">
        <v>177</v>
      </c>
      <c r="RO51" s="2" t="s">
        <v>181</v>
      </c>
      <c r="RP51" s="2" t="s">
        <v>901</v>
      </c>
      <c r="RQ51" s="2" t="s">
        <v>142</v>
      </c>
      <c r="RR51" s="2" t="s">
        <v>132</v>
      </c>
    </row>
    <row r="52">
      <c r="A52" s="2" t="s">
        <v>1165</v>
      </c>
      <c r="B52" s="2" t="s">
        <v>121</v>
      </c>
      <c r="C52" s="2" t="s">
        <v>122</v>
      </c>
      <c r="D52" s="2" t="s">
        <v>929</v>
      </c>
      <c r="E52" s="2" t="s">
        <v>930</v>
      </c>
      <c r="F52" s="2" t="s">
        <v>1166</v>
      </c>
      <c r="G52" s="2" t="s">
        <v>1166</v>
      </c>
      <c r="H52" s="2" t="s">
        <v>1166</v>
      </c>
      <c r="I52" s="2" t="s">
        <v>1167</v>
      </c>
      <c r="J52" s="2" t="s">
        <v>127</v>
      </c>
      <c r="K52" s="2" t="s">
        <v>1168</v>
      </c>
      <c r="L52" s="3">
        <v>61.71</v>
      </c>
      <c r="M52" s="3">
        <v>64.8</v>
      </c>
      <c r="N52" s="3">
        <v>127.49</v>
      </c>
      <c r="O52" s="2" t="s">
        <v>129</v>
      </c>
      <c r="P52" s="2" t="s">
        <v>218</v>
      </c>
      <c r="Q52" s="2" t="s">
        <v>131</v>
      </c>
      <c r="R52" s="2" t="s">
        <v>132</v>
      </c>
      <c r="S52" s="2" t="s">
        <v>1169</v>
      </c>
      <c r="T52" s="2" t="s">
        <v>132</v>
      </c>
      <c r="U52" s="2" t="s">
        <v>134</v>
      </c>
      <c r="V52" s="2" t="s">
        <v>746</v>
      </c>
      <c r="W52" s="2" t="s">
        <v>246</v>
      </c>
      <c r="X52" s="2" t="s">
        <v>849</v>
      </c>
      <c r="Y52" s="2" t="s">
        <v>1080</v>
      </c>
      <c r="Z52" s="4">
        <v>166</v>
      </c>
      <c r="AA52" s="4">
        <f>=ROUNDDOWN(25.9375,0)</f>
      </c>
      <c r="AB52" s="5">
        <v>6.4</v>
      </c>
      <c r="AC52" s="2" t="s">
        <v>132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33</v>
      </c>
      <c r="AQ52" s="8">
        <v>2535.34</v>
      </c>
      <c r="AR52" s="4"/>
      <c r="AS52" s="8"/>
      <c r="AT52" s="7"/>
      <c r="AU52" s="7"/>
      <c r="AV52" s="4">
        <v>33</v>
      </c>
      <c r="AW52" s="8">
        <v>2535.34</v>
      </c>
      <c r="AX52" s="4"/>
      <c r="AY52" s="8"/>
      <c r="AZ52" s="7"/>
      <c r="BA52" s="7"/>
      <c r="BB52" s="7">
        <v>1</v>
      </c>
      <c r="BC52" s="4">
        <v>33</v>
      </c>
      <c r="BD52" s="8">
        <v>2535.34</v>
      </c>
      <c r="BE52" s="4"/>
      <c r="BF52" s="8"/>
      <c r="BG52" s="7"/>
      <c r="BH52" s="7"/>
      <c r="BI52" s="7">
        <v>1</v>
      </c>
      <c r="BJ52" s="4">
        <v>33</v>
      </c>
      <c r="BK52" s="8">
        <v>2535.34</v>
      </c>
      <c r="BL52" s="2" t="s">
        <v>1170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140</v>
      </c>
      <c r="BV52" s="2" t="s">
        <v>129</v>
      </c>
      <c r="BW52" s="2" t="s">
        <v>132</v>
      </c>
      <c r="BX52" s="2" t="s">
        <v>749</v>
      </c>
      <c r="BY52" s="2" t="s">
        <v>142</v>
      </c>
      <c r="BZ52" s="2" t="s">
        <v>132</v>
      </c>
      <c r="CA52" s="4"/>
      <c r="CB52" s="8"/>
      <c r="CC52" s="4"/>
      <c r="CD52" s="8"/>
      <c r="CE52" s="7"/>
      <c r="CF52" s="7"/>
      <c r="CG52" s="2" t="s">
        <v>140</v>
      </c>
      <c r="CH52" s="2" t="s">
        <v>129</v>
      </c>
      <c r="CI52" s="2" t="s">
        <v>1171</v>
      </c>
      <c r="CJ52" s="2" t="s">
        <v>1172</v>
      </c>
      <c r="CK52" s="2" t="s">
        <v>142</v>
      </c>
      <c r="CL52" s="2" t="s">
        <v>132</v>
      </c>
      <c r="CM52" s="4"/>
      <c r="CN52" s="8"/>
      <c r="CO52" s="4"/>
      <c r="CP52" s="8"/>
      <c r="CQ52" s="7"/>
      <c r="CR52" s="7"/>
      <c r="CS52" s="2" t="s">
        <v>140</v>
      </c>
      <c r="CT52" s="2" t="s">
        <v>129</v>
      </c>
      <c r="CU52" s="2" t="s">
        <v>1173</v>
      </c>
      <c r="CV52" s="2" t="s">
        <v>1174</v>
      </c>
      <c r="CW52" s="2" t="s">
        <v>142</v>
      </c>
      <c r="CX52" s="2" t="s">
        <v>132</v>
      </c>
      <c r="CY52" s="4">
        <v>2</v>
      </c>
      <c r="CZ52" s="8">
        <v>134.78</v>
      </c>
      <c r="DA52" s="4"/>
      <c r="DB52" s="8"/>
      <c r="DC52" s="7"/>
      <c r="DD52" s="7"/>
      <c r="DE52" s="2" t="s">
        <v>140</v>
      </c>
      <c r="DF52" s="2" t="s">
        <v>129</v>
      </c>
      <c r="DG52" s="2" t="s">
        <v>1080</v>
      </c>
      <c r="DH52" s="2" t="s">
        <v>1175</v>
      </c>
      <c r="DI52" s="2" t="s">
        <v>142</v>
      </c>
      <c r="DJ52" s="2" t="s">
        <v>132</v>
      </c>
      <c r="DK52" s="4">
        <v>12</v>
      </c>
      <c r="DL52" s="8">
        <v>907.2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1176</v>
      </c>
      <c r="DT52" s="2" t="s">
        <v>255</v>
      </c>
      <c r="DU52" s="2" t="s">
        <v>142</v>
      </c>
      <c r="DV52" s="2" t="s">
        <v>132</v>
      </c>
      <c r="DW52" s="4">
        <v>2</v>
      </c>
      <c r="DX52" s="8">
        <v>161.28</v>
      </c>
      <c r="DY52" s="4"/>
      <c r="DZ52" s="8"/>
      <c r="EA52" s="7"/>
      <c r="EB52" s="7"/>
      <c r="EC52" s="2" t="s">
        <v>140</v>
      </c>
      <c r="ED52" s="2" t="s">
        <v>129</v>
      </c>
      <c r="EE52" s="2" t="s">
        <v>226</v>
      </c>
      <c r="EF52" s="2" t="s">
        <v>1177</v>
      </c>
      <c r="EG52" s="2" t="s">
        <v>142</v>
      </c>
      <c r="EH52" s="2" t="s">
        <v>132</v>
      </c>
      <c r="EI52" s="4">
        <v>4</v>
      </c>
      <c r="EJ52" s="8">
        <v>316.8</v>
      </c>
      <c r="EK52" s="4"/>
      <c r="EL52" s="8"/>
      <c r="EM52" s="7"/>
      <c r="EN52" s="7"/>
      <c r="EO52" s="2" t="s">
        <v>140</v>
      </c>
      <c r="EP52" s="2" t="s">
        <v>129</v>
      </c>
      <c r="EQ52" s="2" t="s">
        <v>805</v>
      </c>
      <c r="ER52" s="2" t="s">
        <v>1178</v>
      </c>
      <c r="ES52" s="2" t="s">
        <v>142</v>
      </c>
      <c r="ET52" s="2" t="s">
        <v>132</v>
      </c>
      <c r="EU52" s="4">
        <v>1</v>
      </c>
      <c r="EV52" s="8">
        <v>75.6</v>
      </c>
      <c r="EW52" s="4"/>
      <c r="EX52" s="8"/>
      <c r="EY52" s="7"/>
      <c r="EZ52" s="7"/>
      <c r="FA52" s="2" t="s">
        <v>140</v>
      </c>
      <c r="FB52" s="2" t="s">
        <v>129</v>
      </c>
      <c r="FC52" s="2" t="s">
        <v>154</v>
      </c>
      <c r="FD52" s="2" t="s">
        <v>543</v>
      </c>
      <c r="FE52" s="2" t="s">
        <v>142</v>
      </c>
      <c r="FF52" s="2" t="s">
        <v>132</v>
      </c>
      <c r="FG52" s="4">
        <v>5</v>
      </c>
      <c r="FH52" s="8">
        <v>349.9</v>
      </c>
      <c r="FI52" s="4"/>
      <c r="FJ52" s="8"/>
      <c r="FK52" s="7"/>
      <c r="FL52" s="7"/>
      <c r="FM52" s="2" t="s">
        <v>140</v>
      </c>
      <c r="FN52" s="2" t="s">
        <v>129</v>
      </c>
      <c r="FO52" s="2" t="s">
        <v>156</v>
      </c>
      <c r="FP52" s="2" t="s">
        <v>230</v>
      </c>
      <c r="FQ52" s="2" t="s">
        <v>142</v>
      </c>
      <c r="FR52" s="2" t="s">
        <v>132</v>
      </c>
      <c r="FS52" s="4"/>
      <c r="FT52" s="8"/>
      <c r="FU52" s="4"/>
      <c r="FV52" s="8"/>
      <c r="FW52" s="7"/>
      <c r="FX52" s="7"/>
      <c r="FY52" s="2" t="s">
        <v>140</v>
      </c>
      <c r="FZ52" s="2" t="s">
        <v>129</v>
      </c>
      <c r="GA52" s="2" t="s">
        <v>390</v>
      </c>
      <c r="GB52" s="2" t="s">
        <v>1179</v>
      </c>
      <c r="GC52" s="2" t="s">
        <v>142</v>
      </c>
      <c r="GD52" s="2" t="s">
        <v>132</v>
      </c>
      <c r="GE52" s="4"/>
      <c r="GF52" s="8"/>
      <c r="GG52" s="4"/>
      <c r="GH52" s="8"/>
      <c r="GI52" s="7"/>
      <c r="GJ52" s="7"/>
      <c r="GK52" s="2" t="s">
        <v>140</v>
      </c>
      <c r="GL52" s="2" t="s">
        <v>129</v>
      </c>
      <c r="GM52" s="2" t="s">
        <v>1180</v>
      </c>
      <c r="GN52" s="2" t="s">
        <v>1181</v>
      </c>
      <c r="GO52" s="2" t="s">
        <v>142</v>
      </c>
      <c r="GP52" s="2" t="s">
        <v>132</v>
      </c>
      <c r="GQ52" s="4">
        <v>2</v>
      </c>
      <c r="GR52" s="8">
        <v>254.98</v>
      </c>
      <c r="GS52" s="4"/>
      <c r="GT52" s="8"/>
      <c r="GU52" s="7"/>
      <c r="GV52" s="7"/>
      <c r="GW52" s="2" t="s">
        <v>140</v>
      </c>
      <c r="GX52" s="2" t="s">
        <v>129</v>
      </c>
      <c r="GY52" s="2" t="s">
        <v>162</v>
      </c>
      <c r="GZ52" s="2" t="s">
        <v>674</v>
      </c>
      <c r="HA52" s="2" t="s">
        <v>142</v>
      </c>
      <c r="HB52" s="2" t="s">
        <v>132</v>
      </c>
      <c r="HC52" s="4">
        <v>1</v>
      </c>
      <c r="HD52" s="8">
        <v>75.6</v>
      </c>
      <c r="HE52" s="4"/>
      <c r="HF52" s="8"/>
      <c r="HG52" s="7"/>
      <c r="HH52" s="7"/>
      <c r="HI52" s="2" t="s">
        <v>140</v>
      </c>
      <c r="HJ52" s="2" t="s">
        <v>129</v>
      </c>
      <c r="HK52" s="2" t="s">
        <v>207</v>
      </c>
      <c r="HL52" s="2" t="s">
        <v>570</v>
      </c>
      <c r="HM52" s="2" t="s">
        <v>142</v>
      </c>
      <c r="HN52" s="2" t="s">
        <v>132</v>
      </c>
      <c r="HO52" s="4">
        <v>4</v>
      </c>
      <c r="HP52" s="8">
        <v>259.2</v>
      </c>
      <c r="HQ52" s="4"/>
      <c r="HR52" s="8"/>
      <c r="HS52" s="7"/>
      <c r="HT52" s="7"/>
      <c r="HU52" s="2" t="s">
        <v>140</v>
      </c>
      <c r="HV52" s="2" t="s">
        <v>129</v>
      </c>
      <c r="HW52" s="2" t="s">
        <v>367</v>
      </c>
      <c r="HX52" s="2" t="s">
        <v>1182</v>
      </c>
      <c r="HY52" s="2" t="s">
        <v>142</v>
      </c>
      <c r="HZ52" s="2" t="s">
        <v>132</v>
      </c>
      <c r="IA52" s="4"/>
      <c r="IB52" s="8"/>
      <c r="IC52" s="4"/>
      <c r="ID52" s="8"/>
      <c r="IE52" s="7"/>
      <c r="IF52" s="7"/>
      <c r="IG52" s="2" t="s">
        <v>168</v>
      </c>
      <c r="IH52" s="2" t="s">
        <v>129</v>
      </c>
      <c r="II52" s="2" t="s">
        <v>132</v>
      </c>
      <c r="IJ52" s="2" t="s">
        <v>132</v>
      </c>
      <c r="IK52" s="2" t="s">
        <v>142</v>
      </c>
      <c r="IL52" s="2" t="s">
        <v>132</v>
      </c>
      <c r="IM52" s="4"/>
      <c r="IN52" s="8"/>
      <c r="IO52" s="4"/>
      <c r="IP52" s="8"/>
      <c r="IQ52" s="7"/>
      <c r="IR52" s="7"/>
      <c r="IS52" s="2" t="s">
        <v>140</v>
      </c>
      <c r="IT52" s="2" t="s">
        <v>129</v>
      </c>
      <c r="IU52" s="2" t="s">
        <v>169</v>
      </c>
      <c r="IV52" s="2" t="s">
        <v>132</v>
      </c>
      <c r="IW52" s="2" t="s">
        <v>142</v>
      </c>
      <c r="IX52" s="2" t="s">
        <v>132</v>
      </c>
      <c r="IY52" s="4"/>
      <c r="IZ52" s="8"/>
      <c r="JA52" s="4"/>
      <c r="JB52" s="8"/>
      <c r="JC52" s="7"/>
      <c r="JD52" s="7"/>
      <c r="JE52" s="2" t="s">
        <v>164</v>
      </c>
      <c r="JF52" s="2" t="s">
        <v>129</v>
      </c>
      <c r="JG52" s="2" t="s">
        <v>132</v>
      </c>
      <c r="JH52" s="2" t="s">
        <v>132</v>
      </c>
      <c r="JI52" s="2" t="s">
        <v>142</v>
      </c>
      <c r="JJ52" s="2" t="s">
        <v>132</v>
      </c>
      <c r="JK52" s="4"/>
      <c r="JL52" s="8"/>
      <c r="JM52" s="4"/>
      <c r="JN52" s="8"/>
      <c r="JO52" s="7"/>
      <c r="JP52" s="7"/>
      <c r="JQ52" s="2" t="s">
        <v>140</v>
      </c>
      <c r="JR52" s="2" t="s">
        <v>129</v>
      </c>
      <c r="JS52" s="2" t="s">
        <v>236</v>
      </c>
      <c r="JT52" s="2" t="s">
        <v>1183</v>
      </c>
      <c r="JU52" s="2" t="s">
        <v>142</v>
      </c>
      <c r="JV52" s="2" t="s">
        <v>132</v>
      </c>
      <c r="JW52" s="4"/>
      <c r="JX52" s="8"/>
      <c r="JY52" s="4"/>
      <c r="JZ52" s="8"/>
      <c r="KA52" s="7"/>
      <c r="KB52" s="7"/>
      <c r="KC52" s="2" t="s">
        <v>140</v>
      </c>
      <c r="KD52" s="2" t="s">
        <v>129</v>
      </c>
      <c r="KE52" s="2" t="s">
        <v>1003</v>
      </c>
      <c r="KF52" s="2" t="s">
        <v>132</v>
      </c>
      <c r="KG52" s="2" t="s">
        <v>142</v>
      </c>
      <c r="KH52" s="2" t="s">
        <v>132</v>
      </c>
      <c r="KI52" s="4"/>
      <c r="KJ52" s="8"/>
      <c r="KK52" s="4"/>
      <c r="KL52" s="8"/>
      <c r="KM52" s="7"/>
      <c r="KN52" s="7"/>
      <c r="KO52" s="2" t="s">
        <v>173</v>
      </c>
      <c r="KP52" s="2" t="s">
        <v>129</v>
      </c>
      <c r="KQ52" s="2" t="s">
        <v>1184</v>
      </c>
      <c r="KR52" s="2" t="s">
        <v>132</v>
      </c>
      <c r="KS52" s="2" t="s">
        <v>142</v>
      </c>
      <c r="KT52" s="2" t="s">
        <v>132</v>
      </c>
      <c r="KU52" s="4"/>
      <c r="KV52" s="8"/>
      <c r="KW52" s="4"/>
      <c r="KX52" s="8"/>
      <c r="KY52" s="7"/>
      <c r="KZ52" s="7"/>
      <c r="LA52" s="2" t="s">
        <v>175</v>
      </c>
      <c r="LB52" s="2" t="s">
        <v>177</v>
      </c>
      <c r="LC52" s="2" t="s">
        <v>132</v>
      </c>
      <c r="LD52" s="2" t="s">
        <v>132</v>
      </c>
      <c r="LE52" s="2" t="s">
        <v>142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140</v>
      </c>
      <c r="LZ52" s="2" t="s">
        <v>174</v>
      </c>
      <c r="MA52" s="2" t="s">
        <v>272</v>
      </c>
      <c r="MB52" s="2" t="s">
        <v>505</v>
      </c>
      <c r="MC52" s="2" t="s">
        <v>142</v>
      </c>
      <c r="MD52" s="2" t="s">
        <v>132</v>
      </c>
      <c r="ME52" s="4"/>
      <c r="MF52" s="8"/>
      <c r="MG52" s="4"/>
      <c r="MH52" s="8"/>
      <c r="MI52" s="7"/>
      <c r="MJ52" s="7"/>
      <c r="MK52" s="2" t="s">
        <v>175</v>
      </c>
      <c r="ML52" s="2" t="s">
        <v>129</v>
      </c>
      <c r="MM52" s="2" t="s">
        <v>132</v>
      </c>
      <c r="MN52" s="2" t="s">
        <v>132</v>
      </c>
      <c r="MO52" s="2" t="s">
        <v>142</v>
      </c>
      <c r="MP52" s="2" t="s">
        <v>132</v>
      </c>
      <c r="MQ52" s="4"/>
      <c r="MR52" s="8"/>
      <c r="MS52" s="4"/>
      <c r="MT52" s="8"/>
      <c r="MU52" s="7"/>
      <c r="MV52" s="7"/>
      <c r="MW52" s="2" t="s">
        <v>175</v>
      </c>
      <c r="MX52" s="2" t="s">
        <v>129</v>
      </c>
      <c r="MY52" s="2" t="s">
        <v>132</v>
      </c>
      <c r="MZ52" s="2" t="s">
        <v>132</v>
      </c>
      <c r="NA52" s="2" t="s">
        <v>142</v>
      </c>
      <c r="NB52" s="2" t="s">
        <v>132</v>
      </c>
      <c r="NC52" s="4"/>
      <c r="ND52" s="8"/>
      <c r="NE52" s="4"/>
      <c r="NF52" s="8"/>
      <c r="NG52" s="7"/>
      <c r="NH52" s="7"/>
      <c r="NI52" s="2" t="s">
        <v>175</v>
      </c>
      <c r="NJ52" s="2" t="s">
        <v>129</v>
      </c>
      <c r="NK52" s="2" t="s">
        <v>132</v>
      </c>
      <c r="NL52" s="2" t="s">
        <v>132</v>
      </c>
      <c r="NM52" s="2" t="s">
        <v>142</v>
      </c>
      <c r="NN52" s="2" t="s">
        <v>132</v>
      </c>
      <c r="NO52" s="4"/>
      <c r="NP52" s="8"/>
      <c r="NQ52" s="4"/>
      <c r="NR52" s="8"/>
      <c r="NS52" s="7"/>
      <c r="NT52" s="7"/>
      <c r="NU52" s="2" t="s">
        <v>176</v>
      </c>
      <c r="NV52" s="2" t="s">
        <v>129</v>
      </c>
      <c r="NW52" s="2" t="s">
        <v>132</v>
      </c>
      <c r="NX52" s="2" t="s">
        <v>132</v>
      </c>
      <c r="NY52" s="2" t="s">
        <v>142</v>
      </c>
      <c r="NZ52" s="2" t="s">
        <v>132</v>
      </c>
      <c r="OA52" s="4"/>
      <c r="OB52" s="8"/>
      <c r="OC52" s="4"/>
      <c r="OD52" s="8"/>
      <c r="OE52" s="7"/>
      <c r="OF52" s="7"/>
      <c r="OG52" s="2" t="s">
        <v>175</v>
      </c>
      <c r="OH52" s="2" t="s">
        <v>129</v>
      </c>
      <c r="OI52" s="2" t="s">
        <v>132</v>
      </c>
      <c r="OJ52" s="2" t="s">
        <v>132</v>
      </c>
      <c r="OK52" s="2" t="s">
        <v>142</v>
      </c>
      <c r="OL52" s="2" t="s">
        <v>132</v>
      </c>
      <c r="OM52" s="4"/>
      <c r="ON52" s="8"/>
      <c r="OO52" s="4"/>
      <c r="OP52" s="8"/>
      <c r="OQ52" s="7"/>
      <c r="OR52" s="7"/>
      <c r="OS52" s="2" t="s">
        <v>175</v>
      </c>
      <c r="OT52" s="2" t="s">
        <v>177</v>
      </c>
      <c r="OU52" s="2" t="s">
        <v>132</v>
      </c>
      <c r="OV52" s="2" t="s">
        <v>132</v>
      </c>
      <c r="OW52" s="2" t="s">
        <v>142</v>
      </c>
      <c r="OX52" s="2" t="s">
        <v>132</v>
      </c>
      <c r="OY52" s="4"/>
      <c r="OZ52" s="8"/>
      <c r="PA52" s="4"/>
      <c r="PB52" s="8"/>
      <c r="PC52" s="7"/>
      <c r="PD52" s="7"/>
      <c r="PE52" s="2" t="s">
        <v>164</v>
      </c>
      <c r="PF52" s="2" t="s">
        <v>129</v>
      </c>
      <c r="PG52" s="2" t="s">
        <v>132</v>
      </c>
      <c r="PH52" s="2" t="s">
        <v>132</v>
      </c>
      <c r="PI52" s="2" t="s">
        <v>142</v>
      </c>
      <c r="PJ52" s="2" t="s">
        <v>132</v>
      </c>
      <c r="PK52" s="4"/>
      <c r="PL52" s="8"/>
      <c r="PM52" s="4"/>
      <c r="PN52" s="8"/>
      <c r="PO52" s="7"/>
      <c r="PP52" s="7"/>
      <c r="PQ52" s="2" t="s">
        <v>140</v>
      </c>
      <c r="PR52" s="2" t="s">
        <v>177</v>
      </c>
      <c r="PS52" s="2" t="s">
        <v>508</v>
      </c>
      <c r="PT52" s="2" t="s">
        <v>273</v>
      </c>
      <c r="PU52" s="2" t="s">
        <v>142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164</v>
      </c>
      <c r="QP52" s="2" t="s">
        <v>177</v>
      </c>
      <c r="QQ52" s="2" t="s">
        <v>132</v>
      </c>
      <c r="QR52" s="2" t="s">
        <v>132</v>
      </c>
      <c r="QS52" s="2" t="s">
        <v>142</v>
      </c>
      <c r="QT52" s="2" t="s">
        <v>132</v>
      </c>
      <c r="QU52" s="4"/>
      <c r="QV52" s="8"/>
      <c r="QW52" s="4"/>
      <c r="QX52" s="8"/>
      <c r="QY52" s="7"/>
      <c r="QZ52" s="7"/>
      <c r="RA52" s="2" t="s">
        <v>175</v>
      </c>
      <c r="RB52" s="2" t="s">
        <v>129</v>
      </c>
      <c r="RC52" s="2" t="s">
        <v>132</v>
      </c>
      <c r="RD52" s="2" t="s">
        <v>132</v>
      </c>
      <c r="RE52" s="2" t="s">
        <v>142</v>
      </c>
      <c r="RF52" s="2" t="s">
        <v>180</v>
      </c>
      <c r="RG52" s="4"/>
      <c r="RH52" s="8"/>
      <c r="RI52" s="4"/>
      <c r="RJ52" s="8"/>
      <c r="RK52" s="7"/>
      <c r="RL52" s="7"/>
      <c r="RM52" s="2" t="s">
        <v>140</v>
      </c>
      <c r="RN52" s="2" t="s">
        <v>177</v>
      </c>
      <c r="RO52" s="2" t="s">
        <v>1185</v>
      </c>
      <c r="RP52" s="2" t="s">
        <v>261</v>
      </c>
      <c r="RQ52" s="2" t="s">
        <v>142</v>
      </c>
      <c r="RR52" s="2" t="s">
        <v>132</v>
      </c>
    </row>
    <row r="53">
      <c r="A53" s="2" t="s">
        <v>1186</v>
      </c>
      <c r="B53" s="2" t="s">
        <v>121</v>
      </c>
      <c r="C53" s="2" t="s">
        <v>122</v>
      </c>
      <c r="D53" s="2" t="s">
        <v>929</v>
      </c>
      <c r="E53" s="2" t="s">
        <v>930</v>
      </c>
      <c r="F53" s="2" t="s">
        <v>1187</v>
      </c>
      <c r="G53" s="2" t="s">
        <v>1187</v>
      </c>
      <c r="H53" s="2" t="s">
        <v>1187</v>
      </c>
      <c r="I53" s="2" t="s">
        <v>1188</v>
      </c>
      <c r="J53" s="2" t="s">
        <v>127</v>
      </c>
      <c r="K53" s="2" t="s">
        <v>1189</v>
      </c>
      <c r="L53" s="3">
        <v>64.52</v>
      </c>
      <c r="M53" s="3">
        <v>67.75</v>
      </c>
      <c r="N53" s="3">
        <v>124.94</v>
      </c>
      <c r="O53" s="2" t="s">
        <v>129</v>
      </c>
      <c r="P53" s="2" t="s">
        <v>321</v>
      </c>
      <c r="Q53" s="2" t="s">
        <v>131</v>
      </c>
      <c r="R53" s="2" t="s">
        <v>132</v>
      </c>
      <c r="S53" s="2" t="s">
        <v>1190</v>
      </c>
      <c r="T53" s="2" t="s">
        <v>132</v>
      </c>
      <c r="U53" s="2" t="s">
        <v>282</v>
      </c>
      <c r="V53" s="2" t="s">
        <v>746</v>
      </c>
      <c r="W53" s="2" t="s">
        <v>849</v>
      </c>
      <c r="X53" s="2" t="s">
        <v>1191</v>
      </c>
      <c r="Y53" s="2" t="s">
        <v>1060</v>
      </c>
      <c r="Z53" s="4">
        <v>92</v>
      </c>
      <c r="AA53" s="4">
        <f>=ROUNDDOWN(15.3333333333333,0)</f>
      </c>
      <c r="AB53" s="5">
        <v>6</v>
      </c>
      <c r="AC53" s="2" t="s">
        <v>132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29</v>
      </c>
      <c r="AQ53" s="8">
        <v>2147.5</v>
      </c>
      <c r="AR53" s="4"/>
      <c r="AS53" s="8"/>
      <c r="AT53" s="7"/>
      <c r="AU53" s="7"/>
      <c r="AV53" s="4">
        <v>29</v>
      </c>
      <c r="AW53" s="8">
        <v>2147.5</v>
      </c>
      <c r="AX53" s="4"/>
      <c r="AY53" s="8"/>
      <c r="AZ53" s="7"/>
      <c r="BA53" s="7"/>
      <c r="BB53" s="7">
        <v>1</v>
      </c>
      <c r="BC53" s="4">
        <v>29</v>
      </c>
      <c r="BD53" s="8">
        <v>2147.5</v>
      </c>
      <c r="BE53" s="4"/>
      <c r="BF53" s="8"/>
      <c r="BG53" s="7"/>
      <c r="BH53" s="7"/>
      <c r="BI53" s="7">
        <v>1</v>
      </c>
      <c r="BJ53" s="4">
        <v>29</v>
      </c>
      <c r="BK53" s="8">
        <v>2147.5</v>
      </c>
      <c r="BL53" s="2" t="s">
        <v>1192</v>
      </c>
      <c r="BM53" s="7">
        <v>1</v>
      </c>
      <c r="BN53" s="7">
        <v>1</v>
      </c>
      <c r="BO53" s="4">
        <v>11</v>
      </c>
      <c r="BP53" s="8">
        <v>816.2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132</v>
      </c>
      <c r="BX53" s="2" t="s">
        <v>834</v>
      </c>
      <c r="BY53" s="2" t="s">
        <v>142</v>
      </c>
      <c r="BZ53" s="2" t="s">
        <v>132</v>
      </c>
      <c r="CA53" s="4">
        <v>4</v>
      </c>
      <c r="CB53" s="8">
        <v>258.38</v>
      </c>
      <c r="CC53" s="4"/>
      <c r="CD53" s="8"/>
      <c r="CE53" s="7"/>
      <c r="CF53" s="7"/>
      <c r="CG53" s="2" t="s">
        <v>140</v>
      </c>
      <c r="CH53" s="2" t="s">
        <v>129</v>
      </c>
      <c r="CI53" s="2" t="s">
        <v>1063</v>
      </c>
      <c r="CJ53" s="2" t="s">
        <v>1193</v>
      </c>
      <c r="CK53" s="2" t="s">
        <v>142</v>
      </c>
      <c r="CL53" s="2" t="s">
        <v>132</v>
      </c>
      <c r="CM53" s="4">
        <v>3</v>
      </c>
      <c r="CN53" s="8">
        <v>234</v>
      </c>
      <c r="CO53" s="4"/>
      <c r="CP53" s="8"/>
      <c r="CQ53" s="7"/>
      <c r="CR53" s="7"/>
      <c r="CS53" s="2" t="s">
        <v>140</v>
      </c>
      <c r="CT53" s="2" t="s">
        <v>129</v>
      </c>
      <c r="CU53" s="2" t="s">
        <v>1065</v>
      </c>
      <c r="CV53" s="2" t="s">
        <v>1193</v>
      </c>
      <c r="CW53" s="2" t="s">
        <v>142</v>
      </c>
      <c r="CX53" s="2" t="s">
        <v>132</v>
      </c>
      <c r="CY53" s="4">
        <v>2</v>
      </c>
      <c r="CZ53" s="8">
        <v>140.9</v>
      </c>
      <c r="DA53" s="4"/>
      <c r="DB53" s="8"/>
      <c r="DC53" s="7"/>
      <c r="DD53" s="7"/>
      <c r="DE53" s="2" t="s">
        <v>140</v>
      </c>
      <c r="DF53" s="2" t="s">
        <v>129</v>
      </c>
      <c r="DG53" s="2" t="s">
        <v>1067</v>
      </c>
      <c r="DH53" s="2" t="s">
        <v>1194</v>
      </c>
      <c r="DI53" s="2" t="s">
        <v>142</v>
      </c>
      <c r="DJ53" s="2" t="s">
        <v>132</v>
      </c>
      <c r="DK53" s="4"/>
      <c r="DL53" s="8"/>
      <c r="DM53" s="4"/>
      <c r="DN53" s="8"/>
      <c r="DO53" s="7"/>
      <c r="DP53" s="7"/>
      <c r="DQ53" s="2" t="s">
        <v>140</v>
      </c>
      <c r="DR53" s="2" t="s">
        <v>177</v>
      </c>
      <c r="DS53" s="2" t="s">
        <v>1069</v>
      </c>
      <c r="DT53" s="2" t="s">
        <v>1195</v>
      </c>
      <c r="DU53" s="2" t="s">
        <v>142</v>
      </c>
      <c r="DV53" s="2" t="s">
        <v>132</v>
      </c>
      <c r="DW53" s="4">
        <v>2</v>
      </c>
      <c r="DX53" s="8">
        <v>172</v>
      </c>
      <c r="DY53" s="4"/>
      <c r="DZ53" s="8"/>
      <c r="EA53" s="7"/>
      <c r="EB53" s="7"/>
      <c r="EC53" s="2" t="s">
        <v>140</v>
      </c>
      <c r="ED53" s="2" t="s">
        <v>129</v>
      </c>
      <c r="EE53" s="2" t="s">
        <v>829</v>
      </c>
      <c r="EF53" s="2" t="s">
        <v>1117</v>
      </c>
      <c r="EG53" s="2" t="s">
        <v>142</v>
      </c>
      <c r="EH53" s="2" t="s">
        <v>132</v>
      </c>
      <c r="EI53" s="4">
        <v>1</v>
      </c>
      <c r="EJ53" s="8">
        <v>89.76</v>
      </c>
      <c r="EK53" s="4"/>
      <c r="EL53" s="8"/>
      <c r="EM53" s="7"/>
      <c r="EN53" s="7"/>
      <c r="EO53" s="2" t="s">
        <v>140</v>
      </c>
      <c r="EP53" s="2" t="s">
        <v>129</v>
      </c>
      <c r="EQ53" s="2" t="s">
        <v>1019</v>
      </c>
      <c r="ER53" s="2" t="s">
        <v>996</v>
      </c>
      <c r="ES53" s="2" t="s">
        <v>142</v>
      </c>
      <c r="ET53" s="2" t="s">
        <v>132</v>
      </c>
      <c r="EU53" s="4"/>
      <c r="EV53" s="8"/>
      <c r="EW53" s="4"/>
      <c r="EX53" s="8"/>
      <c r="EY53" s="7"/>
      <c r="EZ53" s="7"/>
      <c r="FA53" s="2" t="s">
        <v>140</v>
      </c>
      <c r="FB53" s="2" t="s">
        <v>177</v>
      </c>
      <c r="FC53" s="2" t="s">
        <v>946</v>
      </c>
      <c r="FD53" s="2" t="s">
        <v>1065</v>
      </c>
      <c r="FE53" s="2" t="s">
        <v>142</v>
      </c>
      <c r="FF53" s="2" t="s">
        <v>132</v>
      </c>
      <c r="FG53" s="4">
        <v>1</v>
      </c>
      <c r="FH53" s="8">
        <v>73.16</v>
      </c>
      <c r="FI53" s="4"/>
      <c r="FJ53" s="8"/>
      <c r="FK53" s="7"/>
      <c r="FL53" s="7"/>
      <c r="FM53" s="2" t="s">
        <v>140</v>
      </c>
      <c r="FN53" s="2" t="s">
        <v>129</v>
      </c>
      <c r="FO53" s="2" t="s">
        <v>156</v>
      </c>
      <c r="FP53" s="2" t="s">
        <v>1196</v>
      </c>
      <c r="FQ53" s="2" t="s">
        <v>142</v>
      </c>
      <c r="FR53" s="2" t="s">
        <v>132</v>
      </c>
      <c r="FS53" s="4">
        <v>2</v>
      </c>
      <c r="FT53" s="8">
        <v>146.32</v>
      </c>
      <c r="FU53" s="4"/>
      <c r="FV53" s="8"/>
      <c r="FW53" s="7"/>
      <c r="FX53" s="7"/>
      <c r="FY53" s="2" t="s">
        <v>140</v>
      </c>
      <c r="FZ53" s="2" t="s">
        <v>129</v>
      </c>
      <c r="GA53" s="2" t="s">
        <v>950</v>
      </c>
      <c r="GB53" s="2" t="s">
        <v>500</v>
      </c>
      <c r="GC53" s="2" t="s">
        <v>142</v>
      </c>
      <c r="GD53" s="2" t="s">
        <v>132</v>
      </c>
      <c r="GE53" s="4"/>
      <c r="GF53" s="8"/>
      <c r="GG53" s="4"/>
      <c r="GH53" s="8"/>
      <c r="GI53" s="7"/>
      <c r="GJ53" s="7"/>
      <c r="GK53" s="2" t="s">
        <v>140</v>
      </c>
      <c r="GL53" s="2" t="s">
        <v>129</v>
      </c>
      <c r="GM53" s="2" t="s">
        <v>1067</v>
      </c>
      <c r="GN53" s="2" t="s">
        <v>1197</v>
      </c>
      <c r="GO53" s="2" t="s">
        <v>142</v>
      </c>
      <c r="GP53" s="2" t="s">
        <v>132</v>
      </c>
      <c r="GQ53" s="4"/>
      <c r="GR53" s="8"/>
      <c r="GS53" s="4"/>
      <c r="GT53" s="8"/>
      <c r="GU53" s="7"/>
      <c r="GV53" s="7"/>
      <c r="GW53" s="2" t="s">
        <v>140</v>
      </c>
      <c r="GX53" s="2" t="s">
        <v>129</v>
      </c>
      <c r="GY53" s="2" t="s">
        <v>162</v>
      </c>
      <c r="GZ53" s="2" t="s">
        <v>132</v>
      </c>
      <c r="HA53" s="2" t="s">
        <v>142</v>
      </c>
      <c r="HB53" s="2" t="s">
        <v>132</v>
      </c>
      <c r="HC53" s="4"/>
      <c r="HD53" s="8"/>
      <c r="HE53" s="4"/>
      <c r="HF53" s="8"/>
      <c r="HG53" s="7"/>
      <c r="HH53" s="7"/>
      <c r="HI53" s="2" t="s">
        <v>140</v>
      </c>
      <c r="HJ53" s="2" t="s">
        <v>129</v>
      </c>
      <c r="HK53" s="2" t="s">
        <v>1077</v>
      </c>
      <c r="HL53" s="2" t="s">
        <v>1198</v>
      </c>
      <c r="HM53" s="2" t="s">
        <v>142</v>
      </c>
      <c r="HN53" s="2" t="s">
        <v>132</v>
      </c>
      <c r="HO53" s="4">
        <v>1</v>
      </c>
      <c r="HP53" s="8">
        <v>67.74</v>
      </c>
      <c r="HQ53" s="4"/>
      <c r="HR53" s="8"/>
      <c r="HS53" s="7"/>
      <c r="HT53" s="7"/>
      <c r="HU53" s="2" t="s">
        <v>140</v>
      </c>
      <c r="HV53" s="2" t="s">
        <v>129</v>
      </c>
      <c r="HW53" s="2" t="s">
        <v>367</v>
      </c>
      <c r="HX53" s="2" t="s">
        <v>786</v>
      </c>
      <c r="HY53" s="2" t="s">
        <v>142</v>
      </c>
      <c r="HZ53" s="2" t="s">
        <v>132</v>
      </c>
      <c r="IA53" s="4"/>
      <c r="IB53" s="8"/>
      <c r="IC53" s="4"/>
      <c r="ID53" s="8"/>
      <c r="IE53" s="7"/>
      <c r="IF53" s="7"/>
      <c r="IG53" s="2" t="s">
        <v>168</v>
      </c>
      <c r="IH53" s="2" t="s">
        <v>129</v>
      </c>
      <c r="II53" s="2" t="s">
        <v>132</v>
      </c>
      <c r="IJ53" s="2" t="s">
        <v>132</v>
      </c>
      <c r="IK53" s="2" t="s">
        <v>142</v>
      </c>
      <c r="IL53" s="2" t="s">
        <v>132</v>
      </c>
      <c r="IM53" s="4"/>
      <c r="IN53" s="8"/>
      <c r="IO53" s="4"/>
      <c r="IP53" s="8"/>
      <c r="IQ53" s="7"/>
      <c r="IR53" s="7"/>
      <c r="IS53" s="2" t="s">
        <v>140</v>
      </c>
      <c r="IT53" s="2" t="s">
        <v>129</v>
      </c>
      <c r="IU53" s="2" t="s">
        <v>169</v>
      </c>
      <c r="IV53" s="2" t="s">
        <v>132</v>
      </c>
      <c r="IW53" s="2" t="s">
        <v>142</v>
      </c>
      <c r="IX53" s="2" t="s">
        <v>132</v>
      </c>
      <c r="IY53" s="4"/>
      <c r="IZ53" s="8"/>
      <c r="JA53" s="4"/>
      <c r="JB53" s="8"/>
      <c r="JC53" s="7"/>
      <c r="JD53" s="7"/>
      <c r="JE53" s="2" t="s">
        <v>164</v>
      </c>
      <c r="JF53" s="2" t="s">
        <v>129</v>
      </c>
      <c r="JG53" s="2" t="s">
        <v>132</v>
      </c>
      <c r="JH53" s="2" t="s">
        <v>132</v>
      </c>
      <c r="JI53" s="2" t="s">
        <v>142</v>
      </c>
      <c r="JJ53" s="2" t="s">
        <v>132</v>
      </c>
      <c r="JK53" s="4"/>
      <c r="JL53" s="8"/>
      <c r="JM53" s="4"/>
      <c r="JN53" s="8"/>
      <c r="JO53" s="7"/>
      <c r="JP53" s="7"/>
      <c r="JQ53" s="2" t="s">
        <v>140</v>
      </c>
      <c r="JR53" s="2" t="s">
        <v>129</v>
      </c>
      <c r="JS53" s="2" t="s">
        <v>1199</v>
      </c>
      <c r="JT53" s="2" t="s">
        <v>1200</v>
      </c>
      <c r="JU53" s="2" t="s">
        <v>142</v>
      </c>
      <c r="JV53" s="2" t="s">
        <v>132</v>
      </c>
      <c r="JW53" s="4"/>
      <c r="JX53" s="8"/>
      <c r="JY53" s="4"/>
      <c r="JZ53" s="8"/>
      <c r="KA53" s="7"/>
      <c r="KB53" s="7"/>
      <c r="KC53" s="2" t="s">
        <v>140</v>
      </c>
      <c r="KD53" s="2" t="s">
        <v>129</v>
      </c>
      <c r="KE53" s="2" t="s">
        <v>959</v>
      </c>
      <c r="KF53" s="2" t="s">
        <v>1201</v>
      </c>
      <c r="KG53" s="2" t="s">
        <v>142</v>
      </c>
      <c r="KH53" s="2" t="s">
        <v>132</v>
      </c>
      <c r="KI53" s="4">
        <v>2</v>
      </c>
      <c r="KJ53" s="8">
        <v>149.04</v>
      </c>
      <c r="KK53" s="4"/>
      <c r="KL53" s="8"/>
      <c r="KM53" s="7"/>
      <c r="KN53" s="7"/>
      <c r="KO53" s="2" t="s">
        <v>140</v>
      </c>
      <c r="KP53" s="2" t="s">
        <v>129</v>
      </c>
      <c r="KQ53" s="2" t="s">
        <v>270</v>
      </c>
      <c r="KR53" s="2" t="s">
        <v>1202</v>
      </c>
      <c r="KS53" s="2" t="s">
        <v>142</v>
      </c>
      <c r="KT53" s="2" t="s">
        <v>132</v>
      </c>
      <c r="KU53" s="4"/>
      <c r="KV53" s="8"/>
      <c r="KW53" s="4"/>
      <c r="KX53" s="8"/>
      <c r="KY53" s="7"/>
      <c r="KZ53" s="7"/>
      <c r="LA53" s="2" t="s">
        <v>132</v>
      </c>
      <c r="LB53" s="2" t="s">
        <v>132</v>
      </c>
      <c r="LC53" s="2" t="s">
        <v>132</v>
      </c>
      <c r="LD53" s="2" t="s">
        <v>132</v>
      </c>
      <c r="LE53" s="2" t="s">
        <v>132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140</v>
      </c>
      <c r="LZ53" s="2" t="s">
        <v>174</v>
      </c>
      <c r="MA53" s="2" t="s">
        <v>1203</v>
      </c>
      <c r="MB53" s="2" t="s">
        <v>1204</v>
      </c>
      <c r="MC53" s="2" t="s">
        <v>142</v>
      </c>
      <c r="MD53" s="2" t="s">
        <v>132</v>
      </c>
      <c r="ME53" s="4"/>
      <c r="MF53" s="8"/>
      <c r="MG53" s="4"/>
      <c r="MH53" s="8"/>
      <c r="MI53" s="7"/>
      <c r="MJ53" s="7"/>
      <c r="MK53" s="2" t="s">
        <v>175</v>
      </c>
      <c r="ML53" s="2" t="s">
        <v>129</v>
      </c>
      <c r="MM53" s="2" t="s">
        <v>962</v>
      </c>
      <c r="MN53" s="2" t="s">
        <v>132</v>
      </c>
      <c r="MO53" s="2" t="s">
        <v>142</v>
      </c>
      <c r="MP53" s="2" t="s">
        <v>132</v>
      </c>
      <c r="MQ53" s="4"/>
      <c r="MR53" s="8"/>
      <c r="MS53" s="4"/>
      <c r="MT53" s="8"/>
      <c r="MU53" s="7"/>
      <c r="MV53" s="7"/>
      <c r="MW53" s="2" t="s">
        <v>175</v>
      </c>
      <c r="MX53" s="2" t="s">
        <v>129</v>
      </c>
      <c r="MY53" s="2" t="s">
        <v>132</v>
      </c>
      <c r="MZ53" s="2" t="s">
        <v>132</v>
      </c>
      <c r="NA53" s="2" t="s">
        <v>142</v>
      </c>
      <c r="NB53" s="2" t="s">
        <v>132</v>
      </c>
      <c r="NC53" s="4"/>
      <c r="ND53" s="8"/>
      <c r="NE53" s="4"/>
      <c r="NF53" s="8"/>
      <c r="NG53" s="7"/>
      <c r="NH53" s="7"/>
      <c r="NI53" s="2" t="s">
        <v>175</v>
      </c>
      <c r="NJ53" s="2" t="s">
        <v>129</v>
      </c>
      <c r="NK53" s="2" t="s">
        <v>132</v>
      </c>
      <c r="NL53" s="2" t="s">
        <v>132</v>
      </c>
      <c r="NM53" s="2" t="s">
        <v>142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4"/>
      <c r="OB53" s="8"/>
      <c r="OC53" s="4"/>
      <c r="OD53" s="8"/>
      <c r="OE53" s="7"/>
      <c r="OF53" s="7"/>
      <c r="OG53" s="2" t="s">
        <v>175</v>
      </c>
      <c r="OH53" s="2" t="s">
        <v>129</v>
      </c>
      <c r="OI53" s="2" t="s">
        <v>132</v>
      </c>
      <c r="OJ53" s="2" t="s">
        <v>132</v>
      </c>
      <c r="OK53" s="2" t="s">
        <v>142</v>
      </c>
      <c r="OL53" s="2" t="s">
        <v>132</v>
      </c>
      <c r="OM53" s="4"/>
      <c r="ON53" s="8"/>
      <c r="OO53" s="4"/>
      <c r="OP53" s="8"/>
      <c r="OQ53" s="7"/>
      <c r="OR53" s="7"/>
      <c r="OS53" s="2" t="s">
        <v>175</v>
      </c>
      <c r="OT53" s="2" t="s">
        <v>177</v>
      </c>
      <c r="OU53" s="2" t="s">
        <v>132</v>
      </c>
      <c r="OV53" s="2" t="s">
        <v>132</v>
      </c>
      <c r="OW53" s="2" t="s">
        <v>142</v>
      </c>
      <c r="OX53" s="2" t="s">
        <v>132</v>
      </c>
      <c r="OY53" s="4"/>
      <c r="OZ53" s="8"/>
      <c r="PA53" s="4"/>
      <c r="PB53" s="8"/>
      <c r="PC53" s="7"/>
      <c r="PD53" s="7"/>
      <c r="PE53" s="2" t="s">
        <v>164</v>
      </c>
      <c r="PF53" s="2" t="s">
        <v>129</v>
      </c>
      <c r="PG53" s="2" t="s">
        <v>132</v>
      </c>
      <c r="PH53" s="2" t="s">
        <v>132</v>
      </c>
      <c r="PI53" s="2" t="s">
        <v>142</v>
      </c>
      <c r="PJ53" s="2" t="s">
        <v>132</v>
      </c>
      <c r="PK53" s="4"/>
      <c r="PL53" s="8"/>
      <c r="PM53" s="4"/>
      <c r="PN53" s="8"/>
      <c r="PO53" s="7"/>
      <c r="PP53" s="7"/>
      <c r="PQ53" s="2" t="s">
        <v>140</v>
      </c>
      <c r="PR53" s="2" t="s">
        <v>177</v>
      </c>
      <c r="PS53" s="2" t="s">
        <v>178</v>
      </c>
      <c r="PT53" s="2" t="s">
        <v>1180</v>
      </c>
      <c r="PU53" s="2" t="s">
        <v>142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140</v>
      </c>
      <c r="QP53" s="2" t="s">
        <v>177</v>
      </c>
      <c r="QQ53" s="2" t="s">
        <v>963</v>
      </c>
      <c r="QR53" s="2" t="s">
        <v>132</v>
      </c>
      <c r="QS53" s="2" t="s">
        <v>142</v>
      </c>
      <c r="QT53" s="2" t="s">
        <v>132</v>
      </c>
      <c r="QU53" s="4"/>
      <c r="QV53" s="8"/>
      <c r="QW53" s="4"/>
      <c r="QX53" s="8"/>
      <c r="QY53" s="7"/>
      <c r="QZ53" s="7"/>
      <c r="RA53" s="2" t="s">
        <v>175</v>
      </c>
      <c r="RB53" s="2" t="s">
        <v>129</v>
      </c>
      <c r="RC53" s="2" t="s">
        <v>132</v>
      </c>
      <c r="RD53" s="2" t="s">
        <v>132</v>
      </c>
      <c r="RE53" s="2" t="s">
        <v>142</v>
      </c>
      <c r="RF53" s="2" t="s">
        <v>180</v>
      </c>
      <c r="RG53" s="4"/>
      <c r="RH53" s="8"/>
      <c r="RI53" s="4"/>
      <c r="RJ53" s="8"/>
      <c r="RK53" s="7"/>
      <c r="RL53" s="7"/>
      <c r="RM53" s="2" t="s">
        <v>140</v>
      </c>
      <c r="RN53" s="2" t="s">
        <v>177</v>
      </c>
      <c r="RO53" s="2" t="s">
        <v>181</v>
      </c>
      <c r="RP53" s="2" t="s">
        <v>493</v>
      </c>
      <c r="RQ53" s="2" t="s">
        <v>142</v>
      </c>
      <c r="RR53" s="2" t="s">
        <v>132</v>
      </c>
    </row>
    <row r="54">
      <c r="A54" s="2" t="s">
        <v>1205</v>
      </c>
      <c r="B54" s="2" t="s">
        <v>121</v>
      </c>
      <c r="C54" s="2" t="s">
        <v>122</v>
      </c>
      <c r="D54" s="2" t="s">
        <v>929</v>
      </c>
      <c r="E54" s="2" t="s">
        <v>930</v>
      </c>
      <c r="F54" s="2" t="s">
        <v>1206</v>
      </c>
      <c r="G54" s="2" t="s">
        <v>1206</v>
      </c>
      <c r="H54" s="2" t="s">
        <v>1206</v>
      </c>
      <c r="I54" s="2" t="s">
        <v>1207</v>
      </c>
      <c r="J54" s="2" t="s">
        <v>127</v>
      </c>
      <c r="K54" s="2" t="s">
        <v>1208</v>
      </c>
      <c r="L54" s="3">
        <v>6.66</v>
      </c>
      <c r="M54" s="3">
        <v>6.99</v>
      </c>
      <c r="N54" s="3">
        <v>19.99</v>
      </c>
      <c r="O54" s="2" t="s">
        <v>129</v>
      </c>
      <c r="P54" s="2" t="s">
        <v>602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428</v>
      </c>
      <c r="V54" s="2" t="s">
        <v>878</v>
      </c>
      <c r="W54" s="2" t="s">
        <v>401</v>
      </c>
      <c r="X54" s="2" t="s">
        <v>720</v>
      </c>
      <c r="Y54" s="2" t="s">
        <v>1209</v>
      </c>
      <c r="Z54" s="4"/>
      <c r="AA54" s="4">
        <f>=ROUNDDOWN({0},0)</f>
      </c>
      <c r="AB54" s="5">
        <v>8</v>
      </c>
      <c r="AC54" s="2" t="s">
        <v>721</v>
      </c>
      <c r="AD54" s="4">
        <v>120</v>
      </c>
      <c r="AE54" s="4">
        <v>120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121</v>
      </c>
      <c r="AQ54" s="8">
        <v>1087.76</v>
      </c>
      <c r="AR54" s="4"/>
      <c r="AS54" s="8"/>
      <c r="AT54" s="7"/>
      <c r="AU54" s="7"/>
      <c r="AV54" s="4">
        <v>121</v>
      </c>
      <c r="AW54" s="8">
        <v>1087.76</v>
      </c>
      <c r="AX54" s="4"/>
      <c r="AY54" s="8"/>
      <c r="AZ54" s="7"/>
      <c r="BA54" s="7"/>
      <c r="BB54" s="7">
        <v>1</v>
      </c>
      <c r="BC54" s="4">
        <v>197</v>
      </c>
      <c r="BD54" s="8">
        <v>1746.21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0.6229</v>
      </c>
      <c r="BJ54" s="4">
        <v>121</v>
      </c>
      <c r="BK54" s="8">
        <v>1087.76</v>
      </c>
      <c r="BL54" s="2" t="s">
        <v>1210</v>
      </c>
      <c r="BM54" s="7">
        <v>1</v>
      </c>
      <c r="BN54" s="7">
        <v>1</v>
      </c>
      <c r="BO54" s="4">
        <v>107</v>
      </c>
      <c r="BP54" s="8">
        <v>963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132</v>
      </c>
      <c r="BX54" s="2" t="s">
        <v>1211</v>
      </c>
      <c r="BY54" s="2" t="s">
        <v>142</v>
      </c>
      <c r="BZ54" s="2" t="s">
        <v>132</v>
      </c>
      <c r="CA54" s="4"/>
      <c r="CB54" s="8"/>
      <c r="CC54" s="4"/>
      <c r="CD54" s="8"/>
      <c r="CE54" s="7"/>
      <c r="CF54" s="7"/>
      <c r="CG54" s="2" t="s">
        <v>140</v>
      </c>
      <c r="CH54" s="2" t="s">
        <v>129</v>
      </c>
      <c r="CI54" s="2" t="s">
        <v>1212</v>
      </c>
      <c r="CJ54" s="2" t="s">
        <v>1213</v>
      </c>
      <c r="CK54" s="2" t="s">
        <v>142</v>
      </c>
      <c r="CL54" s="2" t="s">
        <v>132</v>
      </c>
      <c r="CM54" s="4">
        <v>7</v>
      </c>
      <c r="CN54" s="8">
        <v>54.81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867</v>
      </c>
      <c r="CV54" s="2" t="s">
        <v>855</v>
      </c>
      <c r="CW54" s="2" t="s">
        <v>142</v>
      </c>
      <c r="CX54" s="2" t="s">
        <v>132</v>
      </c>
      <c r="CY54" s="4">
        <v>2</v>
      </c>
      <c r="CZ54" s="8">
        <v>20.74</v>
      </c>
      <c r="DA54" s="4"/>
      <c r="DB54" s="8"/>
      <c r="DC54" s="7"/>
      <c r="DD54" s="7"/>
      <c r="DE54" s="2" t="s">
        <v>140</v>
      </c>
      <c r="DF54" s="2" t="s">
        <v>129</v>
      </c>
      <c r="DG54" s="2" t="s">
        <v>1214</v>
      </c>
      <c r="DH54" s="2" t="s">
        <v>1215</v>
      </c>
      <c r="DI54" s="2" t="s">
        <v>142</v>
      </c>
      <c r="DJ54" s="2" t="s">
        <v>132</v>
      </c>
      <c r="DK54" s="4"/>
      <c r="DL54" s="8"/>
      <c r="DM54" s="4"/>
      <c r="DN54" s="8"/>
      <c r="DO54" s="7"/>
      <c r="DP54" s="7"/>
      <c r="DQ54" s="2" t="s">
        <v>175</v>
      </c>
      <c r="DR54" s="2" t="s">
        <v>129</v>
      </c>
      <c r="DS54" s="2" t="s">
        <v>132</v>
      </c>
      <c r="DT54" s="2" t="s">
        <v>132</v>
      </c>
      <c r="DU54" s="2" t="s">
        <v>142</v>
      </c>
      <c r="DV54" s="2" t="s">
        <v>132</v>
      </c>
      <c r="DW54" s="4"/>
      <c r="DX54" s="8"/>
      <c r="DY54" s="4"/>
      <c r="DZ54" s="8"/>
      <c r="EA54" s="7"/>
      <c r="EB54" s="7"/>
      <c r="EC54" s="2" t="s">
        <v>140</v>
      </c>
      <c r="ED54" s="2" t="s">
        <v>129</v>
      </c>
      <c r="EE54" s="2" t="s">
        <v>871</v>
      </c>
      <c r="EF54" s="2" t="s">
        <v>1216</v>
      </c>
      <c r="EG54" s="2" t="s">
        <v>142</v>
      </c>
      <c r="EH54" s="2" t="s">
        <v>132</v>
      </c>
      <c r="EI54" s="4"/>
      <c r="EJ54" s="8"/>
      <c r="EK54" s="4"/>
      <c r="EL54" s="8"/>
      <c r="EM54" s="7"/>
      <c r="EN54" s="7"/>
      <c r="EO54" s="2" t="s">
        <v>140</v>
      </c>
      <c r="EP54" s="2" t="s">
        <v>129</v>
      </c>
      <c r="EQ54" s="2" t="s">
        <v>916</v>
      </c>
      <c r="ER54" s="2" t="s">
        <v>1217</v>
      </c>
      <c r="ES54" s="2" t="s">
        <v>142</v>
      </c>
      <c r="ET54" s="2" t="s">
        <v>132</v>
      </c>
      <c r="EU54" s="4"/>
      <c r="EV54" s="8"/>
      <c r="EW54" s="4"/>
      <c r="EX54" s="8"/>
      <c r="EY54" s="7"/>
      <c r="EZ54" s="7"/>
      <c r="FA54" s="2" t="s">
        <v>796</v>
      </c>
      <c r="FB54" s="2" t="s">
        <v>129</v>
      </c>
      <c r="FC54" s="2" t="s">
        <v>132</v>
      </c>
      <c r="FD54" s="2" t="s">
        <v>132</v>
      </c>
      <c r="FE54" s="2" t="s">
        <v>142</v>
      </c>
      <c r="FF54" s="2" t="s">
        <v>132</v>
      </c>
      <c r="FG54" s="4"/>
      <c r="FH54" s="8"/>
      <c r="FI54" s="4"/>
      <c r="FJ54" s="8"/>
      <c r="FK54" s="7"/>
      <c r="FL54" s="7"/>
      <c r="FM54" s="2" t="s">
        <v>173</v>
      </c>
      <c r="FN54" s="2" t="s">
        <v>129</v>
      </c>
      <c r="FO54" s="2" t="s">
        <v>132</v>
      </c>
      <c r="FP54" s="2" t="s">
        <v>132</v>
      </c>
      <c r="FQ54" s="2" t="s">
        <v>142</v>
      </c>
      <c r="FR54" s="2" t="s">
        <v>132</v>
      </c>
      <c r="FS54" s="4"/>
      <c r="FT54" s="8"/>
      <c r="FU54" s="4"/>
      <c r="FV54" s="8"/>
      <c r="FW54" s="7"/>
      <c r="FX54" s="7"/>
      <c r="FY54" s="2" t="s">
        <v>175</v>
      </c>
      <c r="FZ54" s="2" t="s">
        <v>129</v>
      </c>
      <c r="GA54" s="2" t="s">
        <v>132</v>
      </c>
      <c r="GB54" s="2" t="s">
        <v>132</v>
      </c>
      <c r="GC54" s="2" t="s">
        <v>142</v>
      </c>
      <c r="GD54" s="2" t="s">
        <v>132</v>
      </c>
      <c r="GE54" s="4">
        <v>1</v>
      </c>
      <c r="GF54" s="8">
        <v>19.85</v>
      </c>
      <c r="GG54" s="4"/>
      <c r="GH54" s="8"/>
      <c r="GI54" s="7"/>
      <c r="GJ54" s="7"/>
      <c r="GK54" s="2" t="s">
        <v>140</v>
      </c>
      <c r="GL54" s="2" t="s">
        <v>129</v>
      </c>
      <c r="GM54" s="2" t="s">
        <v>1214</v>
      </c>
      <c r="GN54" s="2" t="s">
        <v>1211</v>
      </c>
      <c r="GO54" s="2" t="s">
        <v>142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162</v>
      </c>
      <c r="GZ54" s="2" t="s">
        <v>132</v>
      </c>
      <c r="HA54" s="2" t="s">
        <v>142</v>
      </c>
      <c r="HB54" s="2" t="s">
        <v>132</v>
      </c>
      <c r="HC54" s="4">
        <v>4</v>
      </c>
      <c r="HD54" s="8">
        <v>29.36</v>
      </c>
      <c r="HE54" s="4"/>
      <c r="HF54" s="8"/>
      <c r="HG54" s="7"/>
      <c r="HH54" s="7"/>
      <c r="HI54" s="2" t="s">
        <v>140</v>
      </c>
      <c r="HJ54" s="2" t="s">
        <v>129</v>
      </c>
      <c r="HK54" s="2" t="s">
        <v>859</v>
      </c>
      <c r="HL54" s="2" t="s">
        <v>854</v>
      </c>
      <c r="HM54" s="2" t="s">
        <v>142</v>
      </c>
      <c r="HN54" s="2" t="s">
        <v>132</v>
      </c>
      <c r="HO54" s="4"/>
      <c r="HP54" s="8"/>
      <c r="HQ54" s="4"/>
      <c r="HR54" s="8"/>
      <c r="HS54" s="7"/>
      <c r="HT54" s="7"/>
      <c r="HU54" s="2" t="s">
        <v>140</v>
      </c>
      <c r="HV54" s="2" t="s">
        <v>129</v>
      </c>
      <c r="HW54" s="2" t="s">
        <v>167</v>
      </c>
      <c r="HX54" s="2" t="s">
        <v>132</v>
      </c>
      <c r="HY54" s="2" t="s">
        <v>142</v>
      </c>
      <c r="HZ54" s="2" t="s">
        <v>132</v>
      </c>
      <c r="IA54" s="4"/>
      <c r="IB54" s="8"/>
      <c r="IC54" s="4"/>
      <c r="ID54" s="8"/>
      <c r="IE54" s="7"/>
      <c r="IF54" s="7"/>
      <c r="IG54" s="2" t="s">
        <v>168</v>
      </c>
      <c r="IH54" s="2" t="s">
        <v>129</v>
      </c>
      <c r="II54" s="2" t="s">
        <v>132</v>
      </c>
      <c r="IJ54" s="2" t="s">
        <v>132</v>
      </c>
      <c r="IK54" s="2" t="s">
        <v>142</v>
      </c>
      <c r="IL54" s="2" t="s">
        <v>132</v>
      </c>
      <c r="IM54" s="4"/>
      <c r="IN54" s="8"/>
      <c r="IO54" s="4"/>
      <c r="IP54" s="8"/>
      <c r="IQ54" s="7"/>
      <c r="IR54" s="7"/>
      <c r="IS54" s="2" t="s">
        <v>175</v>
      </c>
      <c r="IT54" s="2" t="s">
        <v>129</v>
      </c>
      <c r="IU54" s="2" t="s">
        <v>132</v>
      </c>
      <c r="IV54" s="2" t="s">
        <v>132</v>
      </c>
      <c r="IW54" s="2" t="s">
        <v>142</v>
      </c>
      <c r="IX54" s="2" t="s">
        <v>132</v>
      </c>
      <c r="IY54" s="4"/>
      <c r="IZ54" s="8"/>
      <c r="JA54" s="4"/>
      <c r="JB54" s="8"/>
      <c r="JC54" s="7"/>
      <c r="JD54" s="7"/>
      <c r="JE54" s="2" t="s">
        <v>140</v>
      </c>
      <c r="JF54" s="2" t="s">
        <v>129</v>
      </c>
      <c r="JG54" s="2" t="s">
        <v>897</v>
      </c>
      <c r="JH54" s="2" t="s">
        <v>132</v>
      </c>
      <c r="JI54" s="2" t="s">
        <v>142</v>
      </c>
      <c r="JJ54" s="2" t="s">
        <v>132</v>
      </c>
      <c r="JK54" s="4"/>
      <c r="JL54" s="8"/>
      <c r="JM54" s="4"/>
      <c r="JN54" s="8"/>
      <c r="JO54" s="7"/>
      <c r="JP54" s="7"/>
      <c r="JQ54" s="2" t="s">
        <v>164</v>
      </c>
      <c r="JR54" s="2" t="s">
        <v>129</v>
      </c>
      <c r="JS54" s="2" t="s">
        <v>132</v>
      </c>
      <c r="JT54" s="2" t="s">
        <v>132</v>
      </c>
      <c r="JU54" s="2" t="s">
        <v>142</v>
      </c>
      <c r="JV54" s="2" t="s">
        <v>132</v>
      </c>
      <c r="JW54" s="4"/>
      <c r="JX54" s="8"/>
      <c r="JY54" s="4"/>
      <c r="JZ54" s="8"/>
      <c r="KA54" s="7"/>
      <c r="KB54" s="7"/>
      <c r="KC54" s="2" t="s">
        <v>164</v>
      </c>
      <c r="KD54" s="2" t="s">
        <v>129</v>
      </c>
      <c r="KE54" s="2" t="s">
        <v>132</v>
      </c>
      <c r="KF54" s="2" t="s">
        <v>132</v>
      </c>
      <c r="KG54" s="2" t="s">
        <v>142</v>
      </c>
      <c r="KH54" s="2" t="s">
        <v>132</v>
      </c>
      <c r="KI54" s="4"/>
      <c r="KJ54" s="8"/>
      <c r="KK54" s="4"/>
      <c r="KL54" s="8"/>
      <c r="KM54" s="7"/>
      <c r="KN54" s="7"/>
      <c r="KO54" s="2" t="s">
        <v>175</v>
      </c>
      <c r="KP54" s="2" t="s">
        <v>129</v>
      </c>
      <c r="KQ54" s="2" t="s">
        <v>132</v>
      </c>
      <c r="KR54" s="2" t="s">
        <v>132</v>
      </c>
      <c r="KS54" s="2" t="s">
        <v>142</v>
      </c>
      <c r="KT54" s="2" t="s">
        <v>132</v>
      </c>
      <c r="KU54" s="4"/>
      <c r="KV54" s="8"/>
      <c r="KW54" s="4"/>
      <c r="KX54" s="8"/>
      <c r="KY54" s="7"/>
      <c r="KZ54" s="7"/>
      <c r="LA54" s="2" t="s">
        <v>175</v>
      </c>
      <c r="LB54" s="2" t="s">
        <v>177</v>
      </c>
      <c r="LC54" s="2" t="s">
        <v>132</v>
      </c>
      <c r="LD54" s="2" t="s">
        <v>132</v>
      </c>
      <c r="LE54" s="2" t="s">
        <v>142</v>
      </c>
      <c r="LF54" s="2" t="s">
        <v>132</v>
      </c>
      <c r="LG54" s="4"/>
      <c r="LH54" s="8"/>
      <c r="LI54" s="4"/>
      <c r="LJ54" s="8"/>
      <c r="LK54" s="7"/>
      <c r="LL54" s="7"/>
      <c r="LM54" s="2" t="s">
        <v>132</v>
      </c>
      <c r="LN54" s="2" t="s">
        <v>132</v>
      </c>
      <c r="LO54" s="2" t="s">
        <v>132</v>
      </c>
      <c r="LP54" s="2" t="s">
        <v>132</v>
      </c>
      <c r="LQ54" s="2" t="s">
        <v>132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175</v>
      </c>
      <c r="ML54" s="2" t="s">
        <v>129</v>
      </c>
      <c r="MM54" s="2" t="s">
        <v>132</v>
      </c>
      <c r="MN54" s="2" t="s">
        <v>132</v>
      </c>
      <c r="MO54" s="2" t="s">
        <v>142</v>
      </c>
      <c r="MP54" s="2" t="s">
        <v>132</v>
      </c>
      <c r="MQ54" s="4"/>
      <c r="MR54" s="8"/>
      <c r="MS54" s="4"/>
      <c r="MT54" s="8"/>
      <c r="MU54" s="7"/>
      <c r="MV54" s="7"/>
      <c r="MW54" s="2" t="s">
        <v>175</v>
      </c>
      <c r="MX54" s="2" t="s">
        <v>129</v>
      </c>
      <c r="MY54" s="2" t="s">
        <v>132</v>
      </c>
      <c r="MZ54" s="2" t="s">
        <v>132</v>
      </c>
      <c r="NA54" s="2" t="s">
        <v>142</v>
      </c>
      <c r="NB54" s="2" t="s">
        <v>132</v>
      </c>
      <c r="NC54" s="4"/>
      <c r="ND54" s="8"/>
      <c r="NE54" s="4"/>
      <c r="NF54" s="8"/>
      <c r="NG54" s="7"/>
      <c r="NH54" s="7"/>
      <c r="NI54" s="2" t="s">
        <v>175</v>
      </c>
      <c r="NJ54" s="2" t="s">
        <v>129</v>
      </c>
      <c r="NK54" s="2" t="s">
        <v>132</v>
      </c>
      <c r="NL54" s="2" t="s">
        <v>132</v>
      </c>
      <c r="NM54" s="2" t="s">
        <v>142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175</v>
      </c>
      <c r="OH54" s="2" t="s">
        <v>129</v>
      </c>
      <c r="OI54" s="2" t="s">
        <v>132</v>
      </c>
      <c r="OJ54" s="2" t="s">
        <v>132</v>
      </c>
      <c r="OK54" s="2" t="s">
        <v>142</v>
      </c>
      <c r="OL54" s="2" t="s">
        <v>132</v>
      </c>
      <c r="OM54" s="4"/>
      <c r="ON54" s="8"/>
      <c r="OO54" s="4"/>
      <c r="OP54" s="8"/>
      <c r="OQ54" s="7"/>
      <c r="OR54" s="7"/>
      <c r="OS54" s="2" t="s">
        <v>132</v>
      </c>
      <c r="OT54" s="2" t="s">
        <v>132</v>
      </c>
      <c r="OU54" s="2" t="s">
        <v>132</v>
      </c>
      <c r="OV54" s="2" t="s">
        <v>132</v>
      </c>
      <c r="OW54" s="2" t="s">
        <v>132</v>
      </c>
      <c r="OX54" s="2" t="s">
        <v>132</v>
      </c>
      <c r="OY54" s="4"/>
      <c r="OZ54" s="8"/>
      <c r="PA54" s="4"/>
      <c r="PB54" s="8"/>
      <c r="PC54" s="7"/>
      <c r="PD54" s="7"/>
      <c r="PE54" s="2" t="s">
        <v>164</v>
      </c>
      <c r="PF54" s="2" t="s">
        <v>129</v>
      </c>
      <c r="PG54" s="2" t="s">
        <v>132</v>
      </c>
      <c r="PH54" s="2" t="s">
        <v>132</v>
      </c>
      <c r="PI54" s="2" t="s">
        <v>142</v>
      </c>
      <c r="PJ54" s="2" t="s">
        <v>132</v>
      </c>
      <c r="PK54" s="4"/>
      <c r="PL54" s="8"/>
      <c r="PM54" s="4"/>
      <c r="PN54" s="8"/>
      <c r="PO54" s="7"/>
      <c r="PP54" s="7"/>
      <c r="PQ54" s="2" t="s">
        <v>175</v>
      </c>
      <c r="PR54" s="2" t="s">
        <v>129</v>
      </c>
      <c r="PS54" s="2" t="s">
        <v>132</v>
      </c>
      <c r="PT54" s="2" t="s">
        <v>132</v>
      </c>
      <c r="PU54" s="2" t="s">
        <v>142</v>
      </c>
      <c r="PV54" s="2" t="s">
        <v>132</v>
      </c>
      <c r="PW54" s="4"/>
      <c r="PX54" s="8"/>
      <c r="PY54" s="4"/>
      <c r="PZ54" s="8"/>
      <c r="QA54" s="7"/>
      <c r="QB54" s="7"/>
      <c r="QC54" s="2" t="s">
        <v>175</v>
      </c>
      <c r="QD54" s="2" t="s">
        <v>129</v>
      </c>
      <c r="QE54" s="2" t="s">
        <v>132</v>
      </c>
      <c r="QF54" s="2" t="s">
        <v>132</v>
      </c>
      <c r="QG54" s="2" t="s">
        <v>142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175</v>
      </c>
      <c r="RB54" s="2" t="s">
        <v>129</v>
      </c>
      <c r="RC54" s="2" t="s">
        <v>132</v>
      </c>
      <c r="RD54" s="2" t="s">
        <v>132</v>
      </c>
      <c r="RE54" s="2" t="s">
        <v>142</v>
      </c>
      <c r="RF54" s="2" t="s">
        <v>180</v>
      </c>
      <c r="RG54" s="4"/>
      <c r="RH54" s="8"/>
      <c r="RI54" s="4"/>
      <c r="RJ54" s="8"/>
      <c r="RK54" s="7"/>
      <c r="RL54" s="7"/>
      <c r="RM54" s="2" t="s">
        <v>140</v>
      </c>
      <c r="RN54" s="2" t="s">
        <v>177</v>
      </c>
      <c r="RO54" s="2" t="s">
        <v>1218</v>
      </c>
      <c r="RP54" s="2" t="s">
        <v>132</v>
      </c>
      <c r="RQ54" s="2" t="s">
        <v>142</v>
      </c>
      <c r="RR54" s="2" t="s">
        <v>132</v>
      </c>
    </row>
    <row r="55">
      <c r="A55" s="2" t="s">
        <v>1219</v>
      </c>
      <c r="B55" s="2" t="s">
        <v>121</v>
      </c>
      <c r="C55" s="2" t="s">
        <v>122</v>
      </c>
      <c r="D55" s="2" t="s">
        <v>929</v>
      </c>
      <c r="E55" s="2" t="s">
        <v>930</v>
      </c>
      <c r="F55" s="2" t="s">
        <v>1206</v>
      </c>
      <c r="G55" s="2" t="s">
        <v>1206</v>
      </c>
      <c r="H55" s="2" t="s">
        <v>1206</v>
      </c>
      <c r="I55" s="2" t="s">
        <v>1220</v>
      </c>
      <c r="J55" s="2" t="s">
        <v>127</v>
      </c>
      <c r="K55" s="2" t="s">
        <v>1221</v>
      </c>
      <c r="L55" s="3">
        <v>6.66</v>
      </c>
      <c r="M55" s="3">
        <v>6.99</v>
      </c>
      <c r="N55" s="3">
        <v>19.99</v>
      </c>
      <c r="O55" s="2" t="s">
        <v>129</v>
      </c>
      <c r="P55" s="2" t="s">
        <v>602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428</v>
      </c>
      <c r="V55" s="2" t="s">
        <v>878</v>
      </c>
      <c r="W55" s="2" t="s">
        <v>401</v>
      </c>
      <c r="X55" s="2" t="s">
        <v>720</v>
      </c>
      <c r="Y55" s="2" t="s">
        <v>1222</v>
      </c>
      <c r="Z55" s="4">
        <v>332</v>
      </c>
      <c r="AA55" s="4">
        <f>=ROUNDDOWN(66.4,0)</f>
      </c>
      <c r="AB55" s="5">
        <v>5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32</v>
      </c>
      <c r="AQ55" s="8">
        <v>281.08</v>
      </c>
      <c r="AR55" s="4"/>
      <c r="AS55" s="8"/>
      <c r="AT55" s="7"/>
      <c r="AU55" s="7"/>
      <c r="AV55" s="4">
        <v>32</v>
      </c>
      <c r="AW55" s="8">
        <v>281.08</v>
      </c>
      <c r="AX55" s="4"/>
      <c r="AY55" s="8"/>
      <c r="AZ55" s="7"/>
      <c r="BA55" s="7"/>
      <c r="BB55" s="7">
        <v>1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0.161</v>
      </c>
      <c r="BJ55" s="4">
        <v>32</v>
      </c>
      <c r="BK55" s="8">
        <v>281.08</v>
      </c>
      <c r="BL55" s="2" t="s">
        <v>1223</v>
      </c>
      <c r="BM55" s="7">
        <v>1</v>
      </c>
      <c r="BN55" s="7">
        <v>1</v>
      </c>
      <c r="BO55" s="4">
        <v>23</v>
      </c>
      <c r="BP55" s="8">
        <v>207</v>
      </c>
      <c r="BQ55" s="4"/>
      <c r="BR55" s="8"/>
      <c r="BS55" s="7"/>
      <c r="BT55" s="7"/>
      <c r="BU55" s="2" t="s">
        <v>140</v>
      </c>
      <c r="BV55" s="2" t="s">
        <v>129</v>
      </c>
      <c r="BW55" s="2" t="s">
        <v>132</v>
      </c>
      <c r="BX55" s="2" t="s">
        <v>1211</v>
      </c>
      <c r="BY55" s="2" t="s">
        <v>142</v>
      </c>
      <c r="BZ55" s="2" t="s">
        <v>132</v>
      </c>
      <c r="CA55" s="4"/>
      <c r="CB55" s="8"/>
      <c r="CC55" s="4"/>
      <c r="CD55" s="8"/>
      <c r="CE55" s="7"/>
      <c r="CF55" s="7"/>
      <c r="CG55" s="2" t="s">
        <v>140</v>
      </c>
      <c r="CH55" s="2" t="s">
        <v>129</v>
      </c>
      <c r="CI55" s="2" t="s">
        <v>1212</v>
      </c>
      <c r="CJ55" s="2" t="s">
        <v>867</v>
      </c>
      <c r="CK55" s="2" t="s">
        <v>142</v>
      </c>
      <c r="CL55" s="2" t="s">
        <v>132</v>
      </c>
      <c r="CM55" s="4">
        <v>3</v>
      </c>
      <c r="CN55" s="8">
        <v>23.49</v>
      </c>
      <c r="CO55" s="4"/>
      <c r="CP55" s="8"/>
      <c r="CQ55" s="7"/>
      <c r="CR55" s="7"/>
      <c r="CS55" s="2" t="s">
        <v>140</v>
      </c>
      <c r="CT55" s="2" t="s">
        <v>129</v>
      </c>
      <c r="CU55" s="2" t="s">
        <v>867</v>
      </c>
      <c r="CV55" s="2" t="s">
        <v>1224</v>
      </c>
      <c r="CW55" s="2" t="s">
        <v>142</v>
      </c>
      <c r="CX55" s="2" t="s">
        <v>132</v>
      </c>
      <c r="CY55" s="4">
        <v>2</v>
      </c>
      <c r="CZ55" s="8">
        <v>20.74</v>
      </c>
      <c r="DA55" s="4"/>
      <c r="DB55" s="8"/>
      <c r="DC55" s="7"/>
      <c r="DD55" s="7"/>
      <c r="DE55" s="2" t="s">
        <v>140</v>
      </c>
      <c r="DF55" s="2" t="s">
        <v>129</v>
      </c>
      <c r="DG55" s="2" t="s">
        <v>1209</v>
      </c>
      <c r="DH55" s="2" t="s">
        <v>1225</v>
      </c>
      <c r="DI55" s="2" t="s">
        <v>142</v>
      </c>
      <c r="DJ55" s="2" t="s">
        <v>132</v>
      </c>
      <c r="DK55" s="4"/>
      <c r="DL55" s="8"/>
      <c r="DM55" s="4"/>
      <c r="DN55" s="8"/>
      <c r="DO55" s="7"/>
      <c r="DP55" s="7"/>
      <c r="DQ55" s="2" t="s">
        <v>175</v>
      </c>
      <c r="DR55" s="2" t="s">
        <v>129</v>
      </c>
      <c r="DS55" s="2" t="s">
        <v>132</v>
      </c>
      <c r="DT55" s="2" t="s">
        <v>132</v>
      </c>
      <c r="DU55" s="2" t="s">
        <v>142</v>
      </c>
      <c r="DV55" s="2" t="s">
        <v>132</v>
      </c>
      <c r="DW55" s="4">
        <v>1</v>
      </c>
      <c r="DX55" s="8">
        <v>7.83</v>
      </c>
      <c r="DY55" s="4"/>
      <c r="DZ55" s="8"/>
      <c r="EA55" s="7"/>
      <c r="EB55" s="7"/>
      <c r="EC55" s="2" t="s">
        <v>140</v>
      </c>
      <c r="ED55" s="2" t="s">
        <v>129</v>
      </c>
      <c r="EE55" s="2" t="s">
        <v>871</v>
      </c>
      <c r="EF55" s="2" t="s">
        <v>1216</v>
      </c>
      <c r="EG55" s="2" t="s">
        <v>142</v>
      </c>
      <c r="EH55" s="2" t="s">
        <v>132</v>
      </c>
      <c r="EI55" s="4"/>
      <c r="EJ55" s="8"/>
      <c r="EK55" s="4"/>
      <c r="EL55" s="8"/>
      <c r="EM55" s="7"/>
      <c r="EN55" s="7"/>
      <c r="EO55" s="2" t="s">
        <v>140</v>
      </c>
      <c r="EP55" s="2" t="s">
        <v>129</v>
      </c>
      <c r="EQ55" s="2" t="s">
        <v>916</v>
      </c>
      <c r="ER55" s="2" t="s">
        <v>132</v>
      </c>
      <c r="ES55" s="2" t="s">
        <v>142</v>
      </c>
      <c r="ET55" s="2" t="s">
        <v>132</v>
      </c>
      <c r="EU55" s="4"/>
      <c r="EV55" s="8"/>
      <c r="EW55" s="4"/>
      <c r="EX55" s="8"/>
      <c r="EY55" s="7"/>
      <c r="EZ55" s="7"/>
      <c r="FA55" s="2" t="s">
        <v>796</v>
      </c>
      <c r="FB55" s="2" t="s">
        <v>129</v>
      </c>
      <c r="FC55" s="2" t="s">
        <v>132</v>
      </c>
      <c r="FD55" s="2" t="s">
        <v>132</v>
      </c>
      <c r="FE55" s="2" t="s">
        <v>142</v>
      </c>
      <c r="FF55" s="2" t="s">
        <v>132</v>
      </c>
      <c r="FG55" s="4"/>
      <c r="FH55" s="8"/>
      <c r="FI55" s="4"/>
      <c r="FJ55" s="8"/>
      <c r="FK55" s="7"/>
      <c r="FL55" s="7"/>
      <c r="FM55" s="2" t="s">
        <v>173</v>
      </c>
      <c r="FN55" s="2" t="s">
        <v>129</v>
      </c>
      <c r="FO55" s="2" t="s">
        <v>132</v>
      </c>
      <c r="FP55" s="2" t="s">
        <v>132</v>
      </c>
      <c r="FQ55" s="2" t="s">
        <v>142</v>
      </c>
      <c r="FR55" s="2" t="s">
        <v>132</v>
      </c>
      <c r="FS55" s="4"/>
      <c r="FT55" s="8"/>
      <c r="FU55" s="4"/>
      <c r="FV55" s="8"/>
      <c r="FW55" s="7"/>
      <c r="FX55" s="7"/>
      <c r="FY55" s="2" t="s">
        <v>175</v>
      </c>
      <c r="FZ55" s="2" t="s">
        <v>129</v>
      </c>
      <c r="GA55" s="2" t="s">
        <v>132</v>
      </c>
      <c r="GB55" s="2" t="s">
        <v>132</v>
      </c>
      <c r="GC55" s="2" t="s">
        <v>142</v>
      </c>
      <c r="GD55" s="2" t="s">
        <v>132</v>
      </c>
      <c r="GE55" s="4"/>
      <c r="GF55" s="8"/>
      <c r="GG55" s="4"/>
      <c r="GH55" s="8"/>
      <c r="GI55" s="7"/>
      <c r="GJ55" s="7"/>
      <c r="GK55" s="2" t="s">
        <v>140</v>
      </c>
      <c r="GL55" s="2" t="s">
        <v>129</v>
      </c>
      <c r="GM55" s="2" t="s">
        <v>1209</v>
      </c>
      <c r="GN55" s="2" t="s">
        <v>332</v>
      </c>
      <c r="GO55" s="2" t="s">
        <v>142</v>
      </c>
      <c r="GP55" s="2" t="s">
        <v>132</v>
      </c>
      <c r="GQ55" s="4"/>
      <c r="GR55" s="8"/>
      <c r="GS55" s="4"/>
      <c r="GT55" s="8"/>
      <c r="GU55" s="7"/>
      <c r="GV55" s="7"/>
      <c r="GW55" s="2" t="s">
        <v>140</v>
      </c>
      <c r="GX55" s="2" t="s">
        <v>129</v>
      </c>
      <c r="GY55" s="2" t="s">
        <v>234</v>
      </c>
      <c r="GZ55" s="2" t="s">
        <v>132</v>
      </c>
      <c r="HA55" s="2" t="s">
        <v>142</v>
      </c>
      <c r="HB55" s="2" t="s">
        <v>132</v>
      </c>
      <c r="HC55" s="4">
        <v>3</v>
      </c>
      <c r="HD55" s="8">
        <v>22.02</v>
      </c>
      <c r="HE55" s="4"/>
      <c r="HF55" s="8"/>
      <c r="HG55" s="7"/>
      <c r="HH55" s="7"/>
      <c r="HI55" s="2" t="s">
        <v>140</v>
      </c>
      <c r="HJ55" s="2" t="s">
        <v>129</v>
      </c>
      <c r="HK55" s="2" t="s">
        <v>234</v>
      </c>
      <c r="HL55" s="2" t="s">
        <v>1226</v>
      </c>
      <c r="HM55" s="2" t="s">
        <v>142</v>
      </c>
      <c r="HN55" s="2" t="s">
        <v>132</v>
      </c>
      <c r="HO55" s="4"/>
      <c r="HP55" s="8"/>
      <c r="HQ55" s="4"/>
      <c r="HR55" s="8"/>
      <c r="HS55" s="7"/>
      <c r="HT55" s="7"/>
      <c r="HU55" s="2" t="s">
        <v>140</v>
      </c>
      <c r="HV55" s="2" t="s">
        <v>129</v>
      </c>
      <c r="HW55" s="2" t="s">
        <v>167</v>
      </c>
      <c r="HX55" s="2" t="s">
        <v>132</v>
      </c>
      <c r="HY55" s="2" t="s">
        <v>142</v>
      </c>
      <c r="HZ55" s="2" t="s">
        <v>132</v>
      </c>
      <c r="IA55" s="4"/>
      <c r="IB55" s="8"/>
      <c r="IC55" s="4"/>
      <c r="ID55" s="8"/>
      <c r="IE55" s="7"/>
      <c r="IF55" s="7"/>
      <c r="IG55" s="2" t="s">
        <v>168</v>
      </c>
      <c r="IH55" s="2" t="s">
        <v>129</v>
      </c>
      <c r="II55" s="2" t="s">
        <v>132</v>
      </c>
      <c r="IJ55" s="2" t="s">
        <v>132</v>
      </c>
      <c r="IK55" s="2" t="s">
        <v>142</v>
      </c>
      <c r="IL55" s="2" t="s">
        <v>132</v>
      </c>
      <c r="IM55" s="4"/>
      <c r="IN55" s="8"/>
      <c r="IO55" s="4"/>
      <c r="IP55" s="8"/>
      <c r="IQ55" s="7"/>
      <c r="IR55" s="7"/>
      <c r="IS55" s="2" t="s">
        <v>175</v>
      </c>
      <c r="IT55" s="2" t="s">
        <v>129</v>
      </c>
      <c r="IU55" s="2" t="s">
        <v>132</v>
      </c>
      <c r="IV55" s="2" t="s">
        <v>132</v>
      </c>
      <c r="IW55" s="2" t="s">
        <v>142</v>
      </c>
      <c r="IX55" s="2" t="s">
        <v>132</v>
      </c>
      <c r="IY55" s="4"/>
      <c r="IZ55" s="8"/>
      <c r="JA55" s="4"/>
      <c r="JB55" s="8"/>
      <c r="JC55" s="7"/>
      <c r="JD55" s="7"/>
      <c r="JE55" s="2" t="s">
        <v>140</v>
      </c>
      <c r="JF55" s="2" t="s">
        <v>129</v>
      </c>
      <c r="JG55" s="2" t="s">
        <v>897</v>
      </c>
      <c r="JH55" s="2" t="s">
        <v>132</v>
      </c>
      <c r="JI55" s="2" t="s">
        <v>142</v>
      </c>
      <c r="JJ55" s="2" t="s">
        <v>132</v>
      </c>
      <c r="JK55" s="4"/>
      <c r="JL55" s="8"/>
      <c r="JM55" s="4"/>
      <c r="JN55" s="8"/>
      <c r="JO55" s="7"/>
      <c r="JP55" s="7"/>
      <c r="JQ55" s="2" t="s">
        <v>164</v>
      </c>
      <c r="JR55" s="2" t="s">
        <v>129</v>
      </c>
      <c r="JS55" s="2" t="s">
        <v>132</v>
      </c>
      <c r="JT55" s="2" t="s">
        <v>132</v>
      </c>
      <c r="JU55" s="2" t="s">
        <v>142</v>
      </c>
      <c r="JV55" s="2" t="s">
        <v>132</v>
      </c>
      <c r="JW55" s="4"/>
      <c r="JX55" s="8"/>
      <c r="JY55" s="4"/>
      <c r="JZ55" s="8"/>
      <c r="KA55" s="7"/>
      <c r="KB55" s="7"/>
      <c r="KC55" s="2" t="s">
        <v>164</v>
      </c>
      <c r="KD55" s="2" t="s">
        <v>129</v>
      </c>
      <c r="KE55" s="2" t="s">
        <v>132</v>
      </c>
      <c r="KF55" s="2" t="s">
        <v>132</v>
      </c>
      <c r="KG55" s="2" t="s">
        <v>142</v>
      </c>
      <c r="KH55" s="2" t="s">
        <v>132</v>
      </c>
      <c r="KI55" s="4"/>
      <c r="KJ55" s="8"/>
      <c r="KK55" s="4"/>
      <c r="KL55" s="8"/>
      <c r="KM55" s="7"/>
      <c r="KN55" s="7"/>
      <c r="KO55" s="2" t="s">
        <v>175</v>
      </c>
      <c r="KP55" s="2" t="s">
        <v>129</v>
      </c>
      <c r="KQ55" s="2" t="s">
        <v>132</v>
      </c>
      <c r="KR55" s="2" t="s">
        <v>132</v>
      </c>
      <c r="KS55" s="2" t="s">
        <v>142</v>
      </c>
      <c r="KT55" s="2" t="s">
        <v>132</v>
      </c>
      <c r="KU55" s="4"/>
      <c r="KV55" s="8"/>
      <c r="KW55" s="4"/>
      <c r="KX55" s="8"/>
      <c r="KY55" s="7"/>
      <c r="KZ55" s="7"/>
      <c r="LA55" s="2" t="s">
        <v>175</v>
      </c>
      <c r="LB55" s="2" t="s">
        <v>177</v>
      </c>
      <c r="LC55" s="2" t="s">
        <v>132</v>
      </c>
      <c r="LD55" s="2" t="s">
        <v>132</v>
      </c>
      <c r="LE55" s="2" t="s">
        <v>142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175</v>
      </c>
      <c r="ML55" s="2" t="s">
        <v>129</v>
      </c>
      <c r="MM55" s="2" t="s">
        <v>132</v>
      </c>
      <c r="MN55" s="2" t="s">
        <v>132</v>
      </c>
      <c r="MO55" s="2" t="s">
        <v>142</v>
      </c>
      <c r="MP55" s="2" t="s">
        <v>132</v>
      </c>
      <c r="MQ55" s="4"/>
      <c r="MR55" s="8"/>
      <c r="MS55" s="4"/>
      <c r="MT55" s="8"/>
      <c r="MU55" s="7"/>
      <c r="MV55" s="7"/>
      <c r="MW55" s="2" t="s">
        <v>175</v>
      </c>
      <c r="MX55" s="2" t="s">
        <v>129</v>
      </c>
      <c r="MY55" s="2" t="s">
        <v>132</v>
      </c>
      <c r="MZ55" s="2" t="s">
        <v>132</v>
      </c>
      <c r="NA55" s="2" t="s">
        <v>142</v>
      </c>
      <c r="NB55" s="2" t="s">
        <v>132</v>
      </c>
      <c r="NC55" s="4"/>
      <c r="ND55" s="8"/>
      <c r="NE55" s="4"/>
      <c r="NF55" s="8"/>
      <c r="NG55" s="7"/>
      <c r="NH55" s="7"/>
      <c r="NI55" s="2" t="s">
        <v>175</v>
      </c>
      <c r="NJ55" s="2" t="s">
        <v>129</v>
      </c>
      <c r="NK55" s="2" t="s">
        <v>132</v>
      </c>
      <c r="NL55" s="2" t="s">
        <v>132</v>
      </c>
      <c r="NM55" s="2" t="s">
        <v>142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4"/>
      <c r="OB55" s="8"/>
      <c r="OC55" s="4"/>
      <c r="OD55" s="8"/>
      <c r="OE55" s="7"/>
      <c r="OF55" s="7"/>
      <c r="OG55" s="2" t="s">
        <v>175</v>
      </c>
      <c r="OH55" s="2" t="s">
        <v>129</v>
      </c>
      <c r="OI55" s="2" t="s">
        <v>132</v>
      </c>
      <c r="OJ55" s="2" t="s">
        <v>132</v>
      </c>
      <c r="OK55" s="2" t="s">
        <v>142</v>
      </c>
      <c r="OL55" s="2" t="s">
        <v>132</v>
      </c>
      <c r="OM55" s="4"/>
      <c r="ON55" s="8"/>
      <c r="OO55" s="4"/>
      <c r="OP55" s="8"/>
      <c r="OQ55" s="7"/>
      <c r="OR55" s="7"/>
      <c r="OS55" s="2" t="s">
        <v>132</v>
      </c>
      <c r="OT55" s="2" t="s">
        <v>132</v>
      </c>
      <c r="OU55" s="2" t="s">
        <v>132</v>
      </c>
      <c r="OV55" s="2" t="s">
        <v>132</v>
      </c>
      <c r="OW55" s="2" t="s">
        <v>132</v>
      </c>
      <c r="OX55" s="2" t="s">
        <v>132</v>
      </c>
      <c r="OY55" s="4"/>
      <c r="OZ55" s="8"/>
      <c r="PA55" s="4"/>
      <c r="PB55" s="8"/>
      <c r="PC55" s="7"/>
      <c r="PD55" s="7"/>
      <c r="PE55" s="2" t="s">
        <v>164</v>
      </c>
      <c r="PF55" s="2" t="s">
        <v>129</v>
      </c>
      <c r="PG55" s="2" t="s">
        <v>132</v>
      </c>
      <c r="PH55" s="2" t="s">
        <v>132</v>
      </c>
      <c r="PI55" s="2" t="s">
        <v>142</v>
      </c>
      <c r="PJ55" s="2" t="s">
        <v>132</v>
      </c>
      <c r="PK55" s="4"/>
      <c r="PL55" s="8"/>
      <c r="PM55" s="4"/>
      <c r="PN55" s="8"/>
      <c r="PO55" s="7"/>
      <c r="PP55" s="7"/>
      <c r="PQ55" s="2" t="s">
        <v>175</v>
      </c>
      <c r="PR55" s="2" t="s">
        <v>129</v>
      </c>
      <c r="PS55" s="2" t="s">
        <v>132</v>
      </c>
      <c r="PT55" s="2" t="s">
        <v>132</v>
      </c>
      <c r="PU55" s="2" t="s">
        <v>142</v>
      </c>
      <c r="PV55" s="2" t="s">
        <v>132</v>
      </c>
      <c r="PW55" s="4"/>
      <c r="PX55" s="8"/>
      <c r="PY55" s="4"/>
      <c r="PZ55" s="8"/>
      <c r="QA55" s="7"/>
      <c r="QB55" s="7"/>
      <c r="QC55" s="2" t="s">
        <v>175</v>
      </c>
      <c r="QD55" s="2" t="s">
        <v>129</v>
      </c>
      <c r="QE55" s="2" t="s">
        <v>132</v>
      </c>
      <c r="QF55" s="2" t="s">
        <v>132</v>
      </c>
      <c r="QG55" s="2" t="s">
        <v>142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175</v>
      </c>
      <c r="RB55" s="2" t="s">
        <v>129</v>
      </c>
      <c r="RC55" s="2" t="s">
        <v>132</v>
      </c>
      <c r="RD55" s="2" t="s">
        <v>132</v>
      </c>
      <c r="RE55" s="2" t="s">
        <v>142</v>
      </c>
      <c r="RF55" s="2" t="s">
        <v>180</v>
      </c>
      <c r="RG55" s="4"/>
      <c r="RH55" s="8"/>
      <c r="RI55" s="4"/>
      <c r="RJ55" s="8"/>
      <c r="RK55" s="7"/>
      <c r="RL55" s="7"/>
      <c r="RM55" s="2" t="s">
        <v>140</v>
      </c>
      <c r="RN55" s="2" t="s">
        <v>177</v>
      </c>
      <c r="RO55" s="2" t="s">
        <v>1218</v>
      </c>
      <c r="RP55" s="2" t="s">
        <v>132</v>
      </c>
      <c r="RQ55" s="2" t="s">
        <v>142</v>
      </c>
      <c r="RR55" s="2" t="s">
        <v>132</v>
      </c>
    </row>
    <row r="56">
      <c r="A56" s="2" t="s">
        <v>1227</v>
      </c>
      <c r="B56" s="2" t="s">
        <v>121</v>
      </c>
      <c r="C56" s="2" t="s">
        <v>122</v>
      </c>
      <c r="D56" s="2" t="s">
        <v>929</v>
      </c>
      <c r="E56" s="2" t="s">
        <v>930</v>
      </c>
      <c r="F56" s="2" t="s">
        <v>1206</v>
      </c>
      <c r="G56" s="2" t="s">
        <v>1206</v>
      </c>
      <c r="H56" s="2" t="s">
        <v>1206</v>
      </c>
      <c r="I56" s="2" t="s">
        <v>1228</v>
      </c>
      <c r="J56" s="2" t="s">
        <v>127</v>
      </c>
      <c r="K56" s="2" t="s">
        <v>1229</v>
      </c>
      <c r="L56" s="3">
        <v>6.66</v>
      </c>
      <c r="M56" s="3">
        <v>6.99</v>
      </c>
      <c r="N56" s="3">
        <v>19.99</v>
      </c>
      <c r="O56" s="2" t="s">
        <v>129</v>
      </c>
      <c r="P56" s="2" t="s">
        <v>864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428</v>
      </c>
      <c r="V56" s="2" t="s">
        <v>878</v>
      </c>
      <c r="W56" s="2" t="s">
        <v>401</v>
      </c>
      <c r="X56" s="2" t="s">
        <v>720</v>
      </c>
      <c r="Y56" s="2" t="s">
        <v>1222</v>
      </c>
      <c r="Z56" s="4">
        <v>142</v>
      </c>
      <c r="AA56" s="4">
        <f>=ROUNDDOWN(61.7391304347826,0)</f>
      </c>
      <c r="AB56" s="5">
        <v>2.3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16</v>
      </c>
      <c r="AQ56" s="8">
        <v>138.05</v>
      </c>
      <c r="AR56" s="4"/>
      <c r="AS56" s="8"/>
      <c r="AT56" s="7"/>
      <c r="AU56" s="7"/>
      <c r="AV56" s="4">
        <v>16</v>
      </c>
      <c r="AW56" s="8">
        <v>138.05</v>
      </c>
      <c r="AX56" s="4"/>
      <c r="AY56" s="8"/>
      <c r="AZ56" s="7"/>
      <c r="BA56" s="7"/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0.0791</v>
      </c>
      <c r="BJ56" s="4">
        <v>16</v>
      </c>
      <c r="BK56" s="8">
        <v>138.05</v>
      </c>
      <c r="BL56" s="2" t="s">
        <v>1230</v>
      </c>
      <c r="BM56" s="7">
        <v>1</v>
      </c>
      <c r="BN56" s="7">
        <v>1</v>
      </c>
      <c r="BO56" s="4">
        <v>10</v>
      </c>
      <c r="BP56" s="8">
        <v>90</v>
      </c>
      <c r="BQ56" s="4"/>
      <c r="BR56" s="8"/>
      <c r="BS56" s="7"/>
      <c r="BT56" s="7"/>
      <c r="BU56" s="2" t="s">
        <v>140</v>
      </c>
      <c r="BV56" s="2" t="s">
        <v>129</v>
      </c>
      <c r="BW56" s="2" t="s">
        <v>132</v>
      </c>
      <c r="BX56" s="2" t="s">
        <v>1211</v>
      </c>
      <c r="BY56" s="2" t="s">
        <v>142</v>
      </c>
      <c r="BZ56" s="2" t="s">
        <v>132</v>
      </c>
      <c r="CA56" s="4"/>
      <c r="CB56" s="8"/>
      <c r="CC56" s="4"/>
      <c r="CD56" s="8"/>
      <c r="CE56" s="7"/>
      <c r="CF56" s="7"/>
      <c r="CG56" s="2" t="s">
        <v>140</v>
      </c>
      <c r="CH56" s="2" t="s">
        <v>129</v>
      </c>
      <c r="CI56" s="2" t="s">
        <v>1212</v>
      </c>
      <c r="CJ56" s="2" t="s">
        <v>1231</v>
      </c>
      <c r="CK56" s="2" t="s">
        <v>142</v>
      </c>
      <c r="CL56" s="2" t="s">
        <v>132</v>
      </c>
      <c r="CM56" s="4">
        <v>2</v>
      </c>
      <c r="CN56" s="8">
        <v>15.66</v>
      </c>
      <c r="CO56" s="4"/>
      <c r="CP56" s="8"/>
      <c r="CQ56" s="7"/>
      <c r="CR56" s="7"/>
      <c r="CS56" s="2" t="s">
        <v>140</v>
      </c>
      <c r="CT56" s="2" t="s">
        <v>129</v>
      </c>
      <c r="CU56" s="2" t="s">
        <v>867</v>
      </c>
      <c r="CV56" s="2" t="s">
        <v>1232</v>
      </c>
      <c r="CW56" s="2" t="s">
        <v>142</v>
      </c>
      <c r="CX56" s="2" t="s">
        <v>132</v>
      </c>
      <c r="CY56" s="4">
        <v>1</v>
      </c>
      <c r="CZ56" s="8">
        <v>10.37</v>
      </c>
      <c r="DA56" s="4"/>
      <c r="DB56" s="8"/>
      <c r="DC56" s="7"/>
      <c r="DD56" s="7"/>
      <c r="DE56" s="2" t="s">
        <v>140</v>
      </c>
      <c r="DF56" s="2" t="s">
        <v>129</v>
      </c>
      <c r="DG56" s="2" t="s">
        <v>1209</v>
      </c>
      <c r="DH56" s="2" t="s">
        <v>1233</v>
      </c>
      <c r="DI56" s="2" t="s">
        <v>142</v>
      </c>
      <c r="DJ56" s="2" t="s">
        <v>132</v>
      </c>
      <c r="DK56" s="4"/>
      <c r="DL56" s="8"/>
      <c r="DM56" s="4"/>
      <c r="DN56" s="8"/>
      <c r="DO56" s="7"/>
      <c r="DP56" s="7"/>
      <c r="DQ56" s="2" t="s">
        <v>175</v>
      </c>
      <c r="DR56" s="2" t="s">
        <v>129</v>
      </c>
      <c r="DS56" s="2" t="s">
        <v>132</v>
      </c>
      <c r="DT56" s="2" t="s">
        <v>132</v>
      </c>
      <c r="DU56" s="2" t="s">
        <v>142</v>
      </c>
      <c r="DV56" s="2" t="s">
        <v>132</v>
      </c>
      <c r="DW56" s="4"/>
      <c r="DX56" s="8"/>
      <c r="DY56" s="4"/>
      <c r="DZ56" s="8"/>
      <c r="EA56" s="7"/>
      <c r="EB56" s="7"/>
      <c r="EC56" s="2" t="s">
        <v>140</v>
      </c>
      <c r="ED56" s="2" t="s">
        <v>129</v>
      </c>
      <c r="EE56" s="2" t="s">
        <v>871</v>
      </c>
      <c r="EF56" s="2" t="s">
        <v>1216</v>
      </c>
      <c r="EG56" s="2" t="s">
        <v>142</v>
      </c>
      <c r="EH56" s="2" t="s">
        <v>132</v>
      </c>
      <c r="EI56" s="4"/>
      <c r="EJ56" s="8"/>
      <c r="EK56" s="4"/>
      <c r="EL56" s="8"/>
      <c r="EM56" s="7"/>
      <c r="EN56" s="7"/>
      <c r="EO56" s="2" t="s">
        <v>140</v>
      </c>
      <c r="EP56" s="2" t="s">
        <v>129</v>
      </c>
      <c r="EQ56" s="2" t="s">
        <v>916</v>
      </c>
      <c r="ER56" s="2" t="s">
        <v>132</v>
      </c>
      <c r="ES56" s="2" t="s">
        <v>142</v>
      </c>
      <c r="ET56" s="2" t="s">
        <v>132</v>
      </c>
      <c r="EU56" s="4"/>
      <c r="EV56" s="8"/>
      <c r="EW56" s="4"/>
      <c r="EX56" s="8"/>
      <c r="EY56" s="7"/>
      <c r="EZ56" s="7"/>
      <c r="FA56" s="2" t="s">
        <v>796</v>
      </c>
      <c r="FB56" s="2" t="s">
        <v>129</v>
      </c>
      <c r="FC56" s="2" t="s">
        <v>132</v>
      </c>
      <c r="FD56" s="2" t="s">
        <v>132</v>
      </c>
      <c r="FE56" s="2" t="s">
        <v>142</v>
      </c>
      <c r="FF56" s="2" t="s">
        <v>132</v>
      </c>
      <c r="FG56" s="4"/>
      <c r="FH56" s="8"/>
      <c r="FI56" s="4"/>
      <c r="FJ56" s="8"/>
      <c r="FK56" s="7"/>
      <c r="FL56" s="7"/>
      <c r="FM56" s="2" t="s">
        <v>173</v>
      </c>
      <c r="FN56" s="2" t="s">
        <v>129</v>
      </c>
      <c r="FO56" s="2" t="s">
        <v>132</v>
      </c>
      <c r="FP56" s="2" t="s">
        <v>132</v>
      </c>
      <c r="FQ56" s="2" t="s">
        <v>142</v>
      </c>
      <c r="FR56" s="2" t="s">
        <v>132</v>
      </c>
      <c r="FS56" s="4"/>
      <c r="FT56" s="8"/>
      <c r="FU56" s="4"/>
      <c r="FV56" s="8"/>
      <c r="FW56" s="7"/>
      <c r="FX56" s="7"/>
      <c r="FY56" s="2" t="s">
        <v>175</v>
      </c>
      <c r="FZ56" s="2" t="s">
        <v>129</v>
      </c>
      <c r="GA56" s="2" t="s">
        <v>132</v>
      </c>
      <c r="GB56" s="2" t="s">
        <v>132</v>
      </c>
      <c r="GC56" s="2" t="s">
        <v>142</v>
      </c>
      <c r="GD56" s="2" t="s">
        <v>132</v>
      </c>
      <c r="GE56" s="4"/>
      <c r="GF56" s="8"/>
      <c r="GG56" s="4"/>
      <c r="GH56" s="8"/>
      <c r="GI56" s="7"/>
      <c r="GJ56" s="7"/>
      <c r="GK56" s="2" t="s">
        <v>140</v>
      </c>
      <c r="GL56" s="2" t="s">
        <v>129</v>
      </c>
      <c r="GM56" s="2" t="s">
        <v>1209</v>
      </c>
      <c r="GN56" s="2" t="s">
        <v>1234</v>
      </c>
      <c r="GO56" s="2" t="s">
        <v>142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162</v>
      </c>
      <c r="GZ56" s="2" t="s">
        <v>132</v>
      </c>
      <c r="HA56" s="2" t="s">
        <v>142</v>
      </c>
      <c r="HB56" s="2" t="s">
        <v>132</v>
      </c>
      <c r="HC56" s="4">
        <v>3</v>
      </c>
      <c r="HD56" s="8">
        <v>22.02</v>
      </c>
      <c r="HE56" s="4"/>
      <c r="HF56" s="8"/>
      <c r="HG56" s="7"/>
      <c r="HH56" s="7"/>
      <c r="HI56" s="2" t="s">
        <v>140</v>
      </c>
      <c r="HJ56" s="2" t="s">
        <v>129</v>
      </c>
      <c r="HK56" s="2" t="s">
        <v>859</v>
      </c>
      <c r="HL56" s="2" t="s">
        <v>852</v>
      </c>
      <c r="HM56" s="2" t="s">
        <v>142</v>
      </c>
      <c r="HN56" s="2" t="s">
        <v>132</v>
      </c>
      <c r="HO56" s="4"/>
      <c r="HP56" s="8"/>
      <c r="HQ56" s="4"/>
      <c r="HR56" s="8"/>
      <c r="HS56" s="7"/>
      <c r="HT56" s="7"/>
      <c r="HU56" s="2" t="s">
        <v>140</v>
      </c>
      <c r="HV56" s="2" t="s">
        <v>129</v>
      </c>
      <c r="HW56" s="2" t="s">
        <v>167</v>
      </c>
      <c r="HX56" s="2" t="s">
        <v>132</v>
      </c>
      <c r="HY56" s="2" t="s">
        <v>142</v>
      </c>
      <c r="HZ56" s="2" t="s">
        <v>132</v>
      </c>
      <c r="IA56" s="4"/>
      <c r="IB56" s="8"/>
      <c r="IC56" s="4"/>
      <c r="ID56" s="8"/>
      <c r="IE56" s="7"/>
      <c r="IF56" s="7"/>
      <c r="IG56" s="2" t="s">
        <v>168</v>
      </c>
      <c r="IH56" s="2" t="s">
        <v>129</v>
      </c>
      <c r="II56" s="2" t="s">
        <v>132</v>
      </c>
      <c r="IJ56" s="2" t="s">
        <v>132</v>
      </c>
      <c r="IK56" s="2" t="s">
        <v>142</v>
      </c>
      <c r="IL56" s="2" t="s">
        <v>132</v>
      </c>
      <c r="IM56" s="4"/>
      <c r="IN56" s="8"/>
      <c r="IO56" s="4"/>
      <c r="IP56" s="8"/>
      <c r="IQ56" s="7"/>
      <c r="IR56" s="7"/>
      <c r="IS56" s="2" t="s">
        <v>175</v>
      </c>
      <c r="IT56" s="2" t="s">
        <v>129</v>
      </c>
      <c r="IU56" s="2" t="s">
        <v>132</v>
      </c>
      <c r="IV56" s="2" t="s">
        <v>132</v>
      </c>
      <c r="IW56" s="2" t="s">
        <v>142</v>
      </c>
      <c r="IX56" s="2" t="s">
        <v>132</v>
      </c>
      <c r="IY56" s="4"/>
      <c r="IZ56" s="8"/>
      <c r="JA56" s="4"/>
      <c r="JB56" s="8"/>
      <c r="JC56" s="7"/>
      <c r="JD56" s="7"/>
      <c r="JE56" s="2" t="s">
        <v>140</v>
      </c>
      <c r="JF56" s="2" t="s">
        <v>129</v>
      </c>
      <c r="JG56" s="2" t="s">
        <v>897</v>
      </c>
      <c r="JH56" s="2" t="s">
        <v>132</v>
      </c>
      <c r="JI56" s="2" t="s">
        <v>142</v>
      </c>
      <c r="JJ56" s="2" t="s">
        <v>132</v>
      </c>
      <c r="JK56" s="4"/>
      <c r="JL56" s="8"/>
      <c r="JM56" s="4"/>
      <c r="JN56" s="8"/>
      <c r="JO56" s="7"/>
      <c r="JP56" s="7"/>
      <c r="JQ56" s="2" t="s">
        <v>176</v>
      </c>
      <c r="JR56" s="2" t="s">
        <v>129</v>
      </c>
      <c r="JS56" s="2" t="s">
        <v>132</v>
      </c>
      <c r="JT56" s="2" t="s">
        <v>132</v>
      </c>
      <c r="JU56" s="2" t="s">
        <v>142</v>
      </c>
      <c r="JV56" s="2" t="s">
        <v>132</v>
      </c>
      <c r="JW56" s="4"/>
      <c r="JX56" s="8"/>
      <c r="JY56" s="4"/>
      <c r="JZ56" s="8"/>
      <c r="KA56" s="7"/>
      <c r="KB56" s="7"/>
      <c r="KC56" s="2" t="s">
        <v>164</v>
      </c>
      <c r="KD56" s="2" t="s">
        <v>129</v>
      </c>
      <c r="KE56" s="2" t="s">
        <v>132</v>
      </c>
      <c r="KF56" s="2" t="s">
        <v>132</v>
      </c>
      <c r="KG56" s="2" t="s">
        <v>142</v>
      </c>
      <c r="KH56" s="2" t="s">
        <v>132</v>
      </c>
      <c r="KI56" s="4"/>
      <c r="KJ56" s="8"/>
      <c r="KK56" s="4"/>
      <c r="KL56" s="8"/>
      <c r="KM56" s="7"/>
      <c r="KN56" s="7"/>
      <c r="KO56" s="2" t="s">
        <v>175</v>
      </c>
      <c r="KP56" s="2" t="s">
        <v>129</v>
      </c>
      <c r="KQ56" s="2" t="s">
        <v>132</v>
      </c>
      <c r="KR56" s="2" t="s">
        <v>132</v>
      </c>
      <c r="KS56" s="2" t="s">
        <v>142</v>
      </c>
      <c r="KT56" s="2" t="s">
        <v>132</v>
      </c>
      <c r="KU56" s="4"/>
      <c r="KV56" s="8"/>
      <c r="KW56" s="4"/>
      <c r="KX56" s="8"/>
      <c r="KY56" s="7"/>
      <c r="KZ56" s="7"/>
      <c r="LA56" s="2" t="s">
        <v>175</v>
      </c>
      <c r="LB56" s="2" t="s">
        <v>177</v>
      </c>
      <c r="LC56" s="2" t="s">
        <v>132</v>
      </c>
      <c r="LD56" s="2" t="s">
        <v>132</v>
      </c>
      <c r="LE56" s="2" t="s">
        <v>142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175</v>
      </c>
      <c r="ML56" s="2" t="s">
        <v>129</v>
      </c>
      <c r="MM56" s="2" t="s">
        <v>132</v>
      </c>
      <c r="MN56" s="2" t="s">
        <v>132</v>
      </c>
      <c r="MO56" s="2" t="s">
        <v>142</v>
      </c>
      <c r="MP56" s="2" t="s">
        <v>132</v>
      </c>
      <c r="MQ56" s="4"/>
      <c r="MR56" s="8"/>
      <c r="MS56" s="4"/>
      <c r="MT56" s="8"/>
      <c r="MU56" s="7"/>
      <c r="MV56" s="7"/>
      <c r="MW56" s="2" t="s">
        <v>175</v>
      </c>
      <c r="MX56" s="2" t="s">
        <v>129</v>
      </c>
      <c r="MY56" s="2" t="s">
        <v>132</v>
      </c>
      <c r="MZ56" s="2" t="s">
        <v>132</v>
      </c>
      <c r="NA56" s="2" t="s">
        <v>142</v>
      </c>
      <c r="NB56" s="2" t="s">
        <v>132</v>
      </c>
      <c r="NC56" s="4"/>
      <c r="ND56" s="8"/>
      <c r="NE56" s="4"/>
      <c r="NF56" s="8"/>
      <c r="NG56" s="7"/>
      <c r="NH56" s="7"/>
      <c r="NI56" s="2" t="s">
        <v>175</v>
      </c>
      <c r="NJ56" s="2" t="s">
        <v>129</v>
      </c>
      <c r="NK56" s="2" t="s">
        <v>132</v>
      </c>
      <c r="NL56" s="2" t="s">
        <v>132</v>
      </c>
      <c r="NM56" s="2" t="s">
        <v>142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176</v>
      </c>
      <c r="OH56" s="2" t="s">
        <v>129</v>
      </c>
      <c r="OI56" s="2" t="s">
        <v>132</v>
      </c>
      <c r="OJ56" s="2" t="s">
        <v>132</v>
      </c>
      <c r="OK56" s="2" t="s">
        <v>142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164</v>
      </c>
      <c r="PF56" s="2" t="s">
        <v>129</v>
      </c>
      <c r="PG56" s="2" t="s">
        <v>132</v>
      </c>
      <c r="PH56" s="2" t="s">
        <v>132</v>
      </c>
      <c r="PI56" s="2" t="s">
        <v>142</v>
      </c>
      <c r="PJ56" s="2" t="s">
        <v>132</v>
      </c>
      <c r="PK56" s="4"/>
      <c r="PL56" s="8"/>
      <c r="PM56" s="4"/>
      <c r="PN56" s="8"/>
      <c r="PO56" s="7"/>
      <c r="PP56" s="7"/>
      <c r="PQ56" s="2" t="s">
        <v>175</v>
      </c>
      <c r="PR56" s="2" t="s">
        <v>129</v>
      </c>
      <c r="PS56" s="2" t="s">
        <v>132</v>
      </c>
      <c r="PT56" s="2" t="s">
        <v>132</v>
      </c>
      <c r="PU56" s="2" t="s">
        <v>142</v>
      </c>
      <c r="PV56" s="2" t="s">
        <v>132</v>
      </c>
      <c r="PW56" s="4"/>
      <c r="PX56" s="8"/>
      <c r="PY56" s="4"/>
      <c r="PZ56" s="8"/>
      <c r="QA56" s="7"/>
      <c r="QB56" s="7"/>
      <c r="QC56" s="2" t="s">
        <v>175</v>
      </c>
      <c r="QD56" s="2" t="s">
        <v>129</v>
      </c>
      <c r="QE56" s="2" t="s">
        <v>132</v>
      </c>
      <c r="QF56" s="2" t="s">
        <v>132</v>
      </c>
      <c r="QG56" s="2" t="s">
        <v>142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175</v>
      </c>
      <c r="RB56" s="2" t="s">
        <v>129</v>
      </c>
      <c r="RC56" s="2" t="s">
        <v>132</v>
      </c>
      <c r="RD56" s="2" t="s">
        <v>132</v>
      </c>
      <c r="RE56" s="2" t="s">
        <v>142</v>
      </c>
      <c r="RF56" s="2" t="s">
        <v>180</v>
      </c>
      <c r="RG56" s="4"/>
      <c r="RH56" s="8"/>
      <c r="RI56" s="4"/>
      <c r="RJ56" s="8"/>
      <c r="RK56" s="7"/>
      <c r="RL56" s="7"/>
      <c r="RM56" s="2" t="s">
        <v>140</v>
      </c>
      <c r="RN56" s="2" t="s">
        <v>177</v>
      </c>
      <c r="RO56" s="2" t="s">
        <v>1218</v>
      </c>
      <c r="RP56" s="2" t="s">
        <v>132</v>
      </c>
      <c r="RQ56" s="2" t="s">
        <v>142</v>
      </c>
      <c r="RR56" s="2" t="s">
        <v>132</v>
      </c>
    </row>
    <row r="57">
      <c r="A57" s="2" t="s">
        <v>1235</v>
      </c>
      <c r="B57" s="2" t="s">
        <v>121</v>
      </c>
      <c r="C57" s="2" t="s">
        <v>122</v>
      </c>
      <c r="D57" s="2" t="s">
        <v>929</v>
      </c>
      <c r="E57" s="2" t="s">
        <v>930</v>
      </c>
      <c r="F57" s="2" t="s">
        <v>1206</v>
      </c>
      <c r="G57" s="2" t="s">
        <v>1206</v>
      </c>
      <c r="H57" s="2" t="s">
        <v>1206</v>
      </c>
      <c r="I57" s="2" t="s">
        <v>1236</v>
      </c>
      <c r="J57" s="2" t="s">
        <v>127</v>
      </c>
      <c r="K57" s="2" t="s">
        <v>1237</v>
      </c>
      <c r="L57" s="3">
        <v>6.66</v>
      </c>
      <c r="M57" s="3">
        <v>6.99</v>
      </c>
      <c r="N57" s="3">
        <v>19.99</v>
      </c>
      <c r="O57" s="2" t="s">
        <v>129</v>
      </c>
      <c r="P57" s="2" t="s">
        <v>864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428</v>
      </c>
      <c r="V57" s="2" t="s">
        <v>878</v>
      </c>
      <c r="W57" s="2" t="s">
        <v>401</v>
      </c>
      <c r="X57" s="2" t="s">
        <v>720</v>
      </c>
      <c r="Y57" s="2" t="s">
        <v>1209</v>
      </c>
      <c r="Z57" s="4">
        <v>105</v>
      </c>
      <c r="AA57" s="4">
        <f>=ROUNDDOWN(35,0)</f>
      </c>
      <c r="AB57" s="5">
        <v>3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15</v>
      </c>
      <c r="AQ57" s="8">
        <v>129.39</v>
      </c>
      <c r="AR57" s="4"/>
      <c r="AS57" s="8"/>
      <c r="AT57" s="7"/>
      <c r="AU57" s="7"/>
      <c r="AV57" s="4">
        <v>15</v>
      </c>
      <c r="AW57" s="8">
        <v>129.39</v>
      </c>
      <c r="AX57" s="4"/>
      <c r="AY57" s="8"/>
      <c r="AZ57" s="7"/>
      <c r="BA57" s="7"/>
      <c r="BB57" s="7">
        <v>1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0.0741</v>
      </c>
      <c r="BJ57" s="4">
        <v>15</v>
      </c>
      <c r="BK57" s="8">
        <v>129.39</v>
      </c>
      <c r="BL57" s="2" t="s">
        <v>1238</v>
      </c>
      <c r="BM57" s="7">
        <v>1</v>
      </c>
      <c r="BN57" s="7">
        <v>1</v>
      </c>
      <c r="BO57" s="4">
        <v>7</v>
      </c>
      <c r="BP57" s="8">
        <v>63</v>
      </c>
      <c r="BQ57" s="4"/>
      <c r="BR57" s="8"/>
      <c r="BS57" s="7"/>
      <c r="BT57" s="7"/>
      <c r="BU57" s="2" t="s">
        <v>140</v>
      </c>
      <c r="BV57" s="2" t="s">
        <v>129</v>
      </c>
      <c r="BW57" s="2" t="s">
        <v>132</v>
      </c>
      <c r="BX57" s="2" t="s">
        <v>1211</v>
      </c>
      <c r="BY57" s="2" t="s">
        <v>142</v>
      </c>
      <c r="BZ57" s="2" t="s">
        <v>132</v>
      </c>
      <c r="CA57" s="4">
        <v>1</v>
      </c>
      <c r="CB57" s="8">
        <v>6.99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1212</v>
      </c>
      <c r="CJ57" s="2" t="s">
        <v>1239</v>
      </c>
      <c r="CK57" s="2" t="s">
        <v>142</v>
      </c>
      <c r="CL57" s="2" t="s">
        <v>132</v>
      </c>
      <c r="CM57" s="4">
        <v>1</v>
      </c>
      <c r="CN57" s="8">
        <v>7.83</v>
      </c>
      <c r="CO57" s="4"/>
      <c r="CP57" s="8"/>
      <c r="CQ57" s="7"/>
      <c r="CR57" s="7"/>
      <c r="CS57" s="2" t="s">
        <v>140</v>
      </c>
      <c r="CT57" s="2" t="s">
        <v>129</v>
      </c>
      <c r="CU57" s="2" t="s">
        <v>867</v>
      </c>
      <c r="CV57" s="2" t="s">
        <v>1240</v>
      </c>
      <c r="CW57" s="2" t="s">
        <v>142</v>
      </c>
      <c r="CX57" s="2" t="s">
        <v>132</v>
      </c>
      <c r="CY57" s="4">
        <v>2</v>
      </c>
      <c r="CZ57" s="8">
        <v>20.74</v>
      </c>
      <c r="DA57" s="4"/>
      <c r="DB57" s="8"/>
      <c r="DC57" s="7"/>
      <c r="DD57" s="7"/>
      <c r="DE57" s="2" t="s">
        <v>140</v>
      </c>
      <c r="DF57" s="2" t="s">
        <v>129</v>
      </c>
      <c r="DG57" s="2" t="s">
        <v>1214</v>
      </c>
      <c r="DH57" s="2" t="s">
        <v>985</v>
      </c>
      <c r="DI57" s="2" t="s">
        <v>142</v>
      </c>
      <c r="DJ57" s="2" t="s">
        <v>132</v>
      </c>
      <c r="DK57" s="4"/>
      <c r="DL57" s="8"/>
      <c r="DM57" s="4"/>
      <c r="DN57" s="8"/>
      <c r="DO57" s="7"/>
      <c r="DP57" s="7"/>
      <c r="DQ57" s="2" t="s">
        <v>175</v>
      </c>
      <c r="DR57" s="2" t="s">
        <v>129</v>
      </c>
      <c r="DS57" s="2" t="s">
        <v>132</v>
      </c>
      <c r="DT57" s="2" t="s">
        <v>132</v>
      </c>
      <c r="DU57" s="2" t="s">
        <v>142</v>
      </c>
      <c r="DV57" s="2" t="s">
        <v>132</v>
      </c>
      <c r="DW57" s="4">
        <v>3</v>
      </c>
      <c r="DX57" s="8">
        <v>23.49</v>
      </c>
      <c r="DY57" s="4"/>
      <c r="DZ57" s="8"/>
      <c r="EA57" s="7"/>
      <c r="EB57" s="7"/>
      <c r="EC57" s="2" t="s">
        <v>140</v>
      </c>
      <c r="ED57" s="2" t="s">
        <v>129</v>
      </c>
      <c r="EE57" s="2" t="s">
        <v>871</v>
      </c>
      <c r="EF57" s="2" t="s">
        <v>1216</v>
      </c>
      <c r="EG57" s="2" t="s">
        <v>142</v>
      </c>
      <c r="EH57" s="2" t="s">
        <v>132</v>
      </c>
      <c r="EI57" s="4"/>
      <c r="EJ57" s="8"/>
      <c r="EK57" s="4"/>
      <c r="EL57" s="8"/>
      <c r="EM57" s="7"/>
      <c r="EN57" s="7"/>
      <c r="EO57" s="2" t="s">
        <v>140</v>
      </c>
      <c r="EP57" s="2" t="s">
        <v>129</v>
      </c>
      <c r="EQ57" s="2" t="s">
        <v>916</v>
      </c>
      <c r="ER57" s="2" t="s">
        <v>132</v>
      </c>
      <c r="ES57" s="2" t="s">
        <v>142</v>
      </c>
      <c r="ET57" s="2" t="s">
        <v>132</v>
      </c>
      <c r="EU57" s="4"/>
      <c r="EV57" s="8"/>
      <c r="EW57" s="4"/>
      <c r="EX57" s="8"/>
      <c r="EY57" s="7"/>
      <c r="EZ57" s="7"/>
      <c r="FA57" s="2" t="s">
        <v>796</v>
      </c>
      <c r="FB57" s="2" t="s">
        <v>129</v>
      </c>
      <c r="FC57" s="2" t="s">
        <v>132</v>
      </c>
      <c r="FD57" s="2" t="s">
        <v>132</v>
      </c>
      <c r="FE57" s="2" t="s">
        <v>142</v>
      </c>
      <c r="FF57" s="2" t="s">
        <v>132</v>
      </c>
      <c r="FG57" s="4"/>
      <c r="FH57" s="8"/>
      <c r="FI57" s="4"/>
      <c r="FJ57" s="8"/>
      <c r="FK57" s="7"/>
      <c r="FL57" s="7"/>
      <c r="FM57" s="2" t="s">
        <v>173</v>
      </c>
      <c r="FN57" s="2" t="s">
        <v>129</v>
      </c>
      <c r="FO57" s="2" t="s">
        <v>132</v>
      </c>
      <c r="FP57" s="2" t="s">
        <v>132</v>
      </c>
      <c r="FQ57" s="2" t="s">
        <v>142</v>
      </c>
      <c r="FR57" s="2" t="s">
        <v>132</v>
      </c>
      <c r="FS57" s="4"/>
      <c r="FT57" s="8"/>
      <c r="FU57" s="4"/>
      <c r="FV57" s="8"/>
      <c r="FW57" s="7"/>
      <c r="FX57" s="7"/>
      <c r="FY57" s="2" t="s">
        <v>175</v>
      </c>
      <c r="FZ57" s="2" t="s">
        <v>129</v>
      </c>
      <c r="GA57" s="2" t="s">
        <v>132</v>
      </c>
      <c r="GB57" s="2" t="s">
        <v>132</v>
      </c>
      <c r="GC57" s="2" t="s">
        <v>142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1214</v>
      </c>
      <c r="GN57" s="2" t="s">
        <v>132</v>
      </c>
      <c r="GO57" s="2" t="s">
        <v>142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162</v>
      </c>
      <c r="GZ57" s="2" t="s">
        <v>132</v>
      </c>
      <c r="HA57" s="2" t="s">
        <v>142</v>
      </c>
      <c r="HB57" s="2" t="s">
        <v>132</v>
      </c>
      <c r="HC57" s="4">
        <v>1</v>
      </c>
      <c r="HD57" s="8">
        <v>7.34</v>
      </c>
      <c r="HE57" s="4"/>
      <c r="HF57" s="8"/>
      <c r="HG57" s="7"/>
      <c r="HH57" s="7"/>
      <c r="HI57" s="2" t="s">
        <v>140</v>
      </c>
      <c r="HJ57" s="2" t="s">
        <v>129</v>
      </c>
      <c r="HK57" s="2" t="s">
        <v>859</v>
      </c>
      <c r="HL57" s="2" t="s">
        <v>1241</v>
      </c>
      <c r="HM57" s="2" t="s">
        <v>142</v>
      </c>
      <c r="HN57" s="2" t="s">
        <v>132</v>
      </c>
      <c r="HO57" s="4"/>
      <c r="HP57" s="8"/>
      <c r="HQ57" s="4"/>
      <c r="HR57" s="8"/>
      <c r="HS57" s="7"/>
      <c r="HT57" s="7"/>
      <c r="HU57" s="2" t="s">
        <v>140</v>
      </c>
      <c r="HV57" s="2" t="s">
        <v>129</v>
      </c>
      <c r="HW57" s="2" t="s">
        <v>167</v>
      </c>
      <c r="HX57" s="2" t="s">
        <v>132</v>
      </c>
      <c r="HY57" s="2" t="s">
        <v>142</v>
      </c>
      <c r="HZ57" s="2" t="s">
        <v>132</v>
      </c>
      <c r="IA57" s="4"/>
      <c r="IB57" s="8"/>
      <c r="IC57" s="4"/>
      <c r="ID57" s="8"/>
      <c r="IE57" s="7"/>
      <c r="IF57" s="7"/>
      <c r="IG57" s="2" t="s">
        <v>168</v>
      </c>
      <c r="IH57" s="2" t="s">
        <v>129</v>
      </c>
      <c r="II57" s="2" t="s">
        <v>132</v>
      </c>
      <c r="IJ57" s="2" t="s">
        <v>132</v>
      </c>
      <c r="IK57" s="2" t="s">
        <v>142</v>
      </c>
      <c r="IL57" s="2" t="s">
        <v>132</v>
      </c>
      <c r="IM57" s="4"/>
      <c r="IN57" s="8"/>
      <c r="IO57" s="4"/>
      <c r="IP57" s="8"/>
      <c r="IQ57" s="7"/>
      <c r="IR57" s="7"/>
      <c r="IS57" s="2" t="s">
        <v>175</v>
      </c>
      <c r="IT57" s="2" t="s">
        <v>129</v>
      </c>
      <c r="IU57" s="2" t="s">
        <v>132</v>
      </c>
      <c r="IV57" s="2" t="s">
        <v>132</v>
      </c>
      <c r="IW57" s="2" t="s">
        <v>142</v>
      </c>
      <c r="IX57" s="2" t="s">
        <v>132</v>
      </c>
      <c r="IY57" s="4"/>
      <c r="IZ57" s="8"/>
      <c r="JA57" s="4"/>
      <c r="JB57" s="8"/>
      <c r="JC57" s="7"/>
      <c r="JD57" s="7"/>
      <c r="JE57" s="2" t="s">
        <v>140</v>
      </c>
      <c r="JF57" s="2" t="s">
        <v>129</v>
      </c>
      <c r="JG57" s="2" t="s">
        <v>897</v>
      </c>
      <c r="JH57" s="2" t="s">
        <v>132</v>
      </c>
      <c r="JI57" s="2" t="s">
        <v>142</v>
      </c>
      <c r="JJ57" s="2" t="s">
        <v>132</v>
      </c>
      <c r="JK57" s="4"/>
      <c r="JL57" s="8"/>
      <c r="JM57" s="4"/>
      <c r="JN57" s="8"/>
      <c r="JO57" s="7"/>
      <c r="JP57" s="7"/>
      <c r="JQ57" s="2" t="s">
        <v>176</v>
      </c>
      <c r="JR57" s="2" t="s">
        <v>129</v>
      </c>
      <c r="JS57" s="2" t="s">
        <v>132</v>
      </c>
      <c r="JT57" s="2" t="s">
        <v>132</v>
      </c>
      <c r="JU57" s="2" t="s">
        <v>142</v>
      </c>
      <c r="JV57" s="2" t="s">
        <v>132</v>
      </c>
      <c r="JW57" s="4"/>
      <c r="JX57" s="8"/>
      <c r="JY57" s="4"/>
      <c r="JZ57" s="8"/>
      <c r="KA57" s="7"/>
      <c r="KB57" s="7"/>
      <c r="KC57" s="2" t="s">
        <v>164</v>
      </c>
      <c r="KD57" s="2" t="s">
        <v>129</v>
      </c>
      <c r="KE57" s="2" t="s">
        <v>132</v>
      </c>
      <c r="KF57" s="2" t="s">
        <v>132</v>
      </c>
      <c r="KG57" s="2" t="s">
        <v>142</v>
      </c>
      <c r="KH57" s="2" t="s">
        <v>132</v>
      </c>
      <c r="KI57" s="4"/>
      <c r="KJ57" s="8"/>
      <c r="KK57" s="4"/>
      <c r="KL57" s="8"/>
      <c r="KM57" s="7"/>
      <c r="KN57" s="7"/>
      <c r="KO57" s="2" t="s">
        <v>175</v>
      </c>
      <c r="KP57" s="2" t="s">
        <v>129</v>
      </c>
      <c r="KQ57" s="2" t="s">
        <v>132</v>
      </c>
      <c r="KR57" s="2" t="s">
        <v>132</v>
      </c>
      <c r="KS57" s="2" t="s">
        <v>142</v>
      </c>
      <c r="KT57" s="2" t="s">
        <v>132</v>
      </c>
      <c r="KU57" s="4"/>
      <c r="KV57" s="8"/>
      <c r="KW57" s="4"/>
      <c r="KX57" s="8"/>
      <c r="KY57" s="7"/>
      <c r="KZ57" s="7"/>
      <c r="LA57" s="2" t="s">
        <v>175</v>
      </c>
      <c r="LB57" s="2" t="s">
        <v>177</v>
      </c>
      <c r="LC57" s="2" t="s">
        <v>132</v>
      </c>
      <c r="LD57" s="2" t="s">
        <v>132</v>
      </c>
      <c r="LE57" s="2" t="s">
        <v>142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175</v>
      </c>
      <c r="ML57" s="2" t="s">
        <v>129</v>
      </c>
      <c r="MM57" s="2" t="s">
        <v>132</v>
      </c>
      <c r="MN57" s="2" t="s">
        <v>132</v>
      </c>
      <c r="MO57" s="2" t="s">
        <v>142</v>
      </c>
      <c r="MP57" s="2" t="s">
        <v>132</v>
      </c>
      <c r="MQ57" s="4"/>
      <c r="MR57" s="8"/>
      <c r="MS57" s="4"/>
      <c r="MT57" s="8"/>
      <c r="MU57" s="7"/>
      <c r="MV57" s="7"/>
      <c r="MW57" s="2" t="s">
        <v>175</v>
      </c>
      <c r="MX57" s="2" t="s">
        <v>129</v>
      </c>
      <c r="MY57" s="2" t="s">
        <v>132</v>
      </c>
      <c r="MZ57" s="2" t="s">
        <v>132</v>
      </c>
      <c r="NA57" s="2" t="s">
        <v>142</v>
      </c>
      <c r="NB57" s="2" t="s">
        <v>132</v>
      </c>
      <c r="NC57" s="4"/>
      <c r="ND57" s="8"/>
      <c r="NE57" s="4"/>
      <c r="NF57" s="8"/>
      <c r="NG57" s="7"/>
      <c r="NH57" s="7"/>
      <c r="NI57" s="2" t="s">
        <v>175</v>
      </c>
      <c r="NJ57" s="2" t="s">
        <v>129</v>
      </c>
      <c r="NK57" s="2" t="s">
        <v>132</v>
      </c>
      <c r="NL57" s="2" t="s">
        <v>132</v>
      </c>
      <c r="NM57" s="2" t="s">
        <v>142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176</v>
      </c>
      <c r="OH57" s="2" t="s">
        <v>129</v>
      </c>
      <c r="OI57" s="2" t="s">
        <v>132</v>
      </c>
      <c r="OJ57" s="2" t="s">
        <v>132</v>
      </c>
      <c r="OK57" s="2" t="s">
        <v>142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164</v>
      </c>
      <c r="PF57" s="2" t="s">
        <v>129</v>
      </c>
      <c r="PG57" s="2" t="s">
        <v>132</v>
      </c>
      <c r="PH57" s="2" t="s">
        <v>132</v>
      </c>
      <c r="PI57" s="2" t="s">
        <v>142</v>
      </c>
      <c r="PJ57" s="2" t="s">
        <v>132</v>
      </c>
      <c r="PK57" s="4"/>
      <c r="PL57" s="8"/>
      <c r="PM57" s="4"/>
      <c r="PN57" s="8"/>
      <c r="PO57" s="7"/>
      <c r="PP57" s="7"/>
      <c r="PQ57" s="2" t="s">
        <v>175</v>
      </c>
      <c r="PR57" s="2" t="s">
        <v>129</v>
      </c>
      <c r="PS57" s="2" t="s">
        <v>132</v>
      </c>
      <c r="PT57" s="2" t="s">
        <v>132</v>
      </c>
      <c r="PU57" s="2" t="s">
        <v>142</v>
      </c>
      <c r="PV57" s="2" t="s">
        <v>132</v>
      </c>
      <c r="PW57" s="4"/>
      <c r="PX57" s="8"/>
      <c r="PY57" s="4"/>
      <c r="PZ57" s="8"/>
      <c r="QA57" s="7"/>
      <c r="QB57" s="7"/>
      <c r="QC57" s="2" t="s">
        <v>175</v>
      </c>
      <c r="QD57" s="2" t="s">
        <v>129</v>
      </c>
      <c r="QE57" s="2" t="s">
        <v>132</v>
      </c>
      <c r="QF57" s="2" t="s">
        <v>132</v>
      </c>
      <c r="QG57" s="2" t="s">
        <v>142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175</v>
      </c>
      <c r="RB57" s="2" t="s">
        <v>129</v>
      </c>
      <c r="RC57" s="2" t="s">
        <v>132</v>
      </c>
      <c r="RD57" s="2" t="s">
        <v>132</v>
      </c>
      <c r="RE57" s="2" t="s">
        <v>142</v>
      </c>
      <c r="RF57" s="2" t="s">
        <v>180</v>
      </c>
      <c r="RG57" s="4"/>
      <c r="RH57" s="8"/>
      <c r="RI57" s="4"/>
      <c r="RJ57" s="8"/>
      <c r="RK57" s="7"/>
      <c r="RL57" s="7"/>
      <c r="RM57" s="2" t="s">
        <v>140</v>
      </c>
      <c r="RN57" s="2" t="s">
        <v>177</v>
      </c>
      <c r="RO57" s="2" t="s">
        <v>1218</v>
      </c>
      <c r="RP57" s="2" t="s">
        <v>132</v>
      </c>
      <c r="RQ57" s="2" t="s">
        <v>142</v>
      </c>
      <c r="RR57" s="2" t="s">
        <v>132</v>
      </c>
    </row>
    <row r="58">
      <c r="A58" s="2" t="s">
        <v>1242</v>
      </c>
      <c r="B58" s="2" t="s">
        <v>121</v>
      </c>
      <c r="C58" s="2" t="s">
        <v>122</v>
      </c>
      <c r="D58" s="2" t="s">
        <v>929</v>
      </c>
      <c r="E58" s="2" t="s">
        <v>930</v>
      </c>
      <c r="F58" s="2" t="s">
        <v>1206</v>
      </c>
      <c r="G58" s="2" t="s">
        <v>1206</v>
      </c>
      <c r="H58" s="2" t="s">
        <v>1206</v>
      </c>
      <c r="I58" s="2" t="s">
        <v>1243</v>
      </c>
      <c r="J58" s="2" t="s">
        <v>127</v>
      </c>
      <c r="K58" s="2" t="s">
        <v>1244</v>
      </c>
      <c r="L58" s="3">
        <v>6.66</v>
      </c>
      <c r="M58" s="3">
        <v>6.99</v>
      </c>
      <c r="N58" s="3">
        <v>19.99</v>
      </c>
      <c r="O58" s="2" t="s">
        <v>129</v>
      </c>
      <c r="P58" s="2" t="s">
        <v>864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428</v>
      </c>
      <c r="V58" s="2" t="s">
        <v>878</v>
      </c>
      <c r="W58" s="2" t="s">
        <v>401</v>
      </c>
      <c r="X58" s="2" t="s">
        <v>720</v>
      </c>
      <c r="Y58" s="2" t="s">
        <v>1222</v>
      </c>
      <c r="Z58" s="4">
        <v>97</v>
      </c>
      <c r="AA58" s="4">
        <f>=ROUNDDOWN(32.3333333333333,0)</f>
      </c>
      <c r="AB58" s="5">
        <v>3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11</v>
      </c>
      <c r="AQ58" s="8">
        <v>92.22</v>
      </c>
      <c r="AR58" s="4"/>
      <c r="AS58" s="8"/>
      <c r="AT58" s="7"/>
      <c r="AU58" s="7"/>
      <c r="AV58" s="4">
        <v>11</v>
      </c>
      <c r="AW58" s="8">
        <v>92.22</v>
      </c>
      <c r="AX58" s="4"/>
      <c r="AY58" s="8"/>
      <c r="AZ58" s="7"/>
      <c r="BA58" s="7"/>
      <c r="BB58" s="7">
        <v>1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>
        <v>0.0528</v>
      </c>
      <c r="BJ58" s="4">
        <v>11</v>
      </c>
      <c r="BK58" s="8">
        <v>92.22</v>
      </c>
      <c r="BL58" s="2" t="s">
        <v>1245</v>
      </c>
      <c r="BM58" s="7">
        <v>1</v>
      </c>
      <c r="BN58" s="7">
        <v>1</v>
      </c>
      <c r="BO58" s="4">
        <v>2</v>
      </c>
      <c r="BP58" s="8">
        <v>18</v>
      </c>
      <c r="BQ58" s="4"/>
      <c r="BR58" s="8"/>
      <c r="BS58" s="7"/>
      <c r="BT58" s="7"/>
      <c r="BU58" s="2" t="s">
        <v>140</v>
      </c>
      <c r="BV58" s="2" t="s">
        <v>129</v>
      </c>
      <c r="BW58" s="2" t="s">
        <v>132</v>
      </c>
      <c r="BX58" s="2" t="s">
        <v>1211</v>
      </c>
      <c r="BY58" s="2" t="s">
        <v>142</v>
      </c>
      <c r="BZ58" s="2" t="s">
        <v>132</v>
      </c>
      <c r="CA58" s="4">
        <v>1</v>
      </c>
      <c r="CB58" s="8">
        <v>6.99</v>
      </c>
      <c r="CC58" s="4"/>
      <c r="CD58" s="8"/>
      <c r="CE58" s="7"/>
      <c r="CF58" s="7"/>
      <c r="CG58" s="2" t="s">
        <v>140</v>
      </c>
      <c r="CH58" s="2" t="s">
        <v>129</v>
      </c>
      <c r="CI58" s="2" t="s">
        <v>1212</v>
      </c>
      <c r="CJ58" s="2" t="s">
        <v>1246</v>
      </c>
      <c r="CK58" s="2" t="s">
        <v>142</v>
      </c>
      <c r="CL58" s="2" t="s">
        <v>132</v>
      </c>
      <c r="CM58" s="4">
        <v>4</v>
      </c>
      <c r="CN58" s="8">
        <v>31.32</v>
      </c>
      <c r="CO58" s="4"/>
      <c r="CP58" s="8"/>
      <c r="CQ58" s="7"/>
      <c r="CR58" s="7"/>
      <c r="CS58" s="2" t="s">
        <v>140</v>
      </c>
      <c r="CT58" s="2" t="s">
        <v>129</v>
      </c>
      <c r="CU58" s="2" t="s">
        <v>867</v>
      </c>
      <c r="CV58" s="2" t="s">
        <v>1247</v>
      </c>
      <c r="CW58" s="2" t="s">
        <v>142</v>
      </c>
      <c r="CX58" s="2" t="s">
        <v>132</v>
      </c>
      <c r="CY58" s="4">
        <v>2</v>
      </c>
      <c r="CZ58" s="8">
        <v>20.74</v>
      </c>
      <c r="DA58" s="4"/>
      <c r="DB58" s="8"/>
      <c r="DC58" s="7"/>
      <c r="DD58" s="7"/>
      <c r="DE58" s="2" t="s">
        <v>140</v>
      </c>
      <c r="DF58" s="2" t="s">
        <v>129</v>
      </c>
      <c r="DG58" s="2" t="s">
        <v>1209</v>
      </c>
      <c r="DH58" s="2" t="s">
        <v>782</v>
      </c>
      <c r="DI58" s="2" t="s">
        <v>142</v>
      </c>
      <c r="DJ58" s="2" t="s">
        <v>132</v>
      </c>
      <c r="DK58" s="4"/>
      <c r="DL58" s="8"/>
      <c r="DM58" s="4"/>
      <c r="DN58" s="8"/>
      <c r="DO58" s="7"/>
      <c r="DP58" s="7"/>
      <c r="DQ58" s="2" t="s">
        <v>175</v>
      </c>
      <c r="DR58" s="2" t="s">
        <v>129</v>
      </c>
      <c r="DS58" s="2" t="s">
        <v>132</v>
      </c>
      <c r="DT58" s="2" t="s">
        <v>132</v>
      </c>
      <c r="DU58" s="2" t="s">
        <v>142</v>
      </c>
      <c r="DV58" s="2" t="s">
        <v>132</v>
      </c>
      <c r="DW58" s="4">
        <v>1</v>
      </c>
      <c r="DX58" s="8">
        <v>7.83</v>
      </c>
      <c r="DY58" s="4"/>
      <c r="DZ58" s="8"/>
      <c r="EA58" s="7"/>
      <c r="EB58" s="7"/>
      <c r="EC58" s="2" t="s">
        <v>140</v>
      </c>
      <c r="ED58" s="2" t="s">
        <v>129</v>
      </c>
      <c r="EE58" s="2" t="s">
        <v>871</v>
      </c>
      <c r="EF58" s="2" t="s">
        <v>1216</v>
      </c>
      <c r="EG58" s="2" t="s">
        <v>142</v>
      </c>
      <c r="EH58" s="2" t="s">
        <v>132</v>
      </c>
      <c r="EI58" s="4"/>
      <c r="EJ58" s="8"/>
      <c r="EK58" s="4"/>
      <c r="EL58" s="8"/>
      <c r="EM58" s="7"/>
      <c r="EN58" s="7"/>
      <c r="EO58" s="2" t="s">
        <v>140</v>
      </c>
      <c r="EP58" s="2" t="s">
        <v>129</v>
      </c>
      <c r="EQ58" s="2" t="s">
        <v>916</v>
      </c>
      <c r="ER58" s="2" t="s">
        <v>132</v>
      </c>
      <c r="ES58" s="2" t="s">
        <v>142</v>
      </c>
      <c r="ET58" s="2" t="s">
        <v>132</v>
      </c>
      <c r="EU58" s="4"/>
      <c r="EV58" s="8"/>
      <c r="EW58" s="4"/>
      <c r="EX58" s="8"/>
      <c r="EY58" s="7"/>
      <c r="EZ58" s="7"/>
      <c r="FA58" s="2" t="s">
        <v>796</v>
      </c>
      <c r="FB58" s="2" t="s">
        <v>129</v>
      </c>
      <c r="FC58" s="2" t="s">
        <v>132</v>
      </c>
      <c r="FD58" s="2" t="s">
        <v>132</v>
      </c>
      <c r="FE58" s="2" t="s">
        <v>142</v>
      </c>
      <c r="FF58" s="2" t="s">
        <v>132</v>
      </c>
      <c r="FG58" s="4"/>
      <c r="FH58" s="8"/>
      <c r="FI58" s="4"/>
      <c r="FJ58" s="8"/>
      <c r="FK58" s="7"/>
      <c r="FL58" s="7"/>
      <c r="FM58" s="2" t="s">
        <v>173</v>
      </c>
      <c r="FN58" s="2" t="s">
        <v>129</v>
      </c>
      <c r="FO58" s="2" t="s">
        <v>132</v>
      </c>
      <c r="FP58" s="2" t="s">
        <v>132</v>
      </c>
      <c r="FQ58" s="2" t="s">
        <v>142</v>
      </c>
      <c r="FR58" s="2" t="s">
        <v>132</v>
      </c>
      <c r="FS58" s="4"/>
      <c r="FT58" s="8"/>
      <c r="FU58" s="4"/>
      <c r="FV58" s="8"/>
      <c r="FW58" s="7"/>
      <c r="FX58" s="7"/>
      <c r="FY58" s="2" t="s">
        <v>175</v>
      </c>
      <c r="FZ58" s="2" t="s">
        <v>129</v>
      </c>
      <c r="GA58" s="2" t="s">
        <v>132</v>
      </c>
      <c r="GB58" s="2" t="s">
        <v>132</v>
      </c>
      <c r="GC58" s="2" t="s">
        <v>142</v>
      </c>
      <c r="GD58" s="2" t="s">
        <v>132</v>
      </c>
      <c r="GE58" s="4"/>
      <c r="GF58" s="8"/>
      <c r="GG58" s="4"/>
      <c r="GH58" s="8"/>
      <c r="GI58" s="7"/>
      <c r="GJ58" s="7"/>
      <c r="GK58" s="2" t="s">
        <v>140</v>
      </c>
      <c r="GL58" s="2" t="s">
        <v>129</v>
      </c>
      <c r="GM58" s="2" t="s">
        <v>1209</v>
      </c>
      <c r="GN58" s="2" t="s">
        <v>132</v>
      </c>
      <c r="GO58" s="2" t="s">
        <v>142</v>
      </c>
      <c r="GP58" s="2" t="s">
        <v>132</v>
      </c>
      <c r="GQ58" s="4"/>
      <c r="GR58" s="8"/>
      <c r="GS58" s="4"/>
      <c r="GT58" s="8"/>
      <c r="GU58" s="7"/>
      <c r="GV58" s="7"/>
      <c r="GW58" s="2" t="s">
        <v>140</v>
      </c>
      <c r="GX58" s="2" t="s">
        <v>129</v>
      </c>
      <c r="GY58" s="2" t="s">
        <v>162</v>
      </c>
      <c r="GZ58" s="2" t="s">
        <v>132</v>
      </c>
      <c r="HA58" s="2" t="s">
        <v>142</v>
      </c>
      <c r="HB58" s="2" t="s">
        <v>132</v>
      </c>
      <c r="HC58" s="4">
        <v>1</v>
      </c>
      <c r="HD58" s="8">
        <v>7.34</v>
      </c>
      <c r="HE58" s="4"/>
      <c r="HF58" s="8"/>
      <c r="HG58" s="7"/>
      <c r="HH58" s="7"/>
      <c r="HI58" s="2" t="s">
        <v>140</v>
      </c>
      <c r="HJ58" s="2" t="s">
        <v>129</v>
      </c>
      <c r="HK58" s="2" t="s">
        <v>859</v>
      </c>
      <c r="HL58" s="2" t="s">
        <v>1248</v>
      </c>
      <c r="HM58" s="2" t="s">
        <v>142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129</v>
      </c>
      <c r="HW58" s="2" t="s">
        <v>167</v>
      </c>
      <c r="HX58" s="2" t="s">
        <v>132</v>
      </c>
      <c r="HY58" s="2" t="s">
        <v>142</v>
      </c>
      <c r="HZ58" s="2" t="s">
        <v>132</v>
      </c>
      <c r="IA58" s="4"/>
      <c r="IB58" s="8"/>
      <c r="IC58" s="4"/>
      <c r="ID58" s="8"/>
      <c r="IE58" s="7"/>
      <c r="IF58" s="7"/>
      <c r="IG58" s="2" t="s">
        <v>168</v>
      </c>
      <c r="IH58" s="2" t="s">
        <v>129</v>
      </c>
      <c r="II58" s="2" t="s">
        <v>132</v>
      </c>
      <c r="IJ58" s="2" t="s">
        <v>132</v>
      </c>
      <c r="IK58" s="2" t="s">
        <v>142</v>
      </c>
      <c r="IL58" s="2" t="s">
        <v>132</v>
      </c>
      <c r="IM58" s="4"/>
      <c r="IN58" s="8"/>
      <c r="IO58" s="4"/>
      <c r="IP58" s="8"/>
      <c r="IQ58" s="7"/>
      <c r="IR58" s="7"/>
      <c r="IS58" s="2" t="s">
        <v>175</v>
      </c>
      <c r="IT58" s="2" t="s">
        <v>129</v>
      </c>
      <c r="IU58" s="2" t="s">
        <v>132</v>
      </c>
      <c r="IV58" s="2" t="s">
        <v>132</v>
      </c>
      <c r="IW58" s="2" t="s">
        <v>142</v>
      </c>
      <c r="IX58" s="2" t="s">
        <v>132</v>
      </c>
      <c r="IY58" s="4"/>
      <c r="IZ58" s="8"/>
      <c r="JA58" s="4"/>
      <c r="JB58" s="8"/>
      <c r="JC58" s="7"/>
      <c r="JD58" s="7"/>
      <c r="JE58" s="2" t="s">
        <v>140</v>
      </c>
      <c r="JF58" s="2" t="s">
        <v>129</v>
      </c>
      <c r="JG58" s="2" t="s">
        <v>897</v>
      </c>
      <c r="JH58" s="2" t="s">
        <v>132</v>
      </c>
      <c r="JI58" s="2" t="s">
        <v>142</v>
      </c>
      <c r="JJ58" s="2" t="s">
        <v>132</v>
      </c>
      <c r="JK58" s="4"/>
      <c r="JL58" s="8"/>
      <c r="JM58" s="4"/>
      <c r="JN58" s="8"/>
      <c r="JO58" s="7"/>
      <c r="JP58" s="7"/>
      <c r="JQ58" s="2" t="s">
        <v>176</v>
      </c>
      <c r="JR58" s="2" t="s">
        <v>129</v>
      </c>
      <c r="JS58" s="2" t="s">
        <v>132</v>
      </c>
      <c r="JT58" s="2" t="s">
        <v>132</v>
      </c>
      <c r="JU58" s="2" t="s">
        <v>142</v>
      </c>
      <c r="JV58" s="2" t="s">
        <v>132</v>
      </c>
      <c r="JW58" s="4"/>
      <c r="JX58" s="8"/>
      <c r="JY58" s="4"/>
      <c r="JZ58" s="8"/>
      <c r="KA58" s="7"/>
      <c r="KB58" s="7"/>
      <c r="KC58" s="2" t="s">
        <v>164</v>
      </c>
      <c r="KD58" s="2" t="s">
        <v>129</v>
      </c>
      <c r="KE58" s="2" t="s">
        <v>132</v>
      </c>
      <c r="KF58" s="2" t="s">
        <v>132</v>
      </c>
      <c r="KG58" s="2" t="s">
        <v>142</v>
      </c>
      <c r="KH58" s="2" t="s">
        <v>132</v>
      </c>
      <c r="KI58" s="4"/>
      <c r="KJ58" s="8"/>
      <c r="KK58" s="4"/>
      <c r="KL58" s="8"/>
      <c r="KM58" s="7"/>
      <c r="KN58" s="7"/>
      <c r="KO58" s="2" t="s">
        <v>175</v>
      </c>
      <c r="KP58" s="2" t="s">
        <v>129</v>
      </c>
      <c r="KQ58" s="2" t="s">
        <v>132</v>
      </c>
      <c r="KR58" s="2" t="s">
        <v>132</v>
      </c>
      <c r="KS58" s="2" t="s">
        <v>142</v>
      </c>
      <c r="KT58" s="2" t="s">
        <v>132</v>
      </c>
      <c r="KU58" s="4"/>
      <c r="KV58" s="8"/>
      <c r="KW58" s="4"/>
      <c r="KX58" s="8"/>
      <c r="KY58" s="7"/>
      <c r="KZ58" s="7"/>
      <c r="LA58" s="2" t="s">
        <v>175</v>
      </c>
      <c r="LB58" s="2" t="s">
        <v>177</v>
      </c>
      <c r="LC58" s="2" t="s">
        <v>132</v>
      </c>
      <c r="LD58" s="2" t="s">
        <v>132</v>
      </c>
      <c r="LE58" s="2" t="s">
        <v>142</v>
      </c>
      <c r="LF58" s="2" t="s">
        <v>132</v>
      </c>
      <c r="LG58" s="4"/>
      <c r="LH58" s="8"/>
      <c r="LI58" s="4"/>
      <c r="LJ58" s="8"/>
      <c r="LK58" s="7"/>
      <c r="LL58" s="7"/>
      <c r="LM58" s="2" t="s">
        <v>132</v>
      </c>
      <c r="LN58" s="2" t="s">
        <v>132</v>
      </c>
      <c r="LO58" s="2" t="s">
        <v>132</v>
      </c>
      <c r="LP58" s="2" t="s">
        <v>132</v>
      </c>
      <c r="LQ58" s="2" t="s">
        <v>132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175</v>
      </c>
      <c r="ML58" s="2" t="s">
        <v>129</v>
      </c>
      <c r="MM58" s="2" t="s">
        <v>132</v>
      </c>
      <c r="MN58" s="2" t="s">
        <v>132</v>
      </c>
      <c r="MO58" s="2" t="s">
        <v>142</v>
      </c>
      <c r="MP58" s="2" t="s">
        <v>132</v>
      </c>
      <c r="MQ58" s="4"/>
      <c r="MR58" s="8"/>
      <c r="MS58" s="4"/>
      <c r="MT58" s="8"/>
      <c r="MU58" s="7"/>
      <c r="MV58" s="7"/>
      <c r="MW58" s="2" t="s">
        <v>175</v>
      </c>
      <c r="MX58" s="2" t="s">
        <v>129</v>
      </c>
      <c r="MY58" s="2" t="s">
        <v>132</v>
      </c>
      <c r="MZ58" s="2" t="s">
        <v>132</v>
      </c>
      <c r="NA58" s="2" t="s">
        <v>142</v>
      </c>
      <c r="NB58" s="2" t="s">
        <v>132</v>
      </c>
      <c r="NC58" s="4"/>
      <c r="ND58" s="8"/>
      <c r="NE58" s="4"/>
      <c r="NF58" s="8"/>
      <c r="NG58" s="7"/>
      <c r="NH58" s="7"/>
      <c r="NI58" s="2" t="s">
        <v>175</v>
      </c>
      <c r="NJ58" s="2" t="s">
        <v>129</v>
      </c>
      <c r="NK58" s="2" t="s">
        <v>132</v>
      </c>
      <c r="NL58" s="2" t="s">
        <v>132</v>
      </c>
      <c r="NM58" s="2" t="s">
        <v>142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176</v>
      </c>
      <c r="OH58" s="2" t="s">
        <v>129</v>
      </c>
      <c r="OI58" s="2" t="s">
        <v>132</v>
      </c>
      <c r="OJ58" s="2" t="s">
        <v>132</v>
      </c>
      <c r="OK58" s="2" t="s">
        <v>142</v>
      </c>
      <c r="OL58" s="2" t="s">
        <v>132</v>
      </c>
      <c r="OM58" s="4"/>
      <c r="ON58" s="8"/>
      <c r="OO58" s="4"/>
      <c r="OP58" s="8"/>
      <c r="OQ58" s="7"/>
      <c r="OR58" s="7"/>
      <c r="OS58" s="2" t="s">
        <v>132</v>
      </c>
      <c r="OT58" s="2" t="s">
        <v>132</v>
      </c>
      <c r="OU58" s="2" t="s">
        <v>132</v>
      </c>
      <c r="OV58" s="2" t="s">
        <v>132</v>
      </c>
      <c r="OW58" s="2" t="s">
        <v>132</v>
      </c>
      <c r="OX58" s="2" t="s">
        <v>132</v>
      </c>
      <c r="OY58" s="4"/>
      <c r="OZ58" s="8"/>
      <c r="PA58" s="4"/>
      <c r="PB58" s="8"/>
      <c r="PC58" s="7"/>
      <c r="PD58" s="7"/>
      <c r="PE58" s="2" t="s">
        <v>164</v>
      </c>
      <c r="PF58" s="2" t="s">
        <v>129</v>
      </c>
      <c r="PG58" s="2" t="s">
        <v>132</v>
      </c>
      <c r="PH58" s="2" t="s">
        <v>132</v>
      </c>
      <c r="PI58" s="2" t="s">
        <v>142</v>
      </c>
      <c r="PJ58" s="2" t="s">
        <v>132</v>
      </c>
      <c r="PK58" s="4"/>
      <c r="PL58" s="8"/>
      <c r="PM58" s="4"/>
      <c r="PN58" s="8"/>
      <c r="PO58" s="7"/>
      <c r="PP58" s="7"/>
      <c r="PQ58" s="2" t="s">
        <v>175</v>
      </c>
      <c r="PR58" s="2" t="s">
        <v>129</v>
      </c>
      <c r="PS58" s="2" t="s">
        <v>132</v>
      </c>
      <c r="PT58" s="2" t="s">
        <v>132</v>
      </c>
      <c r="PU58" s="2" t="s">
        <v>142</v>
      </c>
      <c r="PV58" s="2" t="s">
        <v>132</v>
      </c>
      <c r="PW58" s="4"/>
      <c r="PX58" s="8"/>
      <c r="PY58" s="4"/>
      <c r="PZ58" s="8"/>
      <c r="QA58" s="7"/>
      <c r="QB58" s="7"/>
      <c r="QC58" s="2" t="s">
        <v>175</v>
      </c>
      <c r="QD58" s="2" t="s">
        <v>129</v>
      </c>
      <c r="QE58" s="2" t="s">
        <v>132</v>
      </c>
      <c r="QF58" s="2" t="s">
        <v>132</v>
      </c>
      <c r="QG58" s="2" t="s">
        <v>142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175</v>
      </c>
      <c r="RB58" s="2" t="s">
        <v>129</v>
      </c>
      <c r="RC58" s="2" t="s">
        <v>132</v>
      </c>
      <c r="RD58" s="2" t="s">
        <v>132</v>
      </c>
      <c r="RE58" s="2" t="s">
        <v>142</v>
      </c>
      <c r="RF58" s="2" t="s">
        <v>180</v>
      </c>
      <c r="RG58" s="4"/>
      <c r="RH58" s="8"/>
      <c r="RI58" s="4"/>
      <c r="RJ58" s="8"/>
      <c r="RK58" s="7"/>
      <c r="RL58" s="7"/>
      <c r="RM58" s="2" t="s">
        <v>140</v>
      </c>
      <c r="RN58" s="2" t="s">
        <v>177</v>
      </c>
      <c r="RO58" s="2" t="s">
        <v>1218</v>
      </c>
      <c r="RP58" s="2" t="s">
        <v>132</v>
      </c>
      <c r="RQ58" s="2" t="s">
        <v>142</v>
      </c>
      <c r="RR58" s="2" t="s">
        <v>132</v>
      </c>
    </row>
    <row r="59">
      <c r="A59" s="2" t="s">
        <v>1249</v>
      </c>
      <c r="B59" s="2" t="s">
        <v>121</v>
      </c>
      <c r="C59" s="2" t="s">
        <v>122</v>
      </c>
      <c r="D59" s="2" t="s">
        <v>929</v>
      </c>
      <c r="E59" s="2" t="s">
        <v>930</v>
      </c>
      <c r="F59" s="2" t="s">
        <v>1206</v>
      </c>
      <c r="G59" s="2" t="s">
        <v>1206</v>
      </c>
      <c r="H59" s="2" t="s">
        <v>1206</v>
      </c>
      <c r="I59" s="2" t="s">
        <v>1250</v>
      </c>
      <c r="J59" s="2" t="s">
        <v>127</v>
      </c>
      <c r="K59" s="2" t="s">
        <v>1251</v>
      </c>
      <c r="L59" s="3">
        <v>6.66</v>
      </c>
      <c r="M59" s="3">
        <v>6.99</v>
      </c>
      <c r="N59" s="3">
        <v>19.99</v>
      </c>
      <c r="O59" s="2" t="s">
        <v>129</v>
      </c>
      <c r="P59" s="2" t="s">
        <v>602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428</v>
      </c>
      <c r="V59" s="2" t="s">
        <v>878</v>
      </c>
      <c r="W59" s="2" t="s">
        <v>401</v>
      </c>
      <c r="X59" s="2" t="s">
        <v>720</v>
      </c>
      <c r="Y59" s="2" t="s">
        <v>1222</v>
      </c>
      <c r="Z59" s="4">
        <v>158</v>
      </c>
      <c r="AA59" s="4">
        <f>=ROUNDDOWN(197.5,0)</f>
      </c>
      <c r="AB59" s="5">
        <v>0.8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2</v>
      </c>
      <c r="AQ59" s="8">
        <v>17.71</v>
      </c>
      <c r="AR59" s="4"/>
      <c r="AS59" s="8"/>
      <c r="AT59" s="7"/>
      <c r="AU59" s="7"/>
      <c r="AV59" s="4">
        <v>2</v>
      </c>
      <c r="AW59" s="8">
        <v>17.71</v>
      </c>
      <c r="AX59" s="4"/>
      <c r="AY59" s="8"/>
      <c r="AZ59" s="7"/>
      <c r="BA59" s="7"/>
      <c r="BB59" s="7">
        <v>1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0.0101</v>
      </c>
      <c r="BJ59" s="4">
        <v>2</v>
      </c>
      <c r="BK59" s="8">
        <v>17.71</v>
      </c>
      <c r="BL59" s="2" t="s">
        <v>1252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140</v>
      </c>
      <c r="BV59" s="2" t="s">
        <v>129</v>
      </c>
      <c r="BW59" s="2" t="s">
        <v>132</v>
      </c>
      <c r="BX59" s="2" t="s">
        <v>1211</v>
      </c>
      <c r="BY59" s="2" t="s">
        <v>142</v>
      </c>
      <c r="BZ59" s="2" t="s">
        <v>132</v>
      </c>
      <c r="CA59" s="4"/>
      <c r="CB59" s="8"/>
      <c r="CC59" s="4"/>
      <c r="CD59" s="8"/>
      <c r="CE59" s="7"/>
      <c r="CF59" s="7"/>
      <c r="CG59" s="2" t="s">
        <v>140</v>
      </c>
      <c r="CH59" s="2" t="s">
        <v>129</v>
      </c>
      <c r="CI59" s="2" t="s">
        <v>1212</v>
      </c>
      <c r="CJ59" s="2" t="s">
        <v>132</v>
      </c>
      <c r="CK59" s="2" t="s">
        <v>142</v>
      </c>
      <c r="CL59" s="2" t="s">
        <v>132</v>
      </c>
      <c r="CM59" s="4"/>
      <c r="CN59" s="8"/>
      <c r="CO59" s="4"/>
      <c r="CP59" s="8"/>
      <c r="CQ59" s="7"/>
      <c r="CR59" s="7"/>
      <c r="CS59" s="2" t="s">
        <v>140</v>
      </c>
      <c r="CT59" s="2" t="s">
        <v>129</v>
      </c>
      <c r="CU59" s="2" t="s">
        <v>867</v>
      </c>
      <c r="CV59" s="2" t="s">
        <v>132</v>
      </c>
      <c r="CW59" s="2" t="s">
        <v>142</v>
      </c>
      <c r="CX59" s="2" t="s">
        <v>132</v>
      </c>
      <c r="CY59" s="4">
        <v>1</v>
      </c>
      <c r="CZ59" s="8">
        <v>10.37</v>
      </c>
      <c r="DA59" s="4"/>
      <c r="DB59" s="8"/>
      <c r="DC59" s="7"/>
      <c r="DD59" s="7"/>
      <c r="DE59" s="2" t="s">
        <v>140</v>
      </c>
      <c r="DF59" s="2" t="s">
        <v>129</v>
      </c>
      <c r="DG59" s="2" t="s">
        <v>1209</v>
      </c>
      <c r="DH59" s="2" t="s">
        <v>1253</v>
      </c>
      <c r="DI59" s="2" t="s">
        <v>142</v>
      </c>
      <c r="DJ59" s="2" t="s">
        <v>132</v>
      </c>
      <c r="DK59" s="4"/>
      <c r="DL59" s="8"/>
      <c r="DM59" s="4"/>
      <c r="DN59" s="8"/>
      <c r="DO59" s="7"/>
      <c r="DP59" s="7"/>
      <c r="DQ59" s="2" t="s">
        <v>175</v>
      </c>
      <c r="DR59" s="2" t="s">
        <v>129</v>
      </c>
      <c r="DS59" s="2" t="s">
        <v>132</v>
      </c>
      <c r="DT59" s="2" t="s">
        <v>132</v>
      </c>
      <c r="DU59" s="2" t="s">
        <v>142</v>
      </c>
      <c r="DV59" s="2" t="s">
        <v>132</v>
      </c>
      <c r="DW59" s="4"/>
      <c r="DX59" s="8"/>
      <c r="DY59" s="4"/>
      <c r="DZ59" s="8"/>
      <c r="EA59" s="7"/>
      <c r="EB59" s="7"/>
      <c r="EC59" s="2" t="s">
        <v>140</v>
      </c>
      <c r="ED59" s="2" t="s">
        <v>129</v>
      </c>
      <c r="EE59" s="2" t="s">
        <v>871</v>
      </c>
      <c r="EF59" s="2" t="s">
        <v>1216</v>
      </c>
      <c r="EG59" s="2" t="s">
        <v>142</v>
      </c>
      <c r="EH59" s="2" t="s">
        <v>132</v>
      </c>
      <c r="EI59" s="4"/>
      <c r="EJ59" s="8"/>
      <c r="EK59" s="4"/>
      <c r="EL59" s="8"/>
      <c r="EM59" s="7"/>
      <c r="EN59" s="7"/>
      <c r="EO59" s="2" t="s">
        <v>140</v>
      </c>
      <c r="EP59" s="2" t="s">
        <v>129</v>
      </c>
      <c r="EQ59" s="2" t="s">
        <v>916</v>
      </c>
      <c r="ER59" s="2" t="s">
        <v>132</v>
      </c>
      <c r="ES59" s="2" t="s">
        <v>142</v>
      </c>
      <c r="ET59" s="2" t="s">
        <v>132</v>
      </c>
      <c r="EU59" s="4"/>
      <c r="EV59" s="8"/>
      <c r="EW59" s="4"/>
      <c r="EX59" s="8"/>
      <c r="EY59" s="7"/>
      <c r="EZ59" s="7"/>
      <c r="FA59" s="2" t="s">
        <v>796</v>
      </c>
      <c r="FB59" s="2" t="s">
        <v>129</v>
      </c>
      <c r="FC59" s="2" t="s">
        <v>132</v>
      </c>
      <c r="FD59" s="2" t="s">
        <v>132</v>
      </c>
      <c r="FE59" s="2" t="s">
        <v>142</v>
      </c>
      <c r="FF59" s="2" t="s">
        <v>132</v>
      </c>
      <c r="FG59" s="4"/>
      <c r="FH59" s="8"/>
      <c r="FI59" s="4"/>
      <c r="FJ59" s="8"/>
      <c r="FK59" s="7"/>
      <c r="FL59" s="7"/>
      <c r="FM59" s="2" t="s">
        <v>173</v>
      </c>
      <c r="FN59" s="2" t="s">
        <v>129</v>
      </c>
      <c r="FO59" s="2" t="s">
        <v>132</v>
      </c>
      <c r="FP59" s="2" t="s">
        <v>132</v>
      </c>
      <c r="FQ59" s="2" t="s">
        <v>142</v>
      </c>
      <c r="FR59" s="2" t="s">
        <v>132</v>
      </c>
      <c r="FS59" s="4"/>
      <c r="FT59" s="8"/>
      <c r="FU59" s="4"/>
      <c r="FV59" s="8"/>
      <c r="FW59" s="7"/>
      <c r="FX59" s="7"/>
      <c r="FY59" s="2" t="s">
        <v>175</v>
      </c>
      <c r="FZ59" s="2" t="s">
        <v>129</v>
      </c>
      <c r="GA59" s="2" t="s">
        <v>132</v>
      </c>
      <c r="GB59" s="2" t="s">
        <v>132</v>
      </c>
      <c r="GC59" s="2" t="s">
        <v>142</v>
      </c>
      <c r="GD59" s="2" t="s">
        <v>132</v>
      </c>
      <c r="GE59" s="4"/>
      <c r="GF59" s="8"/>
      <c r="GG59" s="4"/>
      <c r="GH59" s="8"/>
      <c r="GI59" s="7"/>
      <c r="GJ59" s="7"/>
      <c r="GK59" s="2" t="s">
        <v>140</v>
      </c>
      <c r="GL59" s="2" t="s">
        <v>129</v>
      </c>
      <c r="GM59" s="2" t="s">
        <v>1209</v>
      </c>
      <c r="GN59" s="2" t="s">
        <v>332</v>
      </c>
      <c r="GO59" s="2" t="s">
        <v>142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162</v>
      </c>
      <c r="GZ59" s="2" t="s">
        <v>132</v>
      </c>
      <c r="HA59" s="2" t="s">
        <v>142</v>
      </c>
      <c r="HB59" s="2" t="s">
        <v>132</v>
      </c>
      <c r="HC59" s="4">
        <v>1</v>
      </c>
      <c r="HD59" s="8">
        <v>7.34</v>
      </c>
      <c r="HE59" s="4"/>
      <c r="HF59" s="8"/>
      <c r="HG59" s="7"/>
      <c r="HH59" s="7"/>
      <c r="HI59" s="2" t="s">
        <v>140</v>
      </c>
      <c r="HJ59" s="2" t="s">
        <v>129</v>
      </c>
      <c r="HK59" s="2" t="s">
        <v>859</v>
      </c>
      <c r="HL59" s="2" t="s">
        <v>238</v>
      </c>
      <c r="HM59" s="2" t="s">
        <v>142</v>
      </c>
      <c r="HN59" s="2" t="s">
        <v>132</v>
      </c>
      <c r="HO59" s="4"/>
      <c r="HP59" s="8"/>
      <c r="HQ59" s="4"/>
      <c r="HR59" s="8"/>
      <c r="HS59" s="7"/>
      <c r="HT59" s="7"/>
      <c r="HU59" s="2" t="s">
        <v>140</v>
      </c>
      <c r="HV59" s="2" t="s">
        <v>129</v>
      </c>
      <c r="HW59" s="2" t="s">
        <v>167</v>
      </c>
      <c r="HX59" s="2" t="s">
        <v>132</v>
      </c>
      <c r="HY59" s="2" t="s">
        <v>142</v>
      </c>
      <c r="HZ59" s="2" t="s">
        <v>132</v>
      </c>
      <c r="IA59" s="4"/>
      <c r="IB59" s="8"/>
      <c r="IC59" s="4"/>
      <c r="ID59" s="8"/>
      <c r="IE59" s="7"/>
      <c r="IF59" s="7"/>
      <c r="IG59" s="2" t="s">
        <v>168</v>
      </c>
      <c r="IH59" s="2" t="s">
        <v>129</v>
      </c>
      <c r="II59" s="2" t="s">
        <v>132</v>
      </c>
      <c r="IJ59" s="2" t="s">
        <v>132</v>
      </c>
      <c r="IK59" s="2" t="s">
        <v>142</v>
      </c>
      <c r="IL59" s="2" t="s">
        <v>132</v>
      </c>
      <c r="IM59" s="4"/>
      <c r="IN59" s="8"/>
      <c r="IO59" s="4"/>
      <c r="IP59" s="8"/>
      <c r="IQ59" s="7"/>
      <c r="IR59" s="7"/>
      <c r="IS59" s="2" t="s">
        <v>175</v>
      </c>
      <c r="IT59" s="2" t="s">
        <v>129</v>
      </c>
      <c r="IU59" s="2" t="s">
        <v>132</v>
      </c>
      <c r="IV59" s="2" t="s">
        <v>132</v>
      </c>
      <c r="IW59" s="2" t="s">
        <v>142</v>
      </c>
      <c r="IX59" s="2" t="s">
        <v>132</v>
      </c>
      <c r="IY59" s="4"/>
      <c r="IZ59" s="8"/>
      <c r="JA59" s="4"/>
      <c r="JB59" s="8"/>
      <c r="JC59" s="7"/>
      <c r="JD59" s="7"/>
      <c r="JE59" s="2" t="s">
        <v>140</v>
      </c>
      <c r="JF59" s="2" t="s">
        <v>129</v>
      </c>
      <c r="JG59" s="2" t="s">
        <v>897</v>
      </c>
      <c r="JH59" s="2" t="s">
        <v>132</v>
      </c>
      <c r="JI59" s="2" t="s">
        <v>142</v>
      </c>
      <c r="JJ59" s="2" t="s">
        <v>132</v>
      </c>
      <c r="JK59" s="4"/>
      <c r="JL59" s="8"/>
      <c r="JM59" s="4"/>
      <c r="JN59" s="8"/>
      <c r="JO59" s="7"/>
      <c r="JP59" s="7"/>
      <c r="JQ59" s="2" t="s">
        <v>164</v>
      </c>
      <c r="JR59" s="2" t="s">
        <v>129</v>
      </c>
      <c r="JS59" s="2" t="s">
        <v>132</v>
      </c>
      <c r="JT59" s="2" t="s">
        <v>132</v>
      </c>
      <c r="JU59" s="2" t="s">
        <v>142</v>
      </c>
      <c r="JV59" s="2" t="s">
        <v>132</v>
      </c>
      <c r="JW59" s="4"/>
      <c r="JX59" s="8"/>
      <c r="JY59" s="4"/>
      <c r="JZ59" s="8"/>
      <c r="KA59" s="7"/>
      <c r="KB59" s="7"/>
      <c r="KC59" s="2" t="s">
        <v>164</v>
      </c>
      <c r="KD59" s="2" t="s">
        <v>129</v>
      </c>
      <c r="KE59" s="2" t="s">
        <v>132</v>
      </c>
      <c r="KF59" s="2" t="s">
        <v>132</v>
      </c>
      <c r="KG59" s="2" t="s">
        <v>142</v>
      </c>
      <c r="KH59" s="2" t="s">
        <v>132</v>
      </c>
      <c r="KI59" s="4"/>
      <c r="KJ59" s="8"/>
      <c r="KK59" s="4"/>
      <c r="KL59" s="8"/>
      <c r="KM59" s="7"/>
      <c r="KN59" s="7"/>
      <c r="KO59" s="2" t="s">
        <v>175</v>
      </c>
      <c r="KP59" s="2" t="s">
        <v>129</v>
      </c>
      <c r="KQ59" s="2" t="s">
        <v>132</v>
      </c>
      <c r="KR59" s="2" t="s">
        <v>132</v>
      </c>
      <c r="KS59" s="2" t="s">
        <v>142</v>
      </c>
      <c r="KT59" s="2" t="s">
        <v>132</v>
      </c>
      <c r="KU59" s="4"/>
      <c r="KV59" s="8"/>
      <c r="KW59" s="4"/>
      <c r="KX59" s="8"/>
      <c r="KY59" s="7"/>
      <c r="KZ59" s="7"/>
      <c r="LA59" s="2" t="s">
        <v>175</v>
      </c>
      <c r="LB59" s="2" t="s">
        <v>177</v>
      </c>
      <c r="LC59" s="2" t="s">
        <v>132</v>
      </c>
      <c r="LD59" s="2" t="s">
        <v>132</v>
      </c>
      <c r="LE59" s="2" t="s">
        <v>142</v>
      </c>
      <c r="LF59" s="2" t="s">
        <v>132</v>
      </c>
      <c r="LG59" s="4"/>
      <c r="LH59" s="8"/>
      <c r="LI59" s="4"/>
      <c r="LJ59" s="8"/>
      <c r="LK59" s="7"/>
      <c r="LL59" s="7"/>
      <c r="LM59" s="2" t="s">
        <v>132</v>
      </c>
      <c r="LN59" s="2" t="s">
        <v>132</v>
      </c>
      <c r="LO59" s="2" t="s">
        <v>132</v>
      </c>
      <c r="LP59" s="2" t="s">
        <v>132</v>
      </c>
      <c r="LQ59" s="2" t="s">
        <v>132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175</v>
      </c>
      <c r="ML59" s="2" t="s">
        <v>129</v>
      </c>
      <c r="MM59" s="2" t="s">
        <v>132</v>
      </c>
      <c r="MN59" s="2" t="s">
        <v>132</v>
      </c>
      <c r="MO59" s="2" t="s">
        <v>142</v>
      </c>
      <c r="MP59" s="2" t="s">
        <v>132</v>
      </c>
      <c r="MQ59" s="4"/>
      <c r="MR59" s="8"/>
      <c r="MS59" s="4"/>
      <c r="MT59" s="8"/>
      <c r="MU59" s="7"/>
      <c r="MV59" s="7"/>
      <c r="MW59" s="2" t="s">
        <v>175</v>
      </c>
      <c r="MX59" s="2" t="s">
        <v>129</v>
      </c>
      <c r="MY59" s="2" t="s">
        <v>132</v>
      </c>
      <c r="MZ59" s="2" t="s">
        <v>132</v>
      </c>
      <c r="NA59" s="2" t="s">
        <v>142</v>
      </c>
      <c r="NB59" s="2" t="s">
        <v>132</v>
      </c>
      <c r="NC59" s="4"/>
      <c r="ND59" s="8"/>
      <c r="NE59" s="4"/>
      <c r="NF59" s="8"/>
      <c r="NG59" s="7"/>
      <c r="NH59" s="7"/>
      <c r="NI59" s="2" t="s">
        <v>175</v>
      </c>
      <c r="NJ59" s="2" t="s">
        <v>129</v>
      </c>
      <c r="NK59" s="2" t="s">
        <v>132</v>
      </c>
      <c r="NL59" s="2" t="s">
        <v>132</v>
      </c>
      <c r="NM59" s="2" t="s">
        <v>142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175</v>
      </c>
      <c r="OH59" s="2" t="s">
        <v>129</v>
      </c>
      <c r="OI59" s="2" t="s">
        <v>132</v>
      </c>
      <c r="OJ59" s="2" t="s">
        <v>132</v>
      </c>
      <c r="OK59" s="2" t="s">
        <v>142</v>
      </c>
      <c r="OL59" s="2" t="s">
        <v>132</v>
      </c>
      <c r="OM59" s="4"/>
      <c r="ON59" s="8"/>
      <c r="OO59" s="4"/>
      <c r="OP59" s="8"/>
      <c r="OQ59" s="7"/>
      <c r="OR59" s="7"/>
      <c r="OS59" s="2" t="s">
        <v>132</v>
      </c>
      <c r="OT59" s="2" t="s">
        <v>132</v>
      </c>
      <c r="OU59" s="2" t="s">
        <v>132</v>
      </c>
      <c r="OV59" s="2" t="s">
        <v>132</v>
      </c>
      <c r="OW59" s="2" t="s">
        <v>132</v>
      </c>
      <c r="OX59" s="2" t="s">
        <v>132</v>
      </c>
      <c r="OY59" s="4"/>
      <c r="OZ59" s="8"/>
      <c r="PA59" s="4"/>
      <c r="PB59" s="8"/>
      <c r="PC59" s="7"/>
      <c r="PD59" s="7"/>
      <c r="PE59" s="2" t="s">
        <v>164</v>
      </c>
      <c r="PF59" s="2" t="s">
        <v>129</v>
      </c>
      <c r="PG59" s="2" t="s">
        <v>132</v>
      </c>
      <c r="PH59" s="2" t="s">
        <v>132</v>
      </c>
      <c r="PI59" s="2" t="s">
        <v>142</v>
      </c>
      <c r="PJ59" s="2" t="s">
        <v>132</v>
      </c>
      <c r="PK59" s="4"/>
      <c r="PL59" s="8"/>
      <c r="PM59" s="4"/>
      <c r="PN59" s="8"/>
      <c r="PO59" s="7"/>
      <c r="PP59" s="7"/>
      <c r="PQ59" s="2" t="s">
        <v>175</v>
      </c>
      <c r="PR59" s="2" t="s">
        <v>129</v>
      </c>
      <c r="PS59" s="2" t="s">
        <v>132</v>
      </c>
      <c r="PT59" s="2" t="s">
        <v>132</v>
      </c>
      <c r="PU59" s="2" t="s">
        <v>142</v>
      </c>
      <c r="PV59" s="2" t="s">
        <v>132</v>
      </c>
      <c r="PW59" s="4"/>
      <c r="PX59" s="8"/>
      <c r="PY59" s="4"/>
      <c r="PZ59" s="8"/>
      <c r="QA59" s="7"/>
      <c r="QB59" s="7"/>
      <c r="QC59" s="2" t="s">
        <v>175</v>
      </c>
      <c r="QD59" s="2" t="s">
        <v>129</v>
      </c>
      <c r="QE59" s="2" t="s">
        <v>132</v>
      </c>
      <c r="QF59" s="2" t="s">
        <v>132</v>
      </c>
      <c r="QG59" s="2" t="s">
        <v>142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175</v>
      </c>
      <c r="RB59" s="2" t="s">
        <v>129</v>
      </c>
      <c r="RC59" s="2" t="s">
        <v>132</v>
      </c>
      <c r="RD59" s="2" t="s">
        <v>132</v>
      </c>
      <c r="RE59" s="2" t="s">
        <v>142</v>
      </c>
      <c r="RF59" s="2" t="s">
        <v>180</v>
      </c>
      <c r="RG59" s="4"/>
      <c r="RH59" s="8"/>
      <c r="RI59" s="4"/>
      <c r="RJ59" s="8"/>
      <c r="RK59" s="7"/>
      <c r="RL59" s="7"/>
      <c r="RM59" s="2" t="s">
        <v>140</v>
      </c>
      <c r="RN59" s="2" t="s">
        <v>177</v>
      </c>
      <c r="RO59" s="2" t="s">
        <v>1218</v>
      </c>
      <c r="RP59" s="2" t="s">
        <v>132</v>
      </c>
      <c r="RQ59" s="2" t="s">
        <v>142</v>
      </c>
      <c r="RR59" s="2" t="s">
        <v>132</v>
      </c>
    </row>
    <row r="60">
      <c r="A60" s="2" t="s">
        <v>1254</v>
      </c>
      <c r="B60" s="2" t="s">
        <v>121</v>
      </c>
      <c r="C60" s="2" t="s">
        <v>122</v>
      </c>
      <c r="D60" s="2" t="s">
        <v>929</v>
      </c>
      <c r="E60" s="2" t="s">
        <v>930</v>
      </c>
      <c r="F60" s="2" t="s">
        <v>1255</v>
      </c>
      <c r="G60" s="2" t="s">
        <v>1255</v>
      </c>
      <c r="H60" s="2" t="s">
        <v>1255</v>
      </c>
      <c r="I60" s="2" t="s">
        <v>1256</v>
      </c>
      <c r="J60" s="2" t="s">
        <v>127</v>
      </c>
      <c r="K60" s="2" t="s">
        <v>349</v>
      </c>
      <c r="L60" s="3">
        <v>58.22</v>
      </c>
      <c r="M60" s="3">
        <v>61.13</v>
      </c>
      <c r="N60" s="3">
        <v>118.99</v>
      </c>
      <c r="O60" s="2" t="s">
        <v>129</v>
      </c>
      <c r="P60" s="2" t="s">
        <v>632</v>
      </c>
      <c r="Q60" s="2" t="s">
        <v>131</v>
      </c>
      <c r="R60" s="2" t="s">
        <v>132</v>
      </c>
      <c r="S60" s="2" t="s">
        <v>1257</v>
      </c>
      <c r="T60" s="2" t="s">
        <v>132</v>
      </c>
      <c r="U60" s="2" t="s">
        <v>1258</v>
      </c>
      <c r="V60" s="2" t="s">
        <v>746</v>
      </c>
      <c r="W60" s="2" t="s">
        <v>246</v>
      </c>
      <c r="X60" s="2" t="s">
        <v>132</v>
      </c>
      <c r="Y60" s="2" t="s">
        <v>1106</v>
      </c>
      <c r="Z60" s="4">
        <v>3</v>
      </c>
      <c r="AA60" s="4">
        <f>=ROUNDDOWN(0.789473684210526,0)</f>
      </c>
      <c r="AB60" s="5">
        <v>3.8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19</v>
      </c>
      <c r="AQ60" s="8">
        <v>1255.53</v>
      </c>
      <c r="AR60" s="4"/>
      <c r="AS60" s="8"/>
      <c r="AT60" s="7"/>
      <c r="AU60" s="7"/>
      <c r="AV60" s="4">
        <v>19</v>
      </c>
      <c r="AW60" s="8">
        <v>1255.53</v>
      </c>
      <c r="AX60" s="4"/>
      <c r="AY60" s="8"/>
      <c r="AZ60" s="7"/>
      <c r="BA60" s="7"/>
      <c r="BB60" s="7">
        <v>1</v>
      </c>
      <c r="BC60" s="4">
        <v>19</v>
      </c>
      <c r="BD60" s="8">
        <v>1255.53</v>
      </c>
      <c r="BE60" s="4"/>
      <c r="BF60" s="8"/>
      <c r="BG60" s="7"/>
      <c r="BH60" s="7"/>
      <c r="BI60" s="7">
        <v>1</v>
      </c>
      <c r="BJ60" s="4">
        <v>19</v>
      </c>
      <c r="BK60" s="8">
        <v>1255.53</v>
      </c>
      <c r="BL60" s="2" t="s">
        <v>1259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515</v>
      </c>
      <c r="BV60" s="2" t="s">
        <v>177</v>
      </c>
      <c r="BW60" s="2" t="s">
        <v>132</v>
      </c>
      <c r="BX60" s="2" t="s">
        <v>1260</v>
      </c>
      <c r="BY60" s="2" t="s">
        <v>142</v>
      </c>
      <c r="BZ60" s="2" t="s">
        <v>132</v>
      </c>
      <c r="CA60" s="4"/>
      <c r="CB60" s="8"/>
      <c r="CC60" s="4"/>
      <c r="CD60" s="8"/>
      <c r="CE60" s="7"/>
      <c r="CF60" s="7"/>
      <c r="CG60" s="2" t="s">
        <v>140</v>
      </c>
      <c r="CH60" s="2" t="s">
        <v>129</v>
      </c>
      <c r="CI60" s="2" t="s">
        <v>1261</v>
      </c>
      <c r="CJ60" s="2" t="s">
        <v>1262</v>
      </c>
      <c r="CK60" s="2" t="s">
        <v>142</v>
      </c>
      <c r="CL60" s="2" t="s">
        <v>132</v>
      </c>
      <c r="CM60" s="4">
        <v>10</v>
      </c>
      <c r="CN60" s="8">
        <v>656.8</v>
      </c>
      <c r="CO60" s="4"/>
      <c r="CP60" s="8"/>
      <c r="CQ60" s="7"/>
      <c r="CR60" s="7"/>
      <c r="CS60" s="2" t="s">
        <v>140</v>
      </c>
      <c r="CT60" s="2" t="s">
        <v>129</v>
      </c>
      <c r="CU60" s="2" t="s">
        <v>1263</v>
      </c>
      <c r="CV60" s="2" t="s">
        <v>1264</v>
      </c>
      <c r="CW60" s="2" t="s">
        <v>142</v>
      </c>
      <c r="CX60" s="2" t="s">
        <v>132</v>
      </c>
      <c r="CY60" s="4">
        <v>3</v>
      </c>
      <c r="CZ60" s="8">
        <v>198.03</v>
      </c>
      <c r="DA60" s="4"/>
      <c r="DB60" s="8"/>
      <c r="DC60" s="7"/>
      <c r="DD60" s="7"/>
      <c r="DE60" s="2" t="s">
        <v>140</v>
      </c>
      <c r="DF60" s="2" t="s">
        <v>129</v>
      </c>
      <c r="DG60" s="2" t="s">
        <v>1265</v>
      </c>
      <c r="DH60" s="2" t="s">
        <v>1266</v>
      </c>
      <c r="DI60" s="2" t="s">
        <v>142</v>
      </c>
      <c r="DJ60" s="2" t="s">
        <v>132</v>
      </c>
      <c r="DK60" s="4"/>
      <c r="DL60" s="8"/>
      <c r="DM60" s="4"/>
      <c r="DN60" s="8"/>
      <c r="DO60" s="7"/>
      <c r="DP60" s="7"/>
      <c r="DQ60" s="2" t="s">
        <v>140</v>
      </c>
      <c r="DR60" s="2" t="s">
        <v>129</v>
      </c>
      <c r="DS60" s="2" t="s">
        <v>976</v>
      </c>
      <c r="DT60" s="2" t="s">
        <v>1019</v>
      </c>
      <c r="DU60" s="2" t="s">
        <v>142</v>
      </c>
      <c r="DV60" s="2" t="s">
        <v>132</v>
      </c>
      <c r="DW60" s="4">
        <v>2</v>
      </c>
      <c r="DX60" s="8">
        <v>146.4</v>
      </c>
      <c r="DY60" s="4"/>
      <c r="DZ60" s="8"/>
      <c r="EA60" s="7"/>
      <c r="EB60" s="7"/>
      <c r="EC60" s="2" t="s">
        <v>140</v>
      </c>
      <c r="ED60" s="2" t="s">
        <v>129</v>
      </c>
      <c r="EE60" s="2" t="s">
        <v>1145</v>
      </c>
      <c r="EF60" s="2" t="s">
        <v>1267</v>
      </c>
      <c r="EG60" s="2" t="s">
        <v>142</v>
      </c>
      <c r="EH60" s="2" t="s">
        <v>132</v>
      </c>
      <c r="EI60" s="4"/>
      <c r="EJ60" s="8"/>
      <c r="EK60" s="4"/>
      <c r="EL60" s="8"/>
      <c r="EM60" s="7"/>
      <c r="EN60" s="7"/>
      <c r="EO60" s="2" t="s">
        <v>140</v>
      </c>
      <c r="EP60" s="2" t="s">
        <v>129</v>
      </c>
      <c r="EQ60" s="2" t="s">
        <v>1268</v>
      </c>
      <c r="ER60" s="2" t="s">
        <v>355</v>
      </c>
      <c r="ES60" s="2" t="s">
        <v>142</v>
      </c>
      <c r="ET60" s="2" t="s">
        <v>132</v>
      </c>
      <c r="EU60" s="4"/>
      <c r="EV60" s="8"/>
      <c r="EW60" s="4"/>
      <c r="EX60" s="8"/>
      <c r="EY60" s="7"/>
      <c r="EZ60" s="7"/>
      <c r="FA60" s="2" t="s">
        <v>140</v>
      </c>
      <c r="FB60" s="2" t="s">
        <v>177</v>
      </c>
      <c r="FC60" s="2" t="s">
        <v>1269</v>
      </c>
      <c r="FD60" s="2" t="s">
        <v>1270</v>
      </c>
      <c r="FE60" s="2" t="s">
        <v>142</v>
      </c>
      <c r="FF60" s="2" t="s">
        <v>132</v>
      </c>
      <c r="FG60" s="4">
        <v>2</v>
      </c>
      <c r="FH60" s="8">
        <v>132.04</v>
      </c>
      <c r="FI60" s="4"/>
      <c r="FJ60" s="8"/>
      <c r="FK60" s="7"/>
      <c r="FL60" s="7"/>
      <c r="FM60" s="2" t="s">
        <v>140</v>
      </c>
      <c r="FN60" s="2" t="s">
        <v>129</v>
      </c>
      <c r="FO60" s="2" t="s">
        <v>156</v>
      </c>
      <c r="FP60" s="2" t="s">
        <v>982</v>
      </c>
      <c r="FQ60" s="2" t="s">
        <v>142</v>
      </c>
      <c r="FR60" s="2" t="s">
        <v>132</v>
      </c>
      <c r="FS60" s="4"/>
      <c r="FT60" s="8"/>
      <c r="FU60" s="4"/>
      <c r="FV60" s="8"/>
      <c r="FW60" s="7"/>
      <c r="FX60" s="7"/>
      <c r="FY60" s="2" t="s">
        <v>140</v>
      </c>
      <c r="FZ60" s="2" t="s">
        <v>129</v>
      </c>
      <c r="GA60" s="2" t="s">
        <v>779</v>
      </c>
      <c r="GB60" s="2" t="s">
        <v>1082</v>
      </c>
      <c r="GC60" s="2" t="s">
        <v>142</v>
      </c>
      <c r="GD60" s="2" t="s">
        <v>132</v>
      </c>
      <c r="GE60" s="4"/>
      <c r="GF60" s="8"/>
      <c r="GG60" s="4"/>
      <c r="GH60" s="8"/>
      <c r="GI60" s="7"/>
      <c r="GJ60" s="7"/>
      <c r="GK60" s="2" t="s">
        <v>140</v>
      </c>
      <c r="GL60" s="2" t="s">
        <v>129</v>
      </c>
      <c r="GM60" s="2" t="s">
        <v>1265</v>
      </c>
      <c r="GN60" s="2" t="s">
        <v>1271</v>
      </c>
      <c r="GO60" s="2" t="s">
        <v>142</v>
      </c>
      <c r="GP60" s="2" t="s">
        <v>132</v>
      </c>
      <c r="GQ60" s="4"/>
      <c r="GR60" s="8"/>
      <c r="GS60" s="4"/>
      <c r="GT60" s="8"/>
      <c r="GU60" s="7"/>
      <c r="GV60" s="7"/>
      <c r="GW60" s="2" t="s">
        <v>140</v>
      </c>
      <c r="GX60" s="2" t="s">
        <v>129</v>
      </c>
      <c r="GY60" s="2" t="s">
        <v>162</v>
      </c>
      <c r="GZ60" s="2" t="s">
        <v>132</v>
      </c>
      <c r="HA60" s="2" t="s">
        <v>142</v>
      </c>
      <c r="HB60" s="2" t="s">
        <v>132</v>
      </c>
      <c r="HC60" s="4"/>
      <c r="HD60" s="8"/>
      <c r="HE60" s="4"/>
      <c r="HF60" s="8"/>
      <c r="HG60" s="7"/>
      <c r="HH60" s="7"/>
      <c r="HI60" s="2" t="s">
        <v>140</v>
      </c>
      <c r="HJ60" s="2" t="s">
        <v>129</v>
      </c>
      <c r="HK60" s="2" t="s">
        <v>1272</v>
      </c>
      <c r="HL60" s="2" t="s">
        <v>1273</v>
      </c>
      <c r="HM60" s="2" t="s">
        <v>142</v>
      </c>
      <c r="HN60" s="2" t="s">
        <v>132</v>
      </c>
      <c r="HO60" s="4">
        <v>2</v>
      </c>
      <c r="HP60" s="8">
        <v>122.26</v>
      </c>
      <c r="HQ60" s="4"/>
      <c r="HR60" s="8"/>
      <c r="HS60" s="7"/>
      <c r="HT60" s="7"/>
      <c r="HU60" s="2" t="s">
        <v>140</v>
      </c>
      <c r="HV60" s="2" t="s">
        <v>129</v>
      </c>
      <c r="HW60" s="2" t="s">
        <v>417</v>
      </c>
      <c r="HX60" s="2" t="s">
        <v>1274</v>
      </c>
      <c r="HY60" s="2" t="s">
        <v>142</v>
      </c>
      <c r="HZ60" s="2" t="s">
        <v>132</v>
      </c>
      <c r="IA60" s="4"/>
      <c r="IB60" s="8"/>
      <c r="IC60" s="4"/>
      <c r="ID60" s="8"/>
      <c r="IE60" s="7"/>
      <c r="IF60" s="7"/>
      <c r="IG60" s="2" t="s">
        <v>168</v>
      </c>
      <c r="IH60" s="2" t="s">
        <v>129</v>
      </c>
      <c r="II60" s="2" t="s">
        <v>132</v>
      </c>
      <c r="IJ60" s="2" t="s">
        <v>132</v>
      </c>
      <c r="IK60" s="2" t="s">
        <v>142</v>
      </c>
      <c r="IL60" s="2" t="s">
        <v>132</v>
      </c>
      <c r="IM60" s="4"/>
      <c r="IN60" s="8"/>
      <c r="IO60" s="4"/>
      <c r="IP60" s="8"/>
      <c r="IQ60" s="7"/>
      <c r="IR60" s="7"/>
      <c r="IS60" s="2" t="s">
        <v>140</v>
      </c>
      <c r="IT60" s="2" t="s">
        <v>129</v>
      </c>
      <c r="IU60" s="2" t="s">
        <v>169</v>
      </c>
      <c r="IV60" s="2" t="s">
        <v>132</v>
      </c>
      <c r="IW60" s="2" t="s">
        <v>142</v>
      </c>
      <c r="IX60" s="2" t="s">
        <v>132</v>
      </c>
      <c r="IY60" s="4"/>
      <c r="IZ60" s="8"/>
      <c r="JA60" s="4"/>
      <c r="JB60" s="8"/>
      <c r="JC60" s="7"/>
      <c r="JD60" s="7"/>
      <c r="JE60" s="2" t="s">
        <v>164</v>
      </c>
      <c r="JF60" s="2" t="s">
        <v>129</v>
      </c>
      <c r="JG60" s="2" t="s">
        <v>132</v>
      </c>
      <c r="JH60" s="2" t="s">
        <v>132</v>
      </c>
      <c r="JI60" s="2" t="s">
        <v>142</v>
      </c>
      <c r="JJ60" s="2" t="s">
        <v>132</v>
      </c>
      <c r="JK60" s="4"/>
      <c r="JL60" s="8"/>
      <c r="JM60" s="4"/>
      <c r="JN60" s="8"/>
      <c r="JO60" s="7"/>
      <c r="JP60" s="7"/>
      <c r="JQ60" s="2" t="s">
        <v>140</v>
      </c>
      <c r="JR60" s="2" t="s">
        <v>129</v>
      </c>
      <c r="JS60" s="2" t="s">
        <v>1064</v>
      </c>
      <c r="JT60" s="2" t="s">
        <v>1275</v>
      </c>
      <c r="JU60" s="2" t="s">
        <v>142</v>
      </c>
      <c r="JV60" s="2" t="s">
        <v>132</v>
      </c>
      <c r="JW60" s="4"/>
      <c r="JX60" s="8"/>
      <c r="JY60" s="4"/>
      <c r="JZ60" s="8"/>
      <c r="KA60" s="7"/>
      <c r="KB60" s="7"/>
      <c r="KC60" s="2" t="s">
        <v>140</v>
      </c>
      <c r="KD60" s="2" t="s">
        <v>129</v>
      </c>
      <c r="KE60" s="2" t="s">
        <v>373</v>
      </c>
      <c r="KF60" s="2" t="s">
        <v>132</v>
      </c>
      <c r="KG60" s="2" t="s">
        <v>142</v>
      </c>
      <c r="KH60" s="2" t="s">
        <v>132</v>
      </c>
      <c r="KI60" s="4"/>
      <c r="KJ60" s="8"/>
      <c r="KK60" s="4"/>
      <c r="KL60" s="8"/>
      <c r="KM60" s="7"/>
      <c r="KN60" s="7"/>
      <c r="KO60" s="2" t="s">
        <v>132</v>
      </c>
      <c r="KP60" s="2" t="s">
        <v>132</v>
      </c>
      <c r="KQ60" s="2" t="s">
        <v>132</v>
      </c>
      <c r="KR60" s="2" t="s">
        <v>132</v>
      </c>
      <c r="KS60" s="2" t="s">
        <v>132</v>
      </c>
      <c r="KT60" s="2" t="s">
        <v>132</v>
      </c>
      <c r="KU60" s="4"/>
      <c r="KV60" s="8"/>
      <c r="KW60" s="4"/>
      <c r="KX60" s="8"/>
      <c r="KY60" s="7"/>
      <c r="KZ60" s="7"/>
      <c r="LA60" s="2" t="s">
        <v>132</v>
      </c>
      <c r="LB60" s="2" t="s">
        <v>132</v>
      </c>
      <c r="LC60" s="2" t="s">
        <v>132</v>
      </c>
      <c r="LD60" s="2" t="s">
        <v>132</v>
      </c>
      <c r="LE60" s="2" t="s">
        <v>132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140</v>
      </c>
      <c r="LZ60" s="2" t="s">
        <v>174</v>
      </c>
      <c r="MA60" s="2" t="s">
        <v>1276</v>
      </c>
      <c r="MB60" s="2" t="s">
        <v>1277</v>
      </c>
      <c r="MC60" s="2" t="s">
        <v>142</v>
      </c>
      <c r="MD60" s="2" t="s">
        <v>132</v>
      </c>
      <c r="ME60" s="4"/>
      <c r="MF60" s="8"/>
      <c r="MG60" s="4"/>
      <c r="MH60" s="8"/>
      <c r="MI60" s="7"/>
      <c r="MJ60" s="7"/>
      <c r="MK60" s="2" t="s">
        <v>140</v>
      </c>
      <c r="ML60" s="2" t="s">
        <v>129</v>
      </c>
      <c r="MM60" s="2" t="s">
        <v>1278</v>
      </c>
      <c r="MN60" s="2" t="s">
        <v>964</v>
      </c>
      <c r="MO60" s="2" t="s">
        <v>142</v>
      </c>
      <c r="MP60" s="2" t="s">
        <v>132</v>
      </c>
      <c r="MQ60" s="4"/>
      <c r="MR60" s="8"/>
      <c r="MS60" s="4"/>
      <c r="MT60" s="8"/>
      <c r="MU60" s="7"/>
      <c r="MV60" s="7"/>
      <c r="MW60" s="2" t="s">
        <v>175</v>
      </c>
      <c r="MX60" s="2" t="s">
        <v>129</v>
      </c>
      <c r="MY60" s="2" t="s">
        <v>132</v>
      </c>
      <c r="MZ60" s="2" t="s">
        <v>132</v>
      </c>
      <c r="NA60" s="2" t="s">
        <v>142</v>
      </c>
      <c r="NB60" s="2" t="s">
        <v>132</v>
      </c>
      <c r="NC60" s="4"/>
      <c r="ND60" s="8"/>
      <c r="NE60" s="4"/>
      <c r="NF60" s="8"/>
      <c r="NG60" s="7"/>
      <c r="NH60" s="7"/>
      <c r="NI60" s="2" t="s">
        <v>175</v>
      </c>
      <c r="NJ60" s="2" t="s">
        <v>129</v>
      </c>
      <c r="NK60" s="2" t="s">
        <v>132</v>
      </c>
      <c r="NL60" s="2" t="s">
        <v>132</v>
      </c>
      <c r="NM60" s="2" t="s">
        <v>142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4"/>
      <c r="OB60" s="8"/>
      <c r="OC60" s="4"/>
      <c r="OD60" s="8"/>
      <c r="OE60" s="7"/>
      <c r="OF60" s="7"/>
      <c r="OG60" s="2" t="s">
        <v>176</v>
      </c>
      <c r="OH60" s="2" t="s">
        <v>129</v>
      </c>
      <c r="OI60" s="2" t="s">
        <v>132</v>
      </c>
      <c r="OJ60" s="2" t="s">
        <v>132</v>
      </c>
      <c r="OK60" s="2" t="s">
        <v>142</v>
      </c>
      <c r="OL60" s="2" t="s">
        <v>132</v>
      </c>
      <c r="OM60" s="4"/>
      <c r="ON60" s="8"/>
      <c r="OO60" s="4"/>
      <c r="OP60" s="8"/>
      <c r="OQ60" s="7"/>
      <c r="OR60" s="7"/>
      <c r="OS60" s="2" t="s">
        <v>175</v>
      </c>
      <c r="OT60" s="2" t="s">
        <v>177</v>
      </c>
      <c r="OU60" s="2" t="s">
        <v>132</v>
      </c>
      <c r="OV60" s="2" t="s">
        <v>132</v>
      </c>
      <c r="OW60" s="2" t="s">
        <v>142</v>
      </c>
      <c r="OX60" s="2" t="s">
        <v>132</v>
      </c>
      <c r="OY60" s="4"/>
      <c r="OZ60" s="8"/>
      <c r="PA60" s="4"/>
      <c r="PB60" s="8"/>
      <c r="PC60" s="7"/>
      <c r="PD60" s="7"/>
      <c r="PE60" s="2" t="s">
        <v>164</v>
      </c>
      <c r="PF60" s="2" t="s">
        <v>129</v>
      </c>
      <c r="PG60" s="2" t="s">
        <v>132</v>
      </c>
      <c r="PH60" s="2" t="s">
        <v>132</v>
      </c>
      <c r="PI60" s="2" t="s">
        <v>142</v>
      </c>
      <c r="PJ60" s="2" t="s">
        <v>132</v>
      </c>
      <c r="PK60" s="4"/>
      <c r="PL60" s="8"/>
      <c r="PM60" s="4"/>
      <c r="PN60" s="8"/>
      <c r="PO60" s="7"/>
      <c r="PP60" s="7"/>
      <c r="PQ60" s="2" t="s">
        <v>140</v>
      </c>
      <c r="PR60" s="2" t="s">
        <v>177</v>
      </c>
      <c r="PS60" s="2" t="s">
        <v>508</v>
      </c>
      <c r="PT60" s="2" t="s">
        <v>448</v>
      </c>
      <c r="PU60" s="2" t="s">
        <v>142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140</v>
      </c>
      <c r="QP60" s="2" t="s">
        <v>177</v>
      </c>
      <c r="QQ60" s="2" t="s">
        <v>794</v>
      </c>
      <c r="QR60" s="2" t="s">
        <v>1279</v>
      </c>
      <c r="QS60" s="2" t="s">
        <v>142</v>
      </c>
      <c r="QT60" s="2" t="s">
        <v>132</v>
      </c>
      <c r="QU60" s="4"/>
      <c r="QV60" s="8"/>
      <c r="QW60" s="4"/>
      <c r="QX60" s="8"/>
      <c r="QY60" s="7"/>
      <c r="QZ60" s="7"/>
      <c r="RA60" s="2" t="s">
        <v>175</v>
      </c>
      <c r="RB60" s="2" t="s">
        <v>129</v>
      </c>
      <c r="RC60" s="2" t="s">
        <v>132</v>
      </c>
      <c r="RD60" s="2" t="s">
        <v>132</v>
      </c>
      <c r="RE60" s="2" t="s">
        <v>142</v>
      </c>
      <c r="RF60" s="2" t="s">
        <v>180</v>
      </c>
      <c r="RG60" s="4"/>
      <c r="RH60" s="8"/>
      <c r="RI60" s="4"/>
      <c r="RJ60" s="8"/>
      <c r="RK60" s="7"/>
      <c r="RL60" s="7"/>
      <c r="RM60" s="2" t="s">
        <v>140</v>
      </c>
      <c r="RN60" s="2" t="s">
        <v>177</v>
      </c>
      <c r="RO60" s="2" t="s">
        <v>1280</v>
      </c>
      <c r="RP60" s="2" t="s">
        <v>956</v>
      </c>
      <c r="RQ60" s="2" t="s">
        <v>142</v>
      </c>
      <c r="RR60" s="2" t="s">
        <v>132</v>
      </c>
    </row>
    <row r="61">
      <c r="A61" s="2" t="s">
        <v>1281</v>
      </c>
      <c r="B61" s="2" t="s">
        <v>121</v>
      </c>
      <c r="C61" s="2" t="s">
        <v>122</v>
      </c>
      <c r="D61" s="2" t="s">
        <v>929</v>
      </c>
      <c r="E61" s="2" t="s">
        <v>930</v>
      </c>
      <c r="F61" s="2" t="s">
        <v>1282</v>
      </c>
      <c r="G61" s="2" t="s">
        <v>1282</v>
      </c>
      <c r="H61" s="2" t="s">
        <v>1282</v>
      </c>
      <c r="I61" s="2" t="s">
        <v>1041</v>
      </c>
      <c r="J61" s="2" t="s">
        <v>127</v>
      </c>
      <c r="K61" s="2" t="s">
        <v>1283</v>
      </c>
      <c r="L61" s="3">
        <v>43.01</v>
      </c>
      <c r="M61" s="3">
        <v>45.16</v>
      </c>
      <c r="N61" s="3">
        <v>84.99</v>
      </c>
      <c r="O61" s="2" t="s">
        <v>129</v>
      </c>
      <c r="P61" s="2" t="s">
        <v>321</v>
      </c>
      <c r="Q61" s="2" t="s">
        <v>131</v>
      </c>
      <c r="R61" s="2" t="s">
        <v>132</v>
      </c>
      <c r="S61" s="2" t="s">
        <v>1284</v>
      </c>
      <c r="T61" s="2" t="s">
        <v>132</v>
      </c>
      <c r="U61" s="2" t="s">
        <v>134</v>
      </c>
      <c r="V61" s="2" t="s">
        <v>746</v>
      </c>
      <c r="W61" s="2" t="s">
        <v>849</v>
      </c>
      <c r="X61" s="2" t="s">
        <v>849</v>
      </c>
      <c r="Y61" s="2" t="s">
        <v>836</v>
      </c>
      <c r="Z61" s="4">
        <v>211</v>
      </c>
      <c r="AA61" s="4">
        <f>=ROUNDDOWN(30.1428571428571,0)</f>
      </c>
      <c r="AB61" s="5">
        <v>7</v>
      </c>
      <c r="AC61" s="2" t="s">
        <v>132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20</v>
      </c>
      <c r="AQ61" s="8">
        <v>1023.08</v>
      </c>
      <c r="AR61" s="4"/>
      <c r="AS61" s="8"/>
      <c r="AT61" s="7"/>
      <c r="AU61" s="7"/>
      <c r="AV61" s="4">
        <v>20</v>
      </c>
      <c r="AW61" s="8">
        <v>1023.08</v>
      </c>
      <c r="AX61" s="4"/>
      <c r="AY61" s="8"/>
      <c r="AZ61" s="7"/>
      <c r="BA61" s="7"/>
      <c r="BB61" s="7">
        <v>1</v>
      </c>
      <c r="BC61" s="4">
        <v>20</v>
      </c>
      <c r="BD61" s="8">
        <v>1023.08</v>
      </c>
      <c r="BE61" s="4"/>
      <c r="BF61" s="8"/>
      <c r="BG61" s="7"/>
      <c r="BH61" s="7"/>
      <c r="BI61" s="7">
        <v>1</v>
      </c>
      <c r="BJ61" s="4">
        <v>20</v>
      </c>
      <c r="BK61" s="8">
        <v>1023.08</v>
      </c>
      <c r="BL61" s="2" t="s">
        <v>1285</v>
      </c>
      <c r="BM61" s="7">
        <v>1</v>
      </c>
      <c r="BN61" s="7">
        <v>1</v>
      </c>
      <c r="BO61" s="4">
        <v>14</v>
      </c>
      <c r="BP61" s="8">
        <v>717.36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132</v>
      </c>
      <c r="BX61" s="2" t="s">
        <v>1286</v>
      </c>
      <c r="BY61" s="2" t="s">
        <v>142</v>
      </c>
      <c r="BZ61" s="2" t="s">
        <v>132</v>
      </c>
      <c r="CA61" s="4"/>
      <c r="CB61" s="8"/>
      <c r="CC61" s="4"/>
      <c r="CD61" s="8"/>
      <c r="CE61" s="7"/>
      <c r="CF61" s="7"/>
      <c r="CG61" s="2" t="s">
        <v>140</v>
      </c>
      <c r="CH61" s="2" t="s">
        <v>129</v>
      </c>
      <c r="CI61" s="2" t="s">
        <v>1287</v>
      </c>
      <c r="CJ61" s="2" t="s">
        <v>1288</v>
      </c>
      <c r="CK61" s="2" t="s">
        <v>142</v>
      </c>
      <c r="CL61" s="2" t="s">
        <v>132</v>
      </c>
      <c r="CM61" s="4">
        <v>3</v>
      </c>
      <c r="CN61" s="8">
        <v>156</v>
      </c>
      <c r="CO61" s="4"/>
      <c r="CP61" s="8"/>
      <c r="CQ61" s="7"/>
      <c r="CR61" s="7"/>
      <c r="CS61" s="2" t="s">
        <v>140</v>
      </c>
      <c r="CT61" s="2" t="s">
        <v>129</v>
      </c>
      <c r="CU61" s="2" t="s">
        <v>1289</v>
      </c>
      <c r="CV61" s="2" t="s">
        <v>1290</v>
      </c>
      <c r="CW61" s="2" t="s">
        <v>142</v>
      </c>
      <c r="CX61" s="2" t="s">
        <v>132</v>
      </c>
      <c r="CY61" s="4"/>
      <c r="CZ61" s="8"/>
      <c r="DA61" s="4"/>
      <c r="DB61" s="8"/>
      <c r="DC61" s="7"/>
      <c r="DD61" s="7"/>
      <c r="DE61" s="2" t="s">
        <v>140</v>
      </c>
      <c r="DF61" s="2" t="s">
        <v>129</v>
      </c>
      <c r="DG61" s="2" t="s">
        <v>836</v>
      </c>
      <c r="DH61" s="2" t="s">
        <v>1291</v>
      </c>
      <c r="DI61" s="2" t="s">
        <v>142</v>
      </c>
      <c r="DJ61" s="2" t="s">
        <v>132</v>
      </c>
      <c r="DK61" s="4">
        <v>1</v>
      </c>
      <c r="DL61" s="8">
        <v>55.79</v>
      </c>
      <c r="DM61" s="4"/>
      <c r="DN61" s="8"/>
      <c r="DO61" s="7"/>
      <c r="DP61" s="7"/>
      <c r="DQ61" s="2" t="s">
        <v>140</v>
      </c>
      <c r="DR61" s="2" t="s">
        <v>129</v>
      </c>
      <c r="DS61" s="2" t="s">
        <v>827</v>
      </c>
      <c r="DT61" s="2" t="s">
        <v>1292</v>
      </c>
      <c r="DU61" s="2" t="s">
        <v>142</v>
      </c>
      <c r="DV61" s="2" t="s">
        <v>132</v>
      </c>
      <c r="DW61" s="4"/>
      <c r="DX61" s="8"/>
      <c r="DY61" s="4"/>
      <c r="DZ61" s="8"/>
      <c r="EA61" s="7"/>
      <c r="EB61" s="7"/>
      <c r="EC61" s="2" t="s">
        <v>140</v>
      </c>
      <c r="ED61" s="2" t="s">
        <v>129</v>
      </c>
      <c r="EE61" s="2" t="s">
        <v>829</v>
      </c>
      <c r="EF61" s="2" t="s">
        <v>358</v>
      </c>
      <c r="EG61" s="2" t="s">
        <v>142</v>
      </c>
      <c r="EH61" s="2" t="s">
        <v>132</v>
      </c>
      <c r="EI61" s="4"/>
      <c r="EJ61" s="8"/>
      <c r="EK61" s="4"/>
      <c r="EL61" s="8"/>
      <c r="EM61" s="7"/>
      <c r="EN61" s="7"/>
      <c r="EO61" s="2" t="s">
        <v>140</v>
      </c>
      <c r="EP61" s="2" t="s">
        <v>129</v>
      </c>
      <c r="EQ61" s="2" t="s">
        <v>1293</v>
      </c>
      <c r="ER61" s="2" t="s">
        <v>1294</v>
      </c>
      <c r="ES61" s="2" t="s">
        <v>142</v>
      </c>
      <c r="ET61" s="2" t="s">
        <v>132</v>
      </c>
      <c r="EU61" s="4"/>
      <c r="EV61" s="8"/>
      <c r="EW61" s="4"/>
      <c r="EX61" s="8"/>
      <c r="EY61" s="7"/>
      <c r="EZ61" s="7"/>
      <c r="FA61" s="2" t="s">
        <v>140</v>
      </c>
      <c r="FB61" s="2" t="s">
        <v>177</v>
      </c>
      <c r="FC61" s="2" t="s">
        <v>833</v>
      </c>
      <c r="FD61" s="2" t="s">
        <v>960</v>
      </c>
      <c r="FE61" s="2" t="s">
        <v>142</v>
      </c>
      <c r="FF61" s="2" t="s">
        <v>132</v>
      </c>
      <c r="FG61" s="4">
        <v>1</v>
      </c>
      <c r="FH61" s="8">
        <v>48.77</v>
      </c>
      <c r="FI61" s="4"/>
      <c r="FJ61" s="8"/>
      <c r="FK61" s="7"/>
      <c r="FL61" s="7"/>
      <c r="FM61" s="2" t="s">
        <v>140</v>
      </c>
      <c r="FN61" s="2" t="s">
        <v>129</v>
      </c>
      <c r="FO61" s="2" t="s">
        <v>156</v>
      </c>
      <c r="FP61" s="2" t="s">
        <v>607</v>
      </c>
      <c r="FQ61" s="2" t="s">
        <v>142</v>
      </c>
      <c r="FR61" s="2" t="s">
        <v>132</v>
      </c>
      <c r="FS61" s="4"/>
      <c r="FT61" s="8"/>
      <c r="FU61" s="4"/>
      <c r="FV61" s="8"/>
      <c r="FW61" s="7"/>
      <c r="FX61" s="7"/>
      <c r="FY61" s="2" t="s">
        <v>140</v>
      </c>
      <c r="FZ61" s="2" t="s">
        <v>129</v>
      </c>
      <c r="GA61" s="2" t="s">
        <v>158</v>
      </c>
      <c r="GB61" s="2" t="s">
        <v>1295</v>
      </c>
      <c r="GC61" s="2" t="s">
        <v>142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1293</v>
      </c>
      <c r="GN61" s="2" t="s">
        <v>1296</v>
      </c>
      <c r="GO61" s="2" t="s">
        <v>142</v>
      </c>
      <c r="GP61" s="2" t="s">
        <v>132</v>
      </c>
      <c r="GQ61" s="4"/>
      <c r="GR61" s="8"/>
      <c r="GS61" s="4"/>
      <c r="GT61" s="8"/>
      <c r="GU61" s="7"/>
      <c r="GV61" s="7"/>
      <c r="GW61" s="2" t="s">
        <v>140</v>
      </c>
      <c r="GX61" s="2" t="s">
        <v>129</v>
      </c>
      <c r="GY61" s="2" t="s">
        <v>162</v>
      </c>
      <c r="GZ61" s="2" t="s">
        <v>132</v>
      </c>
      <c r="HA61" s="2" t="s">
        <v>142</v>
      </c>
      <c r="HB61" s="2" t="s">
        <v>132</v>
      </c>
      <c r="HC61" s="4"/>
      <c r="HD61" s="8"/>
      <c r="HE61" s="4"/>
      <c r="HF61" s="8"/>
      <c r="HG61" s="7"/>
      <c r="HH61" s="7"/>
      <c r="HI61" s="2" t="s">
        <v>140</v>
      </c>
      <c r="HJ61" s="2" t="s">
        <v>129</v>
      </c>
      <c r="HK61" s="2" t="s">
        <v>1084</v>
      </c>
      <c r="HL61" s="2" t="s">
        <v>1297</v>
      </c>
      <c r="HM61" s="2" t="s">
        <v>142</v>
      </c>
      <c r="HN61" s="2" t="s">
        <v>132</v>
      </c>
      <c r="HO61" s="4">
        <v>1</v>
      </c>
      <c r="HP61" s="8">
        <v>45.16</v>
      </c>
      <c r="HQ61" s="4"/>
      <c r="HR61" s="8"/>
      <c r="HS61" s="7"/>
      <c r="HT61" s="7"/>
      <c r="HU61" s="2" t="s">
        <v>140</v>
      </c>
      <c r="HV61" s="2" t="s">
        <v>129</v>
      </c>
      <c r="HW61" s="2" t="s">
        <v>417</v>
      </c>
      <c r="HX61" s="2" t="s">
        <v>1025</v>
      </c>
      <c r="HY61" s="2" t="s">
        <v>142</v>
      </c>
      <c r="HZ61" s="2" t="s">
        <v>132</v>
      </c>
      <c r="IA61" s="4"/>
      <c r="IB61" s="8"/>
      <c r="IC61" s="4"/>
      <c r="ID61" s="8"/>
      <c r="IE61" s="7"/>
      <c r="IF61" s="7"/>
      <c r="IG61" s="2" t="s">
        <v>140</v>
      </c>
      <c r="IH61" s="2" t="s">
        <v>129</v>
      </c>
      <c r="II61" s="2" t="s">
        <v>735</v>
      </c>
      <c r="IJ61" s="2" t="s">
        <v>1298</v>
      </c>
      <c r="IK61" s="2" t="s">
        <v>142</v>
      </c>
      <c r="IL61" s="2" t="s">
        <v>132</v>
      </c>
      <c r="IM61" s="4"/>
      <c r="IN61" s="8"/>
      <c r="IO61" s="4"/>
      <c r="IP61" s="8"/>
      <c r="IQ61" s="7"/>
      <c r="IR61" s="7"/>
      <c r="IS61" s="2" t="s">
        <v>140</v>
      </c>
      <c r="IT61" s="2" t="s">
        <v>129</v>
      </c>
      <c r="IU61" s="2" t="s">
        <v>169</v>
      </c>
      <c r="IV61" s="2" t="s">
        <v>132</v>
      </c>
      <c r="IW61" s="2" t="s">
        <v>142</v>
      </c>
      <c r="IX61" s="2" t="s">
        <v>132</v>
      </c>
      <c r="IY61" s="4"/>
      <c r="IZ61" s="8"/>
      <c r="JA61" s="4"/>
      <c r="JB61" s="8"/>
      <c r="JC61" s="7"/>
      <c r="JD61" s="7"/>
      <c r="JE61" s="2" t="s">
        <v>164</v>
      </c>
      <c r="JF61" s="2" t="s">
        <v>129</v>
      </c>
      <c r="JG61" s="2" t="s">
        <v>132</v>
      </c>
      <c r="JH61" s="2" t="s">
        <v>132</v>
      </c>
      <c r="JI61" s="2" t="s">
        <v>142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129</v>
      </c>
      <c r="JS61" s="2" t="s">
        <v>170</v>
      </c>
      <c r="JT61" s="2" t="s">
        <v>475</v>
      </c>
      <c r="JU61" s="2" t="s">
        <v>142</v>
      </c>
      <c r="JV61" s="2" t="s">
        <v>132</v>
      </c>
      <c r="JW61" s="4"/>
      <c r="JX61" s="8"/>
      <c r="JY61" s="4"/>
      <c r="JZ61" s="8"/>
      <c r="KA61" s="7"/>
      <c r="KB61" s="7"/>
      <c r="KC61" s="2" t="s">
        <v>140</v>
      </c>
      <c r="KD61" s="2" t="s">
        <v>129</v>
      </c>
      <c r="KE61" s="2" t="s">
        <v>1299</v>
      </c>
      <c r="KF61" s="2" t="s">
        <v>132</v>
      </c>
      <c r="KG61" s="2" t="s">
        <v>142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175</v>
      </c>
      <c r="LB61" s="2" t="s">
        <v>177</v>
      </c>
      <c r="LC61" s="2" t="s">
        <v>132</v>
      </c>
      <c r="LD61" s="2" t="s">
        <v>132</v>
      </c>
      <c r="LE61" s="2" t="s">
        <v>142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140</v>
      </c>
      <c r="LZ61" s="2" t="s">
        <v>174</v>
      </c>
      <c r="MA61" s="2" t="s">
        <v>1300</v>
      </c>
      <c r="MB61" s="2" t="s">
        <v>937</v>
      </c>
      <c r="MC61" s="2" t="s">
        <v>142</v>
      </c>
      <c r="MD61" s="2" t="s">
        <v>132</v>
      </c>
      <c r="ME61" s="4"/>
      <c r="MF61" s="8"/>
      <c r="MG61" s="4"/>
      <c r="MH61" s="8"/>
      <c r="MI61" s="7"/>
      <c r="MJ61" s="7"/>
      <c r="MK61" s="2" t="s">
        <v>175</v>
      </c>
      <c r="ML61" s="2" t="s">
        <v>129</v>
      </c>
      <c r="MM61" s="2" t="s">
        <v>132</v>
      </c>
      <c r="MN61" s="2" t="s">
        <v>132</v>
      </c>
      <c r="MO61" s="2" t="s">
        <v>142</v>
      </c>
      <c r="MP61" s="2" t="s">
        <v>132</v>
      </c>
      <c r="MQ61" s="4"/>
      <c r="MR61" s="8"/>
      <c r="MS61" s="4"/>
      <c r="MT61" s="8"/>
      <c r="MU61" s="7"/>
      <c r="MV61" s="7"/>
      <c r="MW61" s="2" t="s">
        <v>175</v>
      </c>
      <c r="MX61" s="2" t="s">
        <v>129</v>
      </c>
      <c r="MY61" s="2" t="s">
        <v>132</v>
      </c>
      <c r="MZ61" s="2" t="s">
        <v>132</v>
      </c>
      <c r="NA61" s="2" t="s">
        <v>142</v>
      </c>
      <c r="NB61" s="2" t="s">
        <v>132</v>
      </c>
      <c r="NC61" s="4"/>
      <c r="ND61" s="8"/>
      <c r="NE61" s="4"/>
      <c r="NF61" s="8"/>
      <c r="NG61" s="7"/>
      <c r="NH61" s="7"/>
      <c r="NI61" s="2" t="s">
        <v>175</v>
      </c>
      <c r="NJ61" s="2" t="s">
        <v>129</v>
      </c>
      <c r="NK61" s="2" t="s">
        <v>132</v>
      </c>
      <c r="NL61" s="2" t="s">
        <v>132</v>
      </c>
      <c r="NM61" s="2" t="s">
        <v>142</v>
      </c>
      <c r="NN61" s="2" t="s">
        <v>132</v>
      </c>
      <c r="NO61" s="4"/>
      <c r="NP61" s="8"/>
      <c r="NQ61" s="4"/>
      <c r="NR61" s="8"/>
      <c r="NS61" s="7"/>
      <c r="NT61" s="7"/>
      <c r="NU61" s="2" t="s">
        <v>176</v>
      </c>
      <c r="NV61" s="2" t="s">
        <v>129</v>
      </c>
      <c r="NW61" s="2" t="s">
        <v>132</v>
      </c>
      <c r="NX61" s="2" t="s">
        <v>132</v>
      </c>
      <c r="NY61" s="2" t="s">
        <v>142</v>
      </c>
      <c r="NZ61" s="2" t="s">
        <v>132</v>
      </c>
      <c r="OA61" s="4"/>
      <c r="OB61" s="8"/>
      <c r="OC61" s="4"/>
      <c r="OD61" s="8"/>
      <c r="OE61" s="7"/>
      <c r="OF61" s="7"/>
      <c r="OG61" s="2" t="s">
        <v>175</v>
      </c>
      <c r="OH61" s="2" t="s">
        <v>129</v>
      </c>
      <c r="OI61" s="2" t="s">
        <v>132</v>
      </c>
      <c r="OJ61" s="2" t="s">
        <v>132</v>
      </c>
      <c r="OK61" s="2" t="s">
        <v>142</v>
      </c>
      <c r="OL61" s="2" t="s">
        <v>132</v>
      </c>
      <c r="OM61" s="4"/>
      <c r="ON61" s="8"/>
      <c r="OO61" s="4"/>
      <c r="OP61" s="8"/>
      <c r="OQ61" s="7"/>
      <c r="OR61" s="7"/>
      <c r="OS61" s="2" t="s">
        <v>175</v>
      </c>
      <c r="OT61" s="2" t="s">
        <v>177</v>
      </c>
      <c r="OU61" s="2" t="s">
        <v>132</v>
      </c>
      <c r="OV61" s="2" t="s">
        <v>132</v>
      </c>
      <c r="OW61" s="2" t="s">
        <v>142</v>
      </c>
      <c r="OX61" s="2" t="s">
        <v>132</v>
      </c>
      <c r="OY61" s="4"/>
      <c r="OZ61" s="8"/>
      <c r="PA61" s="4"/>
      <c r="PB61" s="8"/>
      <c r="PC61" s="7"/>
      <c r="PD61" s="7"/>
      <c r="PE61" s="2" t="s">
        <v>164</v>
      </c>
      <c r="PF61" s="2" t="s">
        <v>129</v>
      </c>
      <c r="PG61" s="2" t="s">
        <v>132</v>
      </c>
      <c r="PH61" s="2" t="s">
        <v>132</v>
      </c>
      <c r="PI61" s="2" t="s">
        <v>142</v>
      </c>
      <c r="PJ61" s="2" t="s">
        <v>132</v>
      </c>
      <c r="PK61" s="4"/>
      <c r="PL61" s="8"/>
      <c r="PM61" s="4"/>
      <c r="PN61" s="8"/>
      <c r="PO61" s="7"/>
      <c r="PP61" s="7"/>
      <c r="PQ61" s="2" t="s">
        <v>140</v>
      </c>
      <c r="PR61" s="2" t="s">
        <v>177</v>
      </c>
      <c r="PS61" s="2" t="s">
        <v>803</v>
      </c>
      <c r="PT61" s="2" t="s">
        <v>132</v>
      </c>
      <c r="PU61" s="2" t="s">
        <v>142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164</v>
      </c>
      <c r="QP61" s="2" t="s">
        <v>177</v>
      </c>
      <c r="QQ61" s="2" t="s">
        <v>132</v>
      </c>
      <c r="QR61" s="2" t="s">
        <v>132</v>
      </c>
      <c r="QS61" s="2" t="s">
        <v>142</v>
      </c>
      <c r="QT61" s="2" t="s">
        <v>132</v>
      </c>
      <c r="QU61" s="4"/>
      <c r="QV61" s="8"/>
      <c r="QW61" s="4"/>
      <c r="QX61" s="8"/>
      <c r="QY61" s="7"/>
      <c r="QZ61" s="7"/>
      <c r="RA61" s="2" t="s">
        <v>175</v>
      </c>
      <c r="RB61" s="2" t="s">
        <v>129</v>
      </c>
      <c r="RC61" s="2" t="s">
        <v>132</v>
      </c>
      <c r="RD61" s="2" t="s">
        <v>132</v>
      </c>
      <c r="RE61" s="2" t="s">
        <v>142</v>
      </c>
      <c r="RF61" s="2" t="s">
        <v>180</v>
      </c>
      <c r="RG61" s="4"/>
      <c r="RH61" s="8"/>
      <c r="RI61" s="4"/>
      <c r="RJ61" s="8"/>
      <c r="RK61" s="7"/>
      <c r="RL61" s="7"/>
      <c r="RM61" s="2" t="s">
        <v>140</v>
      </c>
      <c r="RN61" s="2" t="s">
        <v>177</v>
      </c>
      <c r="RO61" s="2" t="s">
        <v>181</v>
      </c>
      <c r="RP61" s="2" t="s">
        <v>1301</v>
      </c>
      <c r="RQ61" s="2" t="s">
        <v>142</v>
      </c>
      <c r="RR61" s="2" t="s">
        <v>132</v>
      </c>
    </row>
    <row r="62">
      <c r="A62" s="2" t="s">
        <v>1302</v>
      </c>
      <c r="B62" s="2" t="s">
        <v>121</v>
      </c>
      <c r="C62" s="2" t="s">
        <v>122</v>
      </c>
      <c r="D62" s="2" t="s">
        <v>929</v>
      </c>
      <c r="E62" s="2" t="s">
        <v>930</v>
      </c>
      <c r="F62" s="2" t="s">
        <v>1303</v>
      </c>
      <c r="G62" s="2" t="s">
        <v>1303</v>
      </c>
      <c r="H62" s="2" t="s">
        <v>1303</v>
      </c>
      <c r="I62" s="2" t="s">
        <v>1304</v>
      </c>
      <c r="J62" s="2" t="s">
        <v>127</v>
      </c>
      <c r="K62" s="2" t="s">
        <v>465</v>
      </c>
      <c r="L62" s="3">
        <v>50.03</v>
      </c>
      <c r="M62" s="3">
        <v>52.53</v>
      </c>
      <c r="N62" s="3">
        <v>101.99</v>
      </c>
      <c r="O62" s="2" t="s">
        <v>129</v>
      </c>
      <c r="P62" s="2" t="s">
        <v>602</v>
      </c>
      <c r="Q62" s="2" t="s">
        <v>131</v>
      </c>
      <c r="R62" s="2" t="s">
        <v>132</v>
      </c>
      <c r="S62" s="2" t="s">
        <v>132</v>
      </c>
      <c r="T62" s="2" t="s">
        <v>132</v>
      </c>
      <c r="U62" s="2" t="s">
        <v>134</v>
      </c>
      <c r="V62" s="2" t="s">
        <v>746</v>
      </c>
      <c r="W62" s="2" t="s">
        <v>246</v>
      </c>
      <c r="X62" s="2" t="s">
        <v>132</v>
      </c>
      <c r="Y62" s="2" t="s">
        <v>1305</v>
      </c>
      <c r="Z62" s="4">
        <v>67</v>
      </c>
      <c r="AA62" s="4">
        <f>=ROUNDDOWN(22.3333333333333,0)</f>
      </c>
      <c r="AB62" s="5">
        <v>3</v>
      </c>
      <c r="AC62" s="2" t="s">
        <v>132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19</v>
      </c>
      <c r="AQ62" s="8">
        <v>965.23</v>
      </c>
      <c r="AR62" s="4"/>
      <c r="AS62" s="8"/>
      <c r="AT62" s="7"/>
      <c r="AU62" s="7"/>
      <c r="AV62" s="4">
        <v>19</v>
      </c>
      <c r="AW62" s="8">
        <v>965.23</v>
      </c>
      <c r="AX62" s="4"/>
      <c r="AY62" s="8"/>
      <c r="AZ62" s="7"/>
      <c r="BA62" s="7"/>
      <c r="BB62" s="7">
        <v>1</v>
      </c>
      <c r="BC62" s="4">
        <v>19</v>
      </c>
      <c r="BD62" s="8">
        <v>965.23</v>
      </c>
      <c r="BE62" s="4"/>
      <c r="BF62" s="8"/>
      <c r="BG62" s="7"/>
      <c r="BH62" s="7"/>
      <c r="BI62" s="7">
        <v>1</v>
      </c>
      <c r="BJ62" s="4">
        <v>19</v>
      </c>
      <c r="BK62" s="8">
        <v>965.23</v>
      </c>
      <c r="BL62" s="2" t="s">
        <v>1306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140</v>
      </c>
      <c r="BV62" s="2" t="s">
        <v>129</v>
      </c>
      <c r="BW62" s="2" t="s">
        <v>132</v>
      </c>
      <c r="BX62" s="2" t="s">
        <v>1307</v>
      </c>
      <c r="BY62" s="2" t="s">
        <v>142</v>
      </c>
      <c r="BZ62" s="2" t="s">
        <v>132</v>
      </c>
      <c r="CA62" s="4">
        <v>9</v>
      </c>
      <c r="CB62" s="8">
        <v>388.39</v>
      </c>
      <c r="CC62" s="4"/>
      <c r="CD62" s="8"/>
      <c r="CE62" s="7"/>
      <c r="CF62" s="7"/>
      <c r="CG62" s="2" t="s">
        <v>140</v>
      </c>
      <c r="CH62" s="2" t="s">
        <v>129</v>
      </c>
      <c r="CI62" s="2" t="s">
        <v>1308</v>
      </c>
      <c r="CJ62" s="2" t="s">
        <v>1309</v>
      </c>
      <c r="CK62" s="2" t="s">
        <v>142</v>
      </c>
      <c r="CL62" s="2" t="s">
        <v>132</v>
      </c>
      <c r="CM62" s="4">
        <v>6</v>
      </c>
      <c r="CN62" s="8">
        <v>342</v>
      </c>
      <c r="CO62" s="4"/>
      <c r="CP62" s="8"/>
      <c r="CQ62" s="7"/>
      <c r="CR62" s="7"/>
      <c r="CS62" s="2" t="s">
        <v>140</v>
      </c>
      <c r="CT62" s="2" t="s">
        <v>129</v>
      </c>
      <c r="CU62" s="2" t="s">
        <v>885</v>
      </c>
      <c r="CV62" s="2" t="s">
        <v>1310</v>
      </c>
      <c r="CW62" s="2" t="s">
        <v>142</v>
      </c>
      <c r="CX62" s="2" t="s">
        <v>132</v>
      </c>
      <c r="CY62" s="4">
        <v>2</v>
      </c>
      <c r="CZ62" s="8">
        <v>105.06</v>
      </c>
      <c r="DA62" s="4"/>
      <c r="DB62" s="8"/>
      <c r="DC62" s="7"/>
      <c r="DD62" s="7"/>
      <c r="DE62" s="2" t="s">
        <v>140</v>
      </c>
      <c r="DF62" s="2" t="s">
        <v>129</v>
      </c>
      <c r="DG62" s="2" t="s">
        <v>1311</v>
      </c>
      <c r="DH62" s="2" t="s">
        <v>940</v>
      </c>
      <c r="DI62" s="2" t="s">
        <v>142</v>
      </c>
      <c r="DJ62" s="2" t="s">
        <v>132</v>
      </c>
      <c r="DK62" s="4">
        <v>2</v>
      </c>
      <c r="DL62" s="8">
        <v>129.78</v>
      </c>
      <c r="DM62" s="4"/>
      <c r="DN62" s="8"/>
      <c r="DO62" s="7"/>
      <c r="DP62" s="7"/>
      <c r="DQ62" s="2" t="s">
        <v>140</v>
      </c>
      <c r="DR62" s="2" t="s">
        <v>129</v>
      </c>
      <c r="DS62" s="2" t="s">
        <v>494</v>
      </c>
      <c r="DT62" s="2" t="s">
        <v>1312</v>
      </c>
      <c r="DU62" s="2" t="s">
        <v>142</v>
      </c>
      <c r="DV62" s="2" t="s">
        <v>132</v>
      </c>
      <c r="DW62" s="4"/>
      <c r="DX62" s="8"/>
      <c r="DY62" s="4"/>
      <c r="DZ62" s="8"/>
      <c r="EA62" s="7"/>
      <c r="EB62" s="7"/>
      <c r="EC62" s="2" t="s">
        <v>140</v>
      </c>
      <c r="ED62" s="2" t="s">
        <v>129</v>
      </c>
      <c r="EE62" s="2" t="s">
        <v>829</v>
      </c>
      <c r="EF62" s="2" t="s">
        <v>1163</v>
      </c>
      <c r="EG62" s="2" t="s">
        <v>142</v>
      </c>
      <c r="EH62" s="2" t="s">
        <v>132</v>
      </c>
      <c r="EI62" s="4"/>
      <c r="EJ62" s="8"/>
      <c r="EK62" s="4"/>
      <c r="EL62" s="8"/>
      <c r="EM62" s="7"/>
      <c r="EN62" s="7"/>
      <c r="EO62" s="2" t="s">
        <v>140</v>
      </c>
      <c r="EP62" s="2" t="s">
        <v>129</v>
      </c>
      <c r="EQ62" s="2" t="s">
        <v>1308</v>
      </c>
      <c r="ER62" s="2" t="s">
        <v>989</v>
      </c>
      <c r="ES62" s="2" t="s">
        <v>142</v>
      </c>
      <c r="ET62" s="2" t="s">
        <v>132</v>
      </c>
      <c r="EU62" s="4"/>
      <c r="EV62" s="8"/>
      <c r="EW62" s="4"/>
      <c r="EX62" s="8"/>
      <c r="EY62" s="7"/>
      <c r="EZ62" s="7"/>
      <c r="FA62" s="2" t="s">
        <v>140</v>
      </c>
      <c r="FB62" s="2" t="s">
        <v>177</v>
      </c>
      <c r="FC62" s="2" t="s">
        <v>648</v>
      </c>
      <c r="FD62" s="2" t="s">
        <v>153</v>
      </c>
      <c r="FE62" s="2" t="s">
        <v>142</v>
      </c>
      <c r="FF62" s="2" t="s">
        <v>132</v>
      </c>
      <c r="FG62" s="4"/>
      <c r="FH62" s="8"/>
      <c r="FI62" s="4"/>
      <c r="FJ62" s="8"/>
      <c r="FK62" s="7"/>
      <c r="FL62" s="7"/>
      <c r="FM62" s="2" t="s">
        <v>140</v>
      </c>
      <c r="FN62" s="2" t="s">
        <v>129</v>
      </c>
      <c r="FO62" s="2" t="s">
        <v>1313</v>
      </c>
      <c r="FP62" s="2" t="s">
        <v>498</v>
      </c>
      <c r="FQ62" s="2" t="s">
        <v>142</v>
      </c>
      <c r="FR62" s="2" t="s">
        <v>132</v>
      </c>
      <c r="FS62" s="4"/>
      <c r="FT62" s="8"/>
      <c r="FU62" s="4"/>
      <c r="FV62" s="8"/>
      <c r="FW62" s="7"/>
      <c r="FX62" s="7"/>
      <c r="FY62" s="2" t="s">
        <v>140</v>
      </c>
      <c r="FZ62" s="2" t="s">
        <v>129</v>
      </c>
      <c r="GA62" s="2" t="s">
        <v>565</v>
      </c>
      <c r="GB62" s="2" t="s">
        <v>1314</v>
      </c>
      <c r="GC62" s="2" t="s">
        <v>142</v>
      </c>
      <c r="GD62" s="2" t="s">
        <v>132</v>
      </c>
      <c r="GE62" s="4"/>
      <c r="GF62" s="8"/>
      <c r="GG62" s="4"/>
      <c r="GH62" s="8"/>
      <c r="GI62" s="7"/>
      <c r="GJ62" s="7"/>
      <c r="GK62" s="2" t="s">
        <v>140</v>
      </c>
      <c r="GL62" s="2" t="s">
        <v>129</v>
      </c>
      <c r="GM62" s="2" t="s">
        <v>1308</v>
      </c>
      <c r="GN62" s="2" t="s">
        <v>1315</v>
      </c>
      <c r="GO62" s="2" t="s">
        <v>142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162</v>
      </c>
      <c r="GZ62" s="2" t="s">
        <v>132</v>
      </c>
      <c r="HA62" s="2" t="s">
        <v>142</v>
      </c>
      <c r="HB62" s="2" t="s">
        <v>132</v>
      </c>
      <c r="HC62" s="4"/>
      <c r="HD62" s="8"/>
      <c r="HE62" s="4"/>
      <c r="HF62" s="8"/>
      <c r="HG62" s="7"/>
      <c r="HH62" s="7"/>
      <c r="HI62" s="2" t="s">
        <v>140</v>
      </c>
      <c r="HJ62" s="2" t="s">
        <v>129</v>
      </c>
      <c r="HK62" s="2" t="s">
        <v>884</v>
      </c>
      <c r="HL62" s="2" t="s">
        <v>1316</v>
      </c>
      <c r="HM62" s="2" t="s">
        <v>142</v>
      </c>
      <c r="HN62" s="2" t="s">
        <v>132</v>
      </c>
      <c r="HO62" s="4"/>
      <c r="HP62" s="8"/>
      <c r="HQ62" s="4"/>
      <c r="HR62" s="8"/>
      <c r="HS62" s="7"/>
      <c r="HT62" s="7"/>
      <c r="HU62" s="2" t="s">
        <v>140</v>
      </c>
      <c r="HV62" s="2" t="s">
        <v>129</v>
      </c>
      <c r="HW62" s="2" t="s">
        <v>417</v>
      </c>
      <c r="HX62" s="2" t="s">
        <v>132</v>
      </c>
      <c r="HY62" s="2" t="s">
        <v>142</v>
      </c>
      <c r="HZ62" s="2" t="s">
        <v>132</v>
      </c>
      <c r="IA62" s="4"/>
      <c r="IB62" s="8"/>
      <c r="IC62" s="4"/>
      <c r="ID62" s="8"/>
      <c r="IE62" s="7"/>
      <c r="IF62" s="7"/>
      <c r="IG62" s="2" t="s">
        <v>168</v>
      </c>
      <c r="IH62" s="2" t="s">
        <v>129</v>
      </c>
      <c r="II62" s="2" t="s">
        <v>132</v>
      </c>
      <c r="IJ62" s="2" t="s">
        <v>132</v>
      </c>
      <c r="IK62" s="2" t="s">
        <v>142</v>
      </c>
      <c r="IL62" s="2" t="s">
        <v>132</v>
      </c>
      <c r="IM62" s="4"/>
      <c r="IN62" s="8"/>
      <c r="IO62" s="4"/>
      <c r="IP62" s="8"/>
      <c r="IQ62" s="7"/>
      <c r="IR62" s="7"/>
      <c r="IS62" s="2" t="s">
        <v>140</v>
      </c>
      <c r="IT62" s="2" t="s">
        <v>129</v>
      </c>
      <c r="IU62" s="2" t="s">
        <v>305</v>
      </c>
      <c r="IV62" s="2" t="s">
        <v>697</v>
      </c>
      <c r="IW62" s="2" t="s">
        <v>142</v>
      </c>
      <c r="IX62" s="2" t="s">
        <v>132</v>
      </c>
      <c r="IY62" s="4"/>
      <c r="IZ62" s="8"/>
      <c r="JA62" s="4"/>
      <c r="JB62" s="8"/>
      <c r="JC62" s="7"/>
      <c r="JD62" s="7"/>
      <c r="JE62" s="2" t="s">
        <v>175</v>
      </c>
      <c r="JF62" s="2" t="s">
        <v>129</v>
      </c>
      <c r="JG62" s="2" t="s">
        <v>132</v>
      </c>
      <c r="JH62" s="2" t="s">
        <v>132</v>
      </c>
      <c r="JI62" s="2" t="s">
        <v>142</v>
      </c>
      <c r="JJ62" s="2" t="s">
        <v>132</v>
      </c>
      <c r="JK62" s="4"/>
      <c r="JL62" s="8"/>
      <c r="JM62" s="4"/>
      <c r="JN62" s="8"/>
      <c r="JO62" s="7"/>
      <c r="JP62" s="7"/>
      <c r="JQ62" s="2" t="s">
        <v>140</v>
      </c>
      <c r="JR62" s="2" t="s">
        <v>129</v>
      </c>
      <c r="JS62" s="2" t="s">
        <v>236</v>
      </c>
      <c r="JT62" s="2" t="s">
        <v>1317</v>
      </c>
      <c r="JU62" s="2" t="s">
        <v>142</v>
      </c>
      <c r="JV62" s="2" t="s">
        <v>132</v>
      </c>
      <c r="JW62" s="4"/>
      <c r="JX62" s="8"/>
      <c r="JY62" s="4"/>
      <c r="JZ62" s="8"/>
      <c r="KA62" s="7"/>
      <c r="KB62" s="7"/>
      <c r="KC62" s="2" t="s">
        <v>140</v>
      </c>
      <c r="KD62" s="2" t="s">
        <v>129</v>
      </c>
      <c r="KE62" s="2" t="s">
        <v>308</v>
      </c>
      <c r="KF62" s="2" t="s">
        <v>132</v>
      </c>
      <c r="KG62" s="2" t="s">
        <v>142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140</v>
      </c>
      <c r="LZ62" s="2" t="s">
        <v>174</v>
      </c>
      <c r="MA62" s="2" t="s">
        <v>484</v>
      </c>
      <c r="MB62" s="2" t="s">
        <v>1318</v>
      </c>
      <c r="MC62" s="2" t="s">
        <v>142</v>
      </c>
      <c r="MD62" s="2" t="s">
        <v>132</v>
      </c>
      <c r="ME62" s="4"/>
      <c r="MF62" s="8"/>
      <c r="MG62" s="4"/>
      <c r="MH62" s="8"/>
      <c r="MI62" s="7"/>
      <c r="MJ62" s="7"/>
      <c r="MK62" s="2" t="s">
        <v>175</v>
      </c>
      <c r="ML62" s="2" t="s">
        <v>129</v>
      </c>
      <c r="MM62" s="2" t="s">
        <v>132</v>
      </c>
      <c r="MN62" s="2" t="s">
        <v>132</v>
      </c>
      <c r="MO62" s="2" t="s">
        <v>142</v>
      </c>
      <c r="MP62" s="2" t="s">
        <v>132</v>
      </c>
      <c r="MQ62" s="4"/>
      <c r="MR62" s="8"/>
      <c r="MS62" s="4"/>
      <c r="MT62" s="8"/>
      <c r="MU62" s="7"/>
      <c r="MV62" s="7"/>
      <c r="MW62" s="2" t="s">
        <v>175</v>
      </c>
      <c r="MX62" s="2" t="s">
        <v>129</v>
      </c>
      <c r="MY62" s="2" t="s">
        <v>132</v>
      </c>
      <c r="MZ62" s="2" t="s">
        <v>132</v>
      </c>
      <c r="NA62" s="2" t="s">
        <v>142</v>
      </c>
      <c r="NB62" s="2" t="s">
        <v>132</v>
      </c>
      <c r="NC62" s="4"/>
      <c r="ND62" s="8"/>
      <c r="NE62" s="4"/>
      <c r="NF62" s="8"/>
      <c r="NG62" s="7"/>
      <c r="NH62" s="7"/>
      <c r="NI62" s="2" t="s">
        <v>175</v>
      </c>
      <c r="NJ62" s="2" t="s">
        <v>129</v>
      </c>
      <c r="NK62" s="2" t="s">
        <v>132</v>
      </c>
      <c r="NL62" s="2" t="s">
        <v>132</v>
      </c>
      <c r="NM62" s="2" t="s">
        <v>142</v>
      </c>
      <c r="NN62" s="2" t="s">
        <v>132</v>
      </c>
      <c r="NO62" s="4"/>
      <c r="NP62" s="8"/>
      <c r="NQ62" s="4"/>
      <c r="NR62" s="8"/>
      <c r="NS62" s="7"/>
      <c r="NT62" s="7"/>
      <c r="NU62" s="2" t="s">
        <v>176</v>
      </c>
      <c r="NV62" s="2" t="s">
        <v>129</v>
      </c>
      <c r="NW62" s="2" t="s">
        <v>132</v>
      </c>
      <c r="NX62" s="2" t="s">
        <v>132</v>
      </c>
      <c r="NY62" s="2" t="s">
        <v>142</v>
      </c>
      <c r="NZ62" s="2" t="s">
        <v>132</v>
      </c>
      <c r="OA62" s="4"/>
      <c r="OB62" s="8"/>
      <c r="OC62" s="4"/>
      <c r="OD62" s="8"/>
      <c r="OE62" s="7"/>
      <c r="OF62" s="7"/>
      <c r="OG62" s="2" t="s">
        <v>175</v>
      </c>
      <c r="OH62" s="2" t="s">
        <v>129</v>
      </c>
      <c r="OI62" s="2" t="s">
        <v>132</v>
      </c>
      <c r="OJ62" s="2" t="s">
        <v>132</v>
      </c>
      <c r="OK62" s="2" t="s">
        <v>142</v>
      </c>
      <c r="OL62" s="2" t="s">
        <v>132</v>
      </c>
      <c r="OM62" s="4"/>
      <c r="ON62" s="8"/>
      <c r="OO62" s="4"/>
      <c r="OP62" s="8"/>
      <c r="OQ62" s="7"/>
      <c r="OR62" s="7"/>
      <c r="OS62" s="2" t="s">
        <v>175</v>
      </c>
      <c r="OT62" s="2" t="s">
        <v>177</v>
      </c>
      <c r="OU62" s="2" t="s">
        <v>132</v>
      </c>
      <c r="OV62" s="2" t="s">
        <v>132</v>
      </c>
      <c r="OW62" s="2" t="s">
        <v>142</v>
      </c>
      <c r="OX62" s="2" t="s">
        <v>132</v>
      </c>
      <c r="OY62" s="4"/>
      <c r="OZ62" s="8"/>
      <c r="PA62" s="4"/>
      <c r="PB62" s="8"/>
      <c r="PC62" s="7"/>
      <c r="PD62" s="7"/>
      <c r="PE62" s="2" t="s">
        <v>164</v>
      </c>
      <c r="PF62" s="2" t="s">
        <v>129</v>
      </c>
      <c r="PG62" s="2" t="s">
        <v>132</v>
      </c>
      <c r="PH62" s="2" t="s">
        <v>132</v>
      </c>
      <c r="PI62" s="2" t="s">
        <v>142</v>
      </c>
      <c r="PJ62" s="2" t="s">
        <v>132</v>
      </c>
      <c r="PK62" s="4"/>
      <c r="PL62" s="8"/>
      <c r="PM62" s="4"/>
      <c r="PN62" s="8"/>
      <c r="PO62" s="7"/>
      <c r="PP62" s="7"/>
      <c r="PQ62" s="2" t="s">
        <v>140</v>
      </c>
      <c r="PR62" s="2" t="s">
        <v>177</v>
      </c>
      <c r="PS62" s="2" t="s">
        <v>508</v>
      </c>
      <c r="PT62" s="2" t="s">
        <v>1319</v>
      </c>
      <c r="PU62" s="2" t="s">
        <v>142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164</v>
      </c>
      <c r="QP62" s="2" t="s">
        <v>177</v>
      </c>
      <c r="QQ62" s="2" t="s">
        <v>132</v>
      </c>
      <c r="QR62" s="2" t="s">
        <v>132</v>
      </c>
      <c r="QS62" s="2" t="s">
        <v>142</v>
      </c>
      <c r="QT62" s="2" t="s">
        <v>132</v>
      </c>
      <c r="QU62" s="4"/>
      <c r="QV62" s="8"/>
      <c r="QW62" s="4"/>
      <c r="QX62" s="8"/>
      <c r="QY62" s="7"/>
      <c r="QZ62" s="7"/>
      <c r="RA62" s="2" t="s">
        <v>175</v>
      </c>
      <c r="RB62" s="2" t="s">
        <v>129</v>
      </c>
      <c r="RC62" s="2" t="s">
        <v>132</v>
      </c>
      <c r="RD62" s="2" t="s">
        <v>132</v>
      </c>
      <c r="RE62" s="2" t="s">
        <v>142</v>
      </c>
      <c r="RF62" s="2" t="s">
        <v>180</v>
      </c>
      <c r="RG62" s="4"/>
      <c r="RH62" s="8"/>
      <c r="RI62" s="4"/>
      <c r="RJ62" s="8"/>
      <c r="RK62" s="7"/>
      <c r="RL62" s="7"/>
      <c r="RM62" s="2" t="s">
        <v>140</v>
      </c>
      <c r="RN62" s="2" t="s">
        <v>177</v>
      </c>
      <c r="RO62" s="2" t="s">
        <v>181</v>
      </c>
      <c r="RP62" s="2" t="s">
        <v>493</v>
      </c>
      <c r="RQ62" s="2" t="s">
        <v>142</v>
      </c>
      <c r="RR62" s="2" t="s">
        <v>132</v>
      </c>
    </row>
    <row r="63">
      <c r="A63" s="2" t="s">
        <v>1320</v>
      </c>
      <c r="B63" s="2" t="s">
        <v>121</v>
      </c>
      <c r="C63" s="2" t="s">
        <v>122</v>
      </c>
      <c r="D63" s="2" t="s">
        <v>929</v>
      </c>
      <c r="E63" s="2" t="s">
        <v>930</v>
      </c>
      <c r="F63" s="2" t="s">
        <v>1321</v>
      </c>
      <c r="G63" s="2" t="s">
        <v>1321</v>
      </c>
      <c r="H63" s="2" t="s">
        <v>1321</v>
      </c>
      <c r="I63" s="2" t="s">
        <v>1322</v>
      </c>
      <c r="J63" s="2" t="s">
        <v>127</v>
      </c>
      <c r="K63" s="2" t="s">
        <v>1323</v>
      </c>
      <c r="L63" s="3">
        <v>41.69</v>
      </c>
      <c r="M63" s="3">
        <v>43.77</v>
      </c>
      <c r="N63" s="3">
        <v>89.24</v>
      </c>
      <c r="O63" s="2" t="s">
        <v>129</v>
      </c>
      <c r="P63" s="2" t="s">
        <v>602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282</v>
      </c>
      <c r="V63" s="2" t="s">
        <v>1013</v>
      </c>
      <c r="W63" s="2" t="s">
        <v>136</v>
      </c>
      <c r="X63" s="2" t="s">
        <v>132</v>
      </c>
      <c r="Y63" s="2" t="s">
        <v>1324</v>
      </c>
      <c r="Z63" s="4">
        <v>137</v>
      </c>
      <c r="AA63" s="4">
        <f>=ROUNDDOWN(45.6666666666667,0)</f>
      </c>
      <c r="AB63" s="5">
        <v>3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19</v>
      </c>
      <c r="AQ63" s="8">
        <v>896.73</v>
      </c>
      <c r="AR63" s="4"/>
      <c r="AS63" s="8"/>
      <c r="AT63" s="7"/>
      <c r="AU63" s="7"/>
      <c r="AV63" s="4">
        <v>19</v>
      </c>
      <c r="AW63" s="8">
        <v>896.73</v>
      </c>
      <c r="AX63" s="4"/>
      <c r="AY63" s="8"/>
      <c r="AZ63" s="7"/>
      <c r="BA63" s="7"/>
      <c r="BB63" s="7">
        <v>1</v>
      </c>
      <c r="BC63" s="4">
        <v>19</v>
      </c>
      <c r="BD63" s="8">
        <v>896.73</v>
      </c>
      <c r="BE63" s="4"/>
      <c r="BF63" s="8"/>
      <c r="BG63" s="7"/>
      <c r="BH63" s="7"/>
      <c r="BI63" s="7">
        <v>1</v>
      </c>
      <c r="BJ63" s="4">
        <v>19</v>
      </c>
      <c r="BK63" s="8">
        <v>896.73</v>
      </c>
      <c r="BL63" s="2" t="s">
        <v>1325</v>
      </c>
      <c r="BM63" s="7">
        <v>1</v>
      </c>
      <c r="BN63" s="7">
        <v>1</v>
      </c>
      <c r="BO63" s="4">
        <v>9</v>
      </c>
      <c r="BP63" s="8">
        <v>431.46</v>
      </c>
      <c r="BQ63" s="4"/>
      <c r="BR63" s="8"/>
      <c r="BS63" s="7"/>
      <c r="BT63" s="7"/>
      <c r="BU63" s="2" t="s">
        <v>140</v>
      </c>
      <c r="BV63" s="2" t="s">
        <v>129</v>
      </c>
      <c r="BW63" s="2" t="s">
        <v>132</v>
      </c>
      <c r="BX63" s="2" t="s">
        <v>1326</v>
      </c>
      <c r="BY63" s="2" t="s">
        <v>142</v>
      </c>
      <c r="BZ63" s="2" t="s">
        <v>132</v>
      </c>
      <c r="CA63" s="4">
        <v>2</v>
      </c>
      <c r="CB63" s="8">
        <v>50.96</v>
      </c>
      <c r="CC63" s="4"/>
      <c r="CD63" s="8"/>
      <c r="CE63" s="7"/>
      <c r="CF63" s="7"/>
      <c r="CG63" s="2" t="s">
        <v>140</v>
      </c>
      <c r="CH63" s="2" t="s">
        <v>129</v>
      </c>
      <c r="CI63" s="2" t="s">
        <v>1327</v>
      </c>
      <c r="CJ63" s="2" t="s">
        <v>1309</v>
      </c>
      <c r="CK63" s="2" t="s">
        <v>142</v>
      </c>
      <c r="CL63" s="2" t="s">
        <v>132</v>
      </c>
      <c r="CM63" s="4">
        <v>3</v>
      </c>
      <c r="CN63" s="8">
        <v>147.45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1111</v>
      </c>
      <c r="CV63" s="2" t="s">
        <v>962</v>
      </c>
      <c r="CW63" s="2" t="s">
        <v>142</v>
      </c>
      <c r="CX63" s="2" t="s">
        <v>132</v>
      </c>
      <c r="CY63" s="4"/>
      <c r="CZ63" s="8"/>
      <c r="DA63" s="4"/>
      <c r="DB63" s="8"/>
      <c r="DC63" s="7"/>
      <c r="DD63" s="7"/>
      <c r="DE63" s="2" t="s">
        <v>140</v>
      </c>
      <c r="DF63" s="2" t="s">
        <v>129</v>
      </c>
      <c r="DG63" s="2" t="s">
        <v>1324</v>
      </c>
      <c r="DH63" s="2" t="s">
        <v>1328</v>
      </c>
      <c r="DI63" s="2" t="s">
        <v>142</v>
      </c>
      <c r="DJ63" s="2" t="s">
        <v>132</v>
      </c>
      <c r="DK63" s="4">
        <v>3</v>
      </c>
      <c r="DL63" s="8">
        <v>151.98</v>
      </c>
      <c r="DM63" s="4"/>
      <c r="DN63" s="8"/>
      <c r="DO63" s="7"/>
      <c r="DP63" s="7"/>
      <c r="DQ63" s="2" t="s">
        <v>140</v>
      </c>
      <c r="DR63" s="2" t="s">
        <v>129</v>
      </c>
      <c r="DS63" s="2" t="s">
        <v>1329</v>
      </c>
      <c r="DT63" s="2" t="s">
        <v>1330</v>
      </c>
      <c r="DU63" s="2" t="s">
        <v>142</v>
      </c>
      <c r="DV63" s="2" t="s">
        <v>132</v>
      </c>
      <c r="DW63" s="4">
        <v>2</v>
      </c>
      <c r="DX63" s="8">
        <v>114.88</v>
      </c>
      <c r="DY63" s="4"/>
      <c r="DZ63" s="8"/>
      <c r="EA63" s="7"/>
      <c r="EB63" s="7"/>
      <c r="EC63" s="2" t="s">
        <v>140</v>
      </c>
      <c r="ED63" s="2" t="s">
        <v>129</v>
      </c>
      <c r="EE63" s="2" t="s">
        <v>829</v>
      </c>
      <c r="EF63" s="2" t="s">
        <v>161</v>
      </c>
      <c r="EG63" s="2" t="s">
        <v>142</v>
      </c>
      <c r="EH63" s="2" t="s">
        <v>132</v>
      </c>
      <c r="EI63" s="4"/>
      <c r="EJ63" s="8"/>
      <c r="EK63" s="4"/>
      <c r="EL63" s="8"/>
      <c r="EM63" s="7"/>
      <c r="EN63" s="7"/>
      <c r="EO63" s="2" t="s">
        <v>140</v>
      </c>
      <c r="EP63" s="2" t="s">
        <v>129</v>
      </c>
      <c r="EQ63" s="2" t="s">
        <v>1331</v>
      </c>
      <c r="ER63" s="2" t="s">
        <v>297</v>
      </c>
      <c r="ES63" s="2" t="s">
        <v>142</v>
      </c>
      <c r="ET63" s="2" t="s">
        <v>132</v>
      </c>
      <c r="EU63" s="4"/>
      <c r="EV63" s="8"/>
      <c r="EW63" s="4"/>
      <c r="EX63" s="8"/>
      <c r="EY63" s="7"/>
      <c r="EZ63" s="7"/>
      <c r="FA63" s="2" t="s">
        <v>140</v>
      </c>
      <c r="FB63" s="2" t="s">
        <v>177</v>
      </c>
      <c r="FC63" s="2" t="s">
        <v>648</v>
      </c>
      <c r="FD63" s="2" t="s">
        <v>152</v>
      </c>
      <c r="FE63" s="2" t="s">
        <v>142</v>
      </c>
      <c r="FF63" s="2" t="s">
        <v>132</v>
      </c>
      <c r="FG63" s="4"/>
      <c r="FH63" s="8"/>
      <c r="FI63" s="4"/>
      <c r="FJ63" s="8"/>
      <c r="FK63" s="7"/>
      <c r="FL63" s="7"/>
      <c r="FM63" s="2" t="s">
        <v>140</v>
      </c>
      <c r="FN63" s="2" t="s">
        <v>129</v>
      </c>
      <c r="FO63" s="2" t="s">
        <v>156</v>
      </c>
      <c r="FP63" s="2" t="s">
        <v>415</v>
      </c>
      <c r="FQ63" s="2" t="s">
        <v>142</v>
      </c>
      <c r="FR63" s="2" t="s">
        <v>132</v>
      </c>
      <c r="FS63" s="4"/>
      <c r="FT63" s="8"/>
      <c r="FU63" s="4"/>
      <c r="FV63" s="8"/>
      <c r="FW63" s="7"/>
      <c r="FX63" s="7"/>
      <c r="FY63" s="2" t="s">
        <v>140</v>
      </c>
      <c r="FZ63" s="2" t="s">
        <v>129</v>
      </c>
      <c r="GA63" s="2" t="s">
        <v>565</v>
      </c>
      <c r="GB63" s="2" t="s">
        <v>248</v>
      </c>
      <c r="GC63" s="2" t="s">
        <v>142</v>
      </c>
      <c r="GD63" s="2" t="s">
        <v>132</v>
      </c>
      <c r="GE63" s="4"/>
      <c r="GF63" s="8"/>
      <c r="GG63" s="4"/>
      <c r="GH63" s="8"/>
      <c r="GI63" s="7"/>
      <c r="GJ63" s="7"/>
      <c r="GK63" s="2" t="s">
        <v>140</v>
      </c>
      <c r="GL63" s="2" t="s">
        <v>129</v>
      </c>
      <c r="GM63" s="2" t="s">
        <v>1332</v>
      </c>
      <c r="GN63" s="2" t="s">
        <v>1333</v>
      </c>
      <c r="GO63" s="2" t="s">
        <v>142</v>
      </c>
      <c r="GP63" s="2" t="s">
        <v>132</v>
      </c>
      <c r="GQ63" s="4"/>
      <c r="GR63" s="8"/>
      <c r="GS63" s="4"/>
      <c r="GT63" s="8"/>
      <c r="GU63" s="7"/>
      <c r="GV63" s="7"/>
      <c r="GW63" s="2" t="s">
        <v>140</v>
      </c>
      <c r="GX63" s="2" t="s">
        <v>129</v>
      </c>
      <c r="GY63" s="2" t="s">
        <v>809</v>
      </c>
      <c r="GZ63" s="2" t="s">
        <v>132</v>
      </c>
      <c r="HA63" s="2" t="s">
        <v>142</v>
      </c>
      <c r="HB63" s="2" t="s">
        <v>132</v>
      </c>
      <c r="HC63" s="4"/>
      <c r="HD63" s="8"/>
      <c r="HE63" s="4"/>
      <c r="HF63" s="8"/>
      <c r="HG63" s="7"/>
      <c r="HH63" s="7"/>
      <c r="HI63" s="2" t="s">
        <v>140</v>
      </c>
      <c r="HJ63" s="2" t="s">
        <v>129</v>
      </c>
      <c r="HK63" s="2" t="s">
        <v>893</v>
      </c>
      <c r="HL63" s="2" t="s">
        <v>856</v>
      </c>
      <c r="HM63" s="2" t="s">
        <v>142</v>
      </c>
      <c r="HN63" s="2" t="s">
        <v>132</v>
      </c>
      <c r="HO63" s="4"/>
      <c r="HP63" s="8"/>
      <c r="HQ63" s="4"/>
      <c r="HR63" s="8"/>
      <c r="HS63" s="7"/>
      <c r="HT63" s="7"/>
      <c r="HU63" s="2" t="s">
        <v>140</v>
      </c>
      <c r="HV63" s="2" t="s">
        <v>129</v>
      </c>
      <c r="HW63" s="2" t="s">
        <v>417</v>
      </c>
      <c r="HX63" s="2" t="s">
        <v>988</v>
      </c>
      <c r="HY63" s="2" t="s">
        <v>142</v>
      </c>
      <c r="HZ63" s="2" t="s">
        <v>132</v>
      </c>
      <c r="IA63" s="4"/>
      <c r="IB63" s="8"/>
      <c r="IC63" s="4"/>
      <c r="ID63" s="8"/>
      <c r="IE63" s="7"/>
      <c r="IF63" s="7"/>
      <c r="IG63" s="2" t="s">
        <v>168</v>
      </c>
      <c r="IH63" s="2" t="s">
        <v>129</v>
      </c>
      <c r="II63" s="2" t="s">
        <v>132</v>
      </c>
      <c r="IJ63" s="2" t="s">
        <v>132</v>
      </c>
      <c r="IK63" s="2" t="s">
        <v>142</v>
      </c>
      <c r="IL63" s="2" t="s">
        <v>132</v>
      </c>
      <c r="IM63" s="4"/>
      <c r="IN63" s="8"/>
      <c r="IO63" s="4"/>
      <c r="IP63" s="8"/>
      <c r="IQ63" s="7"/>
      <c r="IR63" s="7"/>
      <c r="IS63" s="2" t="s">
        <v>140</v>
      </c>
      <c r="IT63" s="2" t="s">
        <v>129</v>
      </c>
      <c r="IU63" s="2" t="s">
        <v>305</v>
      </c>
      <c r="IV63" s="2" t="s">
        <v>1334</v>
      </c>
      <c r="IW63" s="2" t="s">
        <v>142</v>
      </c>
      <c r="IX63" s="2" t="s">
        <v>132</v>
      </c>
      <c r="IY63" s="4"/>
      <c r="IZ63" s="8"/>
      <c r="JA63" s="4"/>
      <c r="JB63" s="8"/>
      <c r="JC63" s="7"/>
      <c r="JD63" s="7"/>
      <c r="JE63" s="2" t="s">
        <v>164</v>
      </c>
      <c r="JF63" s="2" t="s">
        <v>129</v>
      </c>
      <c r="JG63" s="2" t="s">
        <v>132</v>
      </c>
      <c r="JH63" s="2" t="s">
        <v>132</v>
      </c>
      <c r="JI63" s="2" t="s">
        <v>142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129</v>
      </c>
      <c r="JS63" s="2" t="s">
        <v>236</v>
      </c>
      <c r="JT63" s="2" t="s">
        <v>404</v>
      </c>
      <c r="JU63" s="2" t="s">
        <v>142</v>
      </c>
      <c r="JV63" s="2" t="s">
        <v>132</v>
      </c>
      <c r="JW63" s="4"/>
      <c r="JX63" s="8"/>
      <c r="JY63" s="4"/>
      <c r="JZ63" s="8"/>
      <c r="KA63" s="7"/>
      <c r="KB63" s="7"/>
      <c r="KC63" s="2" t="s">
        <v>140</v>
      </c>
      <c r="KD63" s="2" t="s">
        <v>129</v>
      </c>
      <c r="KE63" s="2" t="s">
        <v>308</v>
      </c>
      <c r="KF63" s="2" t="s">
        <v>132</v>
      </c>
      <c r="KG63" s="2" t="s">
        <v>142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140</v>
      </c>
      <c r="LZ63" s="2" t="s">
        <v>174</v>
      </c>
      <c r="MA63" s="2" t="s">
        <v>1200</v>
      </c>
      <c r="MB63" s="2" t="s">
        <v>889</v>
      </c>
      <c r="MC63" s="2" t="s">
        <v>142</v>
      </c>
      <c r="MD63" s="2" t="s">
        <v>132</v>
      </c>
      <c r="ME63" s="4"/>
      <c r="MF63" s="8"/>
      <c r="MG63" s="4"/>
      <c r="MH63" s="8"/>
      <c r="MI63" s="7"/>
      <c r="MJ63" s="7"/>
      <c r="MK63" s="2" t="s">
        <v>175</v>
      </c>
      <c r="ML63" s="2" t="s">
        <v>129</v>
      </c>
      <c r="MM63" s="2" t="s">
        <v>132</v>
      </c>
      <c r="MN63" s="2" t="s">
        <v>132</v>
      </c>
      <c r="MO63" s="2" t="s">
        <v>142</v>
      </c>
      <c r="MP63" s="2" t="s">
        <v>132</v>
      </c>
      <c r="MQ63" s="4"/>
      <c r="MR63" s="8"/>
      <c r="MS63" s="4"/>
      <c r="MT63" s="8"/>
      <c r="MU63" s="7"/>
      <c r="MV63" s="7"/>
      <c r="MW63" s="2" t="s">
        <v>175</v>
      </c>
      <c r="MX63" s="2" t="s">
        <v>129</v>
      </c>
      <c r="MY63" s="2" t="s">
        <v>132</v>
      </c>
      <c r="MZ63" s="2" t="s">
        <v>132</v>
      </c>
      <c r="NA63" s="2" t="s">
        <v>142</v>
      </c>
      <c r="NB63" s="2" t="s">
        <v>132</v>
      </c>
      <c r="NC63" s="4"/>
      <c r="ND63" s="8"/>
      <c r="NE63" s="4"/>
      <c r="NF63" s="8"/>
      <c r="NG63" s="7"/>
      <c r="NH63" s="7"/>
      <c r="NI63" s="2" t="s">
        <v>175</v>
      </c>
      <c r="NJ63" s="2" t="s">
        <v>129</v>
      </c>
      <c r="NK63" s="2" t="s">
        <v>132</v>
      </c>
      <c r="NL63" s="2" t="s">
        <v>132</v>
      </c>
      <c r="NM63" s="2" t="s">
        <v>142</v>
      </c>
      <c r="NN63" s="2" t="s">
        <v>132</v>
      </c>
      <c r="NO63" s="4"/>
      <c r="NP63" s="8"/>
      <c r="NQ63" s="4"/>
      <c r="NR63" s="8"/>
      <c r="NS63" s="7"/>
      <c r="NT63" s="7"/>
      <c r="NU63" s="2" t="s">
        <v>176</v>
      </c>
      <c r="NV63" s="2" t="s">
        <v>129</v>
      </c>
      <c r="NW63" s="2" t="s">
        <v>132</v>
      </c>
      <c r="NX63" s="2" t="s">
        <v>132</v>
      </c>
      <c r="NY63" s="2" t="s">
        <v>142</v>
      </c>
      <c r="NZ63" s="2" t="s">
        <v>132</v>
      </c>
      <c r="OA63" s="4"/>
      <c r="OB63" s="8"/>
      <c r="OC63" s="4"/>
      <c r="OD63" s="8"/>
      <c r="OE63" s="7"/>
      <c r="OF63" s="7"/>
      <c r="OG63" s="2" t="s">
        <v>175</v>
      </c>
      <c r="OH63" s="2" t="s">
        <v>129</v>
      </c>
      <c r="OI63" s="2" t="s">
        <v>132</v>
      </c>
      <c r="OJ63" s="2" t="s">
        <v>132</v>
      </c>
      <c r="OK63" s="2" t="s">
        <v>142</v>
      </c>
      <c r="OL63" s="2" t="s">
        <v>132</v>
      </c>
      <c r="OM63" s="4"/>
      <c r="ON63" s="8"/>
      <c r="OO63" s="4"/>
      <c r="OP63" s="8"/>
      <c r="OQ63" s="7"/>
      <c r="OR63" s="7"/>
      <c r="OS63" s="2" t="s">
        <v>175</v>
      </c>
      <c r="OT63" s="2" t="s">
        <v>177</v>
      </c>
      <c r="OU63" s="2" t="s">
        <v>132</v>
      </c>
      <c r="OV63" s="2" t="s">
        <v>132</v>
      </c>
      <c r="OW63" s="2" t="s">
        <v>142</v>
      </c>
      <c r="OX63" s="2" t="s">
        <v>132</v>
      </c>
      <c r="OY63" s="4"/>
      <c r="OZ63" s="8"/>
      <c r="PA63" s="4"/>
      <c r="PB63" s="8"/>
      <c r="PC63" s="7"/>
      <c r="PD63" s="7"/>
      <c r="PE63" s="2" t="s">
        <v>164</v>
      </c>
      <c r="PF63" s="2" t="s">
        <v>129</v>
      </c>
      <c r="PG63" s="2" t="s">
        <v>132</v>
      </c>
      <c r="PH63" s="2" t="s">
        <v>132</v>
      </c>
      <c r="PI63" s="2" t="s">
        <v>142</v>
      </c>
      <c r="PJ63" s="2" t="s">
        <v>132</v>
      </c>
      <c r="PK63" s="4"/>
      <c r="PL63" s="8"/>
      <c r="PM63" s="4"/>
      <c r="PN63" s="8"/>
      <c r="PO63" s="7"/>
      <c r="PP63" s="7"/>
      <c r="PQ63" s="2" t="s">
        <v>140</v>
      </c>
      <c r="PR63" s="2" t="s">
        <v>177</v>
      </c>
      <c r="PS63" s="2" t="s">
        <v>508</v>
      </c>
      <c r="PT63" s="2" t="s">
        <v>913</v>
      </c>
      <c r="PU63" s="2" t="s">
        <v>142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164</v>
      </c>
      <c r="QP63" s="2" t="s">
        <v>177</v>
      </c>
      <c r="QQ63" s="2" t="s">
        <v>132</v>
      </c>
      <c r="QR63" s="2" t="s">
        <v>132</v>
      </c>
      <c r="QS63" s="2" t="s">
        <v>142</v>
      </c>
      <c r="QT63" s="2" t="s">
        <v>132</v>
      </c>
      <c r="QU63" s="4"/>
      <c r="QV63" s="8"/>
      <c r="QW63" s="4"/>
      <c r="QX63" s="8"/>
      <c r="QY63" s="7"/>
      <c r="QZ63" s="7"/>
      <c r="RA63" s="2" t="s">
        <v>175</v>
      </c>
      <c r="RB63" s="2" t="s">
        <v>129</v>
      </c>
      <c r="RC63" s="2" t="s">
        <v>132</v>
      </c>
      <c r="RD63" s="2" t="s">
        <v>132</v>
      </c>
      <c r="RE63" s="2" t="s">
        <v>142</v>
      </c>
      <c r="RF63" s="2" t="s">
        <v>180</v>
      </c>
      <c r="RG63" s="4"/>
      <c r="RH63" s="8"/>
      <c r="RI63" s="4"/>
      <c r="RJ63" s="8"/>
      <c r="RK63" s="7"/>
      <c r="RL63" s="7"/>
      <c r="RM63" s="2" t="s">
        <v>140</v>
      </c>
      <c r="RN63" s="2" t="s">
        <v>177</v>
      </c>
      <c r="RO63" s="2" t="s">
        <v>290</v>
      </c>
      <c r="RP63" s="2" t="s">
        <v>1335</v>
      </c>
      <c r="RQ63" s="2" t="s">
        <v>142</v>
      </c>
      <c r="RR63" s="2" t="s">
        <v>132</v>
      </c>
    </row>
    <row r="64">
      <c r="A64" s="2" t="s">
        <v>1336</v>
      </c>
      <c r="B64" s="2" t="s">
        <v>121</v>
      </c>
      <c r="C64" s="2" t="s">
        <v>122</v>
      </c>
      <c r="D64" s="2" t="s">
        <v>929</v>
      </c>
      <c r="E64" s="2" t="s">
        <v>930</v>
      </c>
      <c r="F64" s="2" t="s">
        <v>1337</v>
      </c>
      <c r="G64" s="2" t="s">
        <v>1337</v>
      </c>
      <c r="H64" s="2" t="s">
        <v>1337</v>
      </c>
      <c r="I64" s="2" t="s">
        <v>1338</v>
      </c>
      <c r="J64" s="2" t="s">
        <v>127</v>
      </c>
      <c r="K64" s="2" t="s">
        <v>847</v>
      </c>
      <c r="L64" s="3">
        <v>45.41</v>
      </c>
      <c r="M64" s="3">
        <v>47.68</v>
      </c>
      <c r="N64" s="3">
        <v>93.49</v>
      </c>
      <c r="O64" s="2" t="s">
        <v>129</v>
      </c>
      <c r="P64" s="2" t="s">
        <v>632</v>
      </c>
      <c r="Q64" s="2" t="s">
        <v>131</v>
      </c>
      <c r="R64" s="2" t="s">
        <v>132</v>
      </c>
      <c r="S64" s="2" t="s">
        <v>1339</v>
      </c>
      <c r="T64" s="2" t="s">
        <v>132</v>
      </c>
      <c r="U64" s="2" t="s">
        <v>282</v>
      </c>
      <c r="V64" s="2" t="s">
        <v>400</v>
      </c>
      <c r="W64" s="2" t="s">
        <v>136</v>
      </c>
      <c r="X64" s="2" t="s">
        <v>132</v>
      </c>
      <c r="Y64" s="2" t="s">
        <v>1340</v>
      </c>
      <c r="Z64" s="4">
        <v>49</v>
      </c>
      <c r="AA64" s="4">
        <f>=ROUNDDOWN(16.3333333333333,0)</f>
      </c>
      <c r="AB64" s="5">
        <v>3</v>
      </c>
      <c r="AC64" s="2" t="s">
        <v>132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19</v>
      </c>
      <c r="AQ64" s="8">
        <v>855.51</v>
      </c>
      <c r="AR64" s="4"/>
      <c r="AS64" s="8"/>
      <c r="AT64" s="7"/>
      <c r="AU64" s="7"/>
      <c r="AV64" s="4">
        <v>19</v>
      </c>
      <c r="AW64" s="8">
        <v>855.51</v>
      </c>
      <c r="AX64" s="4"/>
      <c r="AY64" s="8"/>
      <c r="AZ64" s="7"/>
      <c r="BA64" s="7"/>
      <c r="BB64" s="7">
        <v>1</v>
      </c>
      <c r="BC64" s="4">
        <v>19</v>
      </c>
      <c r="BD64" s="8">
        <v>855.51</v>
      </c>
      <c r="BE64" s="4"/>
      <c r="BF64" s="8"/>
      <c r="BG64" s="7"/>
      <c r="BH64" s="7"/>
      <c r="BI64" s="7">
        <v>1</v>
      </c>
      <c r="BJ64" s="4">
        <v>19</v>
      </c>
      <c r="BK64" s="8">
        <v>855.51</v>
      </c>
      <c r="BL64" s="2" t="s">
        <v>1341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288</v>
      </c>
      <c r="BV64" s="2" t="s">
        <v>177</v>
      </c>
      <c r="BW64" s="2" t="s">
        <v>132</v>
      </c>
      <c r="BX64" s="2" t="s">
        <v>147</v>
      </c>
      <c r="BY64" s="2" t="s">
        <v>142</v>
      </c>
      <c r="BZ64" s="2" t="s">
        <v>132</v>
      </c>
      <c r="CA64" s="4">
        <v>7</v>
      </c>
      <c r="CB64" s="8">
        <v>237.85</v>
      </c>
      <c r="CC64" s="4"/>
      <c r="CD64" s="8"/>
      <c r="CE64" s="7"/>
      <c r="CF64" s="7"/>
      <c r="CG64" s="2" t="s">
        <v>140</v>
      </c>
      <c r="CH64" s="2" t="s">
        <v>129</v>
      </c>
      <c r="CI64" s="2" t="s">
        <v>1342</v>
      </c>
      <c r="CJ64" s="2" t="s">
        <v>1343</v>
      </c>
      <c r="CK64" s="2" t="s">
        <v>142</v>
      </c>
      <c r="CL64" s="2" t="s">
        <v>132</v>
      </c>
      <c r="CM64" s="4">
        <v>2</v>
      </c>
      <c r="CN64" s="8">
        <v>102.44</v>
      </c>
      <c r="CO64" s="4"/>
      <c r="CP64" s="8"/>
      <c r="CQ64" s="7"/>
      <c r="CR64" s="7"/>
      <c r="CS64" s="2" t="s">
        <v>140</v>
      </c>
      <c r="CT64" s="2" t="s">
        <v>129</v>
      </c>
      <c r="CU64" s="2" t="s">
        <v>824</v>
      </c>
      <c r="CV64" s="2" t="s">
        <v>884</v>
      </c>
      <c r="CW64" s="2" t="s">
        <v>142</v>
      </c>
      <c r="CX64" s="2" t="s">
        <v>132</v>
      </c>
      <c r="CY64" s="4">
        <v>3</v>
      </c>
      <c r="CZ64" s="8">
        <v>153.04</v>
      </c>
      <c r="DA64" s="4"/>
      <c r="DB64" s="8"/>
      <c r="DC64" s="7"/>
      <c r="DD64" s="7"/>
      <c r="DE64" s="2" t="s">
        <v>140</v>
      </c>
      <c r="DF64" s="2" t="s">
        <v>129</v>
      </c>
      <c r="DG64" s="2" t="s">
        <v>1340</v>
      </c>
      <c r="DH64" s="2" t="s">
        <v>965</v>
      </c>
      <c r="DI64" s="2" t="s">
        <v>142</v>
      </c>
      <c r="DJ64" s="2" t="s">
        <v>132</v>
      </c>
      <c r="DK64" s="4">
        <v>5</v>
      </c>
      <c r="DL64" s="8">
        <v>264</v>
      </c>
      <c r="DM64" s="4"/>
      <c r="DN64" s="8"/>
      <c r="DO64" s="7"/>
      <c r="DP64" s="7"/>
      <c r="DQ64" s="2" t="s">
        <v>140</v>
      </c>
      <c r="DR64" s="2" t="s">
        <v>129</v>
      </c>
      <c r="DS64" s="2" t="s">
        <v>827</v>
      </c>
      <c r="DT64" s="2" t="s">
        <v>1344</v>
      </c>
      <c r="DU64" s="2" t="s">
        <v>142</v>
      </c>
      <c r="DV64" s="2" t="s">
        <v>132</v>
      </c>
      <c r="DW64" s="4"/>
      <c r="DX64" s="8"/>
      <c r="DY64" s="4"/>
      <c r="DZ64" s="8"/>
      <c r="EA64" s="7"/>
      <c r="EB64" s="7"/>
      <c r="EC64" s="2" t="s">
        <v>140</v>
      </c>
      <c r="ED64" s="2" t="s">
        <v>129</v>
      </c>
      <c r="EE64" s="2" t="s">
        <v>829</v>
      </c>
      <c r="EF64" s="2" t="s">
        <v>1345</v>
      </c>
      <c r="EG64" s="2" t="s">
        <v>142</v>
      </c>
      <c r="EH64" s="2" t="s">
        <v>132</v>
      </c>
      <c r="EI64" s="4">
        <v>1</v>
      </c>
      <c r="EJ64" s="8">
        <v>62.42</v>
      </c>
      <c r="EK64" s="4"/>
      <c r="EL64" s="8"/>
      <c r="EM64" s="7"/>
      <c r="EN64" s="7"/>
      <c r="EO64" s="2" t="s">
        <v>140</v>
      </c>
      <c r="EP64" s="2" t="s">
        <v>129</v>
      </c>
      <c r="EQ64" s="2" t="s">
        <v>1342</v>
      </c>
      <c r="ER64" s="2" t="s">
        <v>1346</v>
      </c>
      <c r="ES64" s="2" t="s">
        <v>142</v>
      </c>
      <c r="ET64" s="2" t="s">
        <v>132</v>
      </c>
      <c r="EU64" s="4"/>
      <c r="EV64" s="8"/>
      <c r="EW64" s="4"/>
      <c r="EX64" s="8"/>
      <c r="EY64" s="7"/>
      <c r="EZ64" s="7"/>
      <c r="FA64" s="2" t="s">
        <v>140</v>
      </c>
      <c r="FB64" s="2" t="s">
        <v>177</v>
      </c>
      <c r="FC64" s="2" t="s">
        <v>833</v>
      </c>
      <c r="FD64" s="2" t="s">
        <v>885</v>
      </c>
      <c r="FE64" s="2" t="s">
        <v>142</v>
      </c>
      <c r="FF64" s="2" t="s">
        <v>132</v>
      </c>
      <c r="FG64" s="4"/>
      <c r="FH64" s="8"/>
      <c r="FI64" s="4"/>
      <c r="FJ64" s="8"/>
      <c r="FK64" s="7"/>
      <c r="FL64" s="7"/>
      <c r="FM64" s="2" t="s">
        <v>140</v>
      </c>
      <c r="FN64" s="2" t="s">
        <v>129</v>
      </c>
      <c r="FO64" s="2" t="s">
        <v>1211</v>
      </c>
      <c r="FP64" s="2" t="s">
        <v>1347</v>
      </c>
      <c r="FQ64" s="2" t="s">
        <v>142</v>
      </c>
      <c r="FR64" s="2" t="s">
        <v>132</v>
      </c>
      <c r="FS64" s="4"/>
      <c r="FT64" s="8"/>
      <c r="FU64" s="4"/>
      <c r="FV64" s="8"/>
      <c r="FW64" s="7"/>
      <c r="FX64" s="7"/>
      <c r="FY64" s="2" t="s">
        <v>140</v>
      </c>
      <c r="FZ64" s="2" t="s">
        <v>129</v>
      </c>
      <c r="GA64" s="2" t="s">
        <v>950</v>
      </c>
      <c r="GB64" s="2" t="s">
        <v>1136</v>
      </c>
      <c r="GC64" s="2" t="s">
        <v>142</v>
      </c>
      <c r="GD64" s="2" t="s">
        <v>132</v>
      </c>
      <c r="GE64" s="4"/>
      <c r="GF64" s="8"/>
      <c r="GG64" s="4"/>
      <c r="GH64" s="8"/>
      <c r="GI64" s="7"/>
      <c r="GJ64" s="7"/>
      <c r="GK64" s="2" t="s">
        <v>140</v>
      </c>
      <c r="GL64" s="2" t="s">
        <v>129</v>
      </c>
      <c r="GM64" s="2" t="s">
        <v>1342</v>
      </c>
      <c r="GN64" s="2" t="s">
        <v>1348</v>
      </c>
      <c r="GO64" s="2" t="s">
        <v>142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162</v>
      </c>
      <c r="GZ64" s="2" t="s">
        <v>132</v>
      </c>
      <c r="HA64" s="2" t="s">
        <v>142</v>
      </c>
      <c r="HB64" s="2" t="s">
        <v>132</v>
      </c>
      <c r="HC64" s="4"/>
      <c r="HD64" s="8"/>
      <c r="HE64" s="4"/>
      <c r="HF64" s="8"/>
      <c r="HG64" s="7"/>
      <c r="HH64" s="7"/>
      <c r="HI64" s="2" t="s">
        <v>140</v>
      </c>
      <c r="HJ64" s="2" t="s">
        <v>129</v>
      </c>
      <c r="HK64" s="2" t="s">
        <v>838</v>
      </c>
      <c r="HL64" s="2" t="s">
        <v>166</v>
      </c>
      <c r="HM64" s="2" t="s">
        <v>142</v>
      </c>
      <c r="HN64" s="2" t="s">
        <v>132</v>
      </c>
      <c r="HO64" s="4"/>
      <c r="HP64" s="8"/>
      <c r="HQ64" s="4"/>
      <c r="HR64" s="8"/>
      <c r="HS64" s="7"/>
      <c r="HT64" s="7"/>
      <c r="HU64" s="2" t="s">
        <v>140</v>
      </c>
      <c r="HV64" s="2" t="s">
        <v>129</v>
      </c>
      <c r="HW64" s="2" t="s">
        <v>417</v>
      </c>
      <c r="HX64" s="2" t="s">
        <v>1349</v>
      </c>
      <c r="HY64" s="2" t="s">
        <v>142</v>
      </c>
      <c r="HZ64" s="2" t="s">
        <v>132</v>
      </c>
      <c r="IA64" s="4"/>
      <c r="IB64" s="8"/>
      <c r="IC64" s="4"/>
      <c r="ID64" s="8"/>
      <c r="IE64" s="7"/>
      <c r="IF64" s="7"/>
      <c r="IG64" s="2" t="s">
        <v>168</v>
      </c>
      <c r="IH64" s="2" t="s">
        <v>129</v>
      </c>
      <c r="II64" s="2" t="s">
        <v>132</v>
      </c>
      <c r="IJ64" s="2" t="s">
        <v>132</v>
      </c>
      <c r="IK64" s="2" t="s">
        <v>142</v>
      </c>
      <c r="IL64" s="2" t="s">
        <v>132</v>
      </c>
      <c r="IM64" s="4">
        <v>1</v>
      </c>
      <c r="IN64" s="8">
        <v>35.76</v>
      </c>
      <c r="IO64" s="4"/>
      <c r="IP64" s="8"/>
      <c r="IQ64" s="7"/>
      <c r="IR64" s="7"/>
      <c r="IS64" s="2" t="s">
        <v>140</v>
      </c>
      <c r="IT64" s="2" t="s">
        <v>129</v>
      </c>
      <c r="IU64" s="2" t="s">
        <v>305</v>
      </c>
      <c r="IV64" s="2" t="s">
        <v>222</v>
      </c>
      <c r="IW64" s="2" t="s">
        <v>142</v>
      </c>
      <c r="IX64" s="2" t="s">
        <v>132</v>
      </c>
      <c r="IY64" s="4"/>
      <c r="IZ64" s="8"/>
      <c r="JA64" s="4"/>
      <c r="JB64" s="8"/>
      <c r="JC64" s="7"/>
      <c r="JD64" s="7"/>
      <c r="JE64" s="2" t="s">
        <v>164</v>
      </c>
      <c r="JF64" s="2" t="s">
        <v>129</v>
      </c>
      <c r="JG64" s="2" t="s">
        <v>132</v>
      </c>
      <c r="JH64" s="2" t="s">
        <v>132</v>
      </c>
      <c r="JI64" s="2" t="s">
        <v>142</v>
      </c>
      <c r="JJ64" s="2" t="s">
        <v>132</v>
      </c>
      <c r="JK64" s="4"/>
      <c r="JL64" s="8"/>
      <c r="JM64" s="4"/>
      <c r="JN64" s="8"/>
      <c r="JO64" s="7"/>
      <c r="JP64" s="7"/>
      <c r="JQ64" s="2" t="s">
        <v>140</v>
      </c>
      <c r="JR64" s="2" t="s">
        <v>129</v>
      </c>
      <c r="JS64" s="2" t="s">
        <v>570</v>
      </c>
      <c r="JT64" s="2" t="s">
        <v>344</v>
      </c>
      <c r="JU64" s="2" t="s">
        <v>142</v>
      </c>
      <c r="JV64" s="2" t="s">
        <v>132</v>
      </c>
      <c r="JW64" s="4"/>
      <c r="JX64" s="8"/>
      <c r="JY64" s="4"/>
      <c r="JZ64" s="8"/>
      <c r="KA64" s="7"/>
      <c r="KB64" s="7"/>
      <c r="KC64" s="2" t="s">
        <v>140</v>
      </c>
      <c r="KD64" s="2" t="s">
        <v>129</v>
      </c>
      <c r="KE64" s="2" t="s">
        <v>308</v>
      </c>
      <c r="KF64" s="2" t="s">
        <v>707</v>
      </c>
      <c r="KG64" s="2" t="s">
        <v>142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140</v>
      </c>
      <c r="LZ64" s="2" t="s">
        <v>174</v>
      </c>
      <c r="MA64" s="2" t="s">
        <v>841</v>
      </c>
      <c r="MB64" s="2" t="s">
        <v>1350</v>
      </c>
      <c r="MC64" s="2" t="s">
        <v>142</v>
      </c>
      <c r="MD64" s="2" t="s">
        <v>132</v>
      </c>
      <c r="ME64" s="4"/>
      <c r="MF64" s="8"/>
      <c r="MG64" s="4"/>
      <c r="MH64" s="8"/>
      <c r="MI64" s="7"/>
      <c r="MJ64" s="7"/>
      <c r="MK64" s="2" t="s">
        <v>175</v>
      </c>
      <c r="ML64" s="2" t="s">
        <v>129</v>
      </c>
      <c r="MM64" s="2" t="s">
        <v>132</v>
      </c>
      <c r="MN64" s="2" t="s">
        <v>132</v>
      </c>
      <c r="MO64" s="2" t="s">
        <v>142</v>
      </c>
      <c r="MP64" s="2" t="s">
        <v>132</v>
      </c>
      <c r="MQ64" s="4"/>
      <c r="MR64" s="8"/>
      <c r="MS64" s="4"/>
      <c r="MT64" s="8"/>
      <c r="MU64" s="7"/>
      <c r="MV64" s="7"/>
      <c r="MW64" s="2" t="s">
        <v>175</v>
      </c>
      <c r="MX64" s="2" t="s">
        <v>129</v>
      </c>
      <c r="MY64" s="2" t="s">
        <v>132</v>
      </c>
      <c r="MZ64" s="2" t="s">
        <v>132</v>
      </c>
      <c r="NA64" s="2" t="s">
        <v>142</v>
      </c>
      <c r="NB64" s="2" t="s">
        <v>132</v>
      </c>
      <c r="NC64" s="4"/>
      <c r="ND64" s="8"/>
      <c r="NE64" s="4"/>
      <c r="NF64" s="8"/>
      <c r="NG64" s="7"/>
      <c r="NH64" s="7"/>
      <c r="NI64" s="2" t="s">
        <v>175</v>
      </c>
      <c r="NJ64" s="2" t="s">
        <v>129</v>
      </c>
      <c r="NK64" s="2" t="s">
        <v>132</v>
      </c>
      <c r="NL64" s="2" t="s">
        <v>132</v>
      </c>
      <c r="NM64" s="2" t="s">
        <v>142</v>
      </c>
      <c r="NN64" s="2" t="s">
        <v>132</v>
      </c>
      <c r="NO64" s="4"/>
      <c r="NP64" s="8"/>
      <c r="NQ64" s="4"/>
      <c r="NR64" s="8"/>
      <c r="NS64" s="7"/>
      <c r="NT64" s="7"/>
      <c r="NU64" s="2" t="s">
        <v>176</v>
      </c>
      <c r="NV64" s="2" t="s">
        <v>129</v>
      </c>
      <c r="NW64" s="2" t="s">
        <v>132</v>
      </c>
      <c r="NX64" s="2" t="s">
        <v>132</v>
      </c>
      <c r="NY64" s="2" t="s">
        <v>142</v>
      </c>
      <c r="NZ64" s="2" t="s">
        <v>132</v>
      </c>
      <c r="OA64" s="4"/>
      <c r="OB64" s="8"/>
      <c r="OC64" s="4"/>
      <c r="OD64" s="8"/>
      <c r="OE64" s="7"/>
      <c r="OF64" s="7"/>
      <c r="OG64" s="2" t="s">
        <v>176</v>
      </c>
      <c r="OH64" s="2" t="s">
        <v>129</v>
      </c>
      <c r="OI64" s="2" t="s">
        <v>132</v>
      </c>
      <c r="OJ64" s="2" t="s">
        <v>132</v>
      </c>
      <c r="OK64" s="2" t="s">
        <v>142</v>
      </c>
      <c r="OL64" s="2" t="s">
        <v>132</v>
      </c>
      <c r="OM64" s="4"/>
      <c r="ON64" s="8"/>
      <c r="OO64" s="4"/>
      <c r="OP64" s="8"/>
      <c r="OQ64" s="7"/>
      <c r="OR64" s="7"/>
      <c r="OS64" s="2" t="s">
        <v>175</v>
      </c>
      <c r="OT64" s="2" t="s">
        <v>177</v>
      </c>
      <c r="OU64" s="2" t="s">
        <v>132</v>
      </c>
      <c r="OV64" s="2" t="s">
        <v>132</v>
      </c>
      <c r="OW64" s="2" t="s">
        <v>142</v>
      </c>
      <c r="OX64" s="2" t="s">
        <v>132</v>
      </c>
      <c r="OY64" s="4"/>
      <c r="OZ64" s="8"/>
      <c r="PA64" s="4"/>
      <c r="PB64" s="8"/>
      <c r="PC64" s="7"/>
      <c r="PD64" s="7"/>
      <c r="PE64" s="2" t="s">
        <v>164</v>
      </c>
      <c r="PF64" s="2" t="s">
        <v>129</v>
      </c>
      <c r="PG64" s="2" t="s">
        <v>132</v>
      </c>
      <c r="PH64" s="2" t="s">
        <v>132</v>
      </c>
      <c r="PI64" s="2" t="s">
        <v>142</v>
      </c>
      <c r="PJ64" s="2" t="s">
        <v>132</v>
      </c>
      <c r="PK64" s="4"/>
      <c r="PL64" s="8"/>
      <c r="PM64" s="4"/>
      <c r="PN64" s="8"/>
      <c r="PO64" s="7"/>
      <c r="PP64" s="7"/>
      <c r="PQ64" s="2" t="s">
        <v>140</v>
      </c>
      <c r="PR64" s="2" t="s">
        <v>177</v>
      </c>
      <c r="PS64" s="2" t="s">
        <v>508</v>
      </c>
      <c r="PT64" s="2" t="s">
        <v>708</v>
      </c>
      <c r="PU64" s="2" t="s">
        <v>142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164</v>
      </c>
      <c r="QP64" s="2" t="s">
        <v>177</v>
      </c>
      <c r="QQ64" s="2" t="s">
        <v>132</v>
      </c>
      <c r="QR64" s="2" t="s">
        <v>132</v>
      </c>
      <c r="QS64" s="2" t="s">
        <v>142</v>
      </c>
      <c r="QT64" s="2" t="s">
        <v>132</v>
      </c>
      <c r="QU64" s="4"/>
      <c r="QV64" s="8"/>
      <c r="QW64" s="4"/>
      <c r="QX64" s="8"/>
      <c r="QY64" s="7"/>
      <c r="QZ64" s="7"/>
      <c r="RA64" s="2" t="s">
        <v>175</v>
      </c>
      <c r="RB64" s="2" t="s">
        <v>129</v>
      </c>
      <c r="RC64" s="2" t="s">
        <v>132</v>
      </c>
      <c r="RD64" s="2" t="s">
        <v>132</v>
      </c>
      <c r="RE64" s="2" t="s">
        <v>142</v>
      </c>
      <c r="RF64" s="2" t="s">
        <v>180</v>
      </c>
      <c r="RG64" s="4"/>
      <c r="RH64" s="8"/>
      <c r="RI64" s="4"/>
      <c r="RJ64" s="8"/>
      <c r="RK64" s="7"/>
      <c r="RL64" s="7"/>
      <c r="RM64" s="2" t="s">
        <v>140</v>
      </c>
      <c r="RN64" s="2" t="s">
        <v>177</v>
      </c>
      <c r="RO64" s="2" t="s">
        <v>1351</v>
      </c>
      <c r="RP64" s="2" t="s">
        <v>901</v>
      </c>
      <c r="RQ64" s="2" t="s">
        <v>142</v>
      </c>
      <c r="RR64" s="2" t="s">
        <v>132</v>
      </c>
    </row>
    <row r="65">
      <c r="A65" s="2" t="s">
        <v>1352</v>
      </c>
      <c r="B65" s="2" t="s">
        <v>121</v>
      </c>
      <c r="C65" s="2" t="s">
        <v>122</v>
      </c>
      <c r="D65" s="2" t="s">
        <v>929</v>
      </c>
      <c r="E65" s="2" t="s">
        <v>930</v>
      </c>
      <c r="F65" s="2" t="s">
        <v>1353</v>
      </c>
      <c r="G65" s="2" t="s">
        <v>1353</v>
      </c>
      <c r="H65" s="2" t="s">
        <v>1353</v>
      </c>
      <c r="I65" s="2" t="s">
        <v>1354</v>
      </c>
      <c r="J65" s="2" t="s">
        <v>127</v>
      </c>
      <c r="K65" s="2" t="s">
        <v>1355</v>
      </c>
      <c r="L65" s="3">
        <v>6.66</v>
      </c>
      <c r="M65" s="3">
        <v>6.99</v>
      </c>
      <c r="N65" s="3">
        <v>19.99</v>
      </c>
      <c r="O65" s="2" t="s">
        <v>129</v>
      </c>
      <c r="P65" s="2" t="s">
        <v>602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428</v>
      </c>
      <c r="V65" s="2" t="s">
        <v>878</v>
      </c>
      <c r="W65" s="2" t="s">
        <v>401</v>
      </c>
      <c r="X65" s="2" t="s">
        <v>720</v>
      </c>
      <c r="Y65" s="2" t="s">
        <v>1222</v>
      </c>
      <c r="Z65" s="4">
        <v>271</v>
      </c>
      <c r="AA65" s="4">
        <f>=ROUNDDOWN(45.1666666666667,0)</f>
      </c>
      <c r="AB65" s="5">
        <v>6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46</v>
      </c>
      <c r="AQ65" s="8">
        <v>403.5</v>
      </c>
      <c r="AR65" s="4"/>
      <c r="AS65" s="8"/>
      <c r="AT65" s="7"/>
      <c r="AU65" s="7"/>
      <c r="AV65" s="4">
        <v>46</v>
      </c>
      <c r="AW65" s="8">
        <v>403.5</v>
      </c>
      <c r="AX65" s="4"/>
      <c r="AY65" s="8"/>
      <c r="AZ65" s="7"/>
      <c r="BA65" s="7"/>
      <c r="BB65" s="7">
        <v>1</v>
      </c>
      <c r="BC65" s="4">
        <v>79</v>
      </c>
      <c r="BD65" s="8">
        <v>674.18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0.5985</v>
      </c>
      <c r="BJ65" s="4">
        <v>46</v>
      </c>
      <c r="BK65" s="8">
        <v>403.5</v>
      </c>
      <c r="BL65" s="2" t="s">
        <v>1356</v>
      </c>
      <c r="BM65" s="7">
        <v>1</v>
      </c>
      <c r="BN65" s="7">
        <v>1</v>
      </c>
      <c r="BO65" s="4">
        <v>39</v>
      </c>
      <c r="BP65" s="8">
        <v>351</v>
      </c>
      <c r="BQ65" s="4"/>
      <c r="BR65" s="8"/>
      <c r="BS65" s="7"/>
      <c r="BT65" s="7"/>
      <c r="BU65" s="2" t="s">
        <v>140</v>
      </c>
      <c r="BV65" s="2" t="s">
        <v>129</v>
      </c>
      <c r="BW65" s="2" t="s">
        <v>132</v>
      </c>
      <c r="BX65" s="2" t="s">
        <v>1211</v>
      </c>
      <c r="BY65" s="2" t="s">
        <v>142</v>
      </c>
      <c r="BZ65" s="2" t="s">
        <v>132</v>
      </c>
      <c r="CA65" s="4"/>
      <c r="CB65" s="8"/>
      <c r="CC65" s="4"/>
      <c r="CD65" s="8"/>
      <c r="CE65" s="7"/>
      <c r="CF65" s="7"/>
      <c r="CG65" s="2" t="s">
        <v>140</v>
      </c>
      <c r="CH65" s="2" t="s">
        <v>129</v>
      </c>
      <c r="CI65" s="2" t="s">
        <v>1234</v>
      </c>
      <c r="CJ65" s="2" t="s">
        <v>132</v>
      </c>
      <c r="CK65" s="2" t="s">
        <v>142</v>
      </c>
      <c r="CL65" s="2" t="s">
        <v>132</v>
      </c>
      <c r="CM65" s="4">
        <v>3</v>
      </c>
      <c r="CN65" s="8">
        <v>23.49</v>
      </c>
      <c r="CO65" s="4"/>
      <c r="CP65" s="8"/>
      <c r="CQ65" s="7"/>
      <c r="CR65" s="7"/>
      <c r="CS65" s="2" t="s">
        <v>140</v>
      </c>
      <c r="CT65" s="2" t="s">
        <v>129</v>
      </c>
      <c r="CU65" s="2" t="s">
        <v>867</v>
      </c>
      <c r="CV65" s="2" t="s">
        <v>438</v>
      </c>
      <c r="CW65" s="2" t="s">
        <v>142</v>
      </c>
      <c r="CX65" s="2" t="s">
        <v>132</v>
      </c>
      <c r="CY65" s="4">
        <v>1</v>
      </c>
      <c r="CZ65" s="8">
        <v>6.99</v>
      </c>
      <c r="DA65" s="4"/>
      <c r="DB65" s="8"/>
      <c r="DC65" s="7"/>
      <c r="DD65" s="7"/>
      <c r="DE65" s="2" t="s">
        <v>140</v>
      </c>
      <c r="DF65" s="2" t="s">
        <v>129</v>
      </c>
      <c r="DG65" s="2" t="s">
        <v>1209</v>
      </c>
      <c r="DH65" s="2" t="s">
        <v>1253</v>
      </c>
      <c r="DI65" s="2" t="s">
        <v>142</v>
      </c>
      <c r="DJ65" s="2" t="s">
        <v>132</v>
      </c>
      <c r="DK65" s="4"/>
      <c r="DL65" s="8"/>
      <c r="DM65" s="4"/>
      <c r="DN65" s="8"/>
      <c r="DO65" s="7"/>
      <c r="DP65" s="7"/>
      <c r="DQ65" s="2" t="s">
        <v>175</v>
      </c>
      <c r="DR65" s="2" t="s">
        <v>129</v>
      </c>
      <c r="DS65" s="2" t="s">
        <v>132</v>
      </c>
      <c r="DT65" s="2" t="s">
        <v>132</v>
      </c>
      <c r="DU65" s="2" t="s">
        <v>142</v>
      </c>
      <c r="DV65" s="2" t="s">
        <v>132</v>
      </c>
      <c r="DW65" s="4"/>
      <c r="DX65" s="8"/>
      <c r="DY65" s="4"/>
      <c r="DZ65" s="8"/>
      <c r="EA65" s="7"/>
      <c r="EB65" s="7"/>
      <c r="EC65" s="2" t="s">
        <v>140</v>
      </c>
      <c r="ED65" s="2" t="s">
        <v>129</v>
      </c>
      <c r="EE65" s="2" t="s">
        <v>871</v>
      </c>
      <c r="EF65" s="2" t="s">
        <v>132</v>
      </c>
      <c r="EG65" s="2" t="s">
        <v>142</v>
      </c>
      <c r="EH65" s="2" t="s">
        <v>132</v>
      </c>
      <c r="EI65" s="4"/>
      <c r="EJ65" s="8"/>
      <c r="EK65" s="4"/>
      <c r="EL65" s="8"/>
      <c r="EM65" s="7"/>
      <c r="EN65" s="7"/>
      <c r="EO65" s="2" t="s">
        <v>140</v>
      </c>
      <c r="EP65" s="2" t="s">
        <v>129</v>
      </c>
      <c r="EQ65" s="2" t="s">
        <v>916</v>
      </c>
      <c r="ER65" s="2" t="s">
        <v>132</v>
      </c>
      <c r="ES65" s="2" t="s">
        <v>142</v>
      </c>
      <c r="ET65" s="2" t="s">
        <v>132</v>
      </c>
      <c r="EU65" s="4"/>
      <c r="EV65" s="8"/>
      <c r="EW65" s="4"/>
      <c r="EX65" s="8"/>
      <c r="EY65" s="7"/>
      <c r="EZ65" s="7"/>
      <c r="FA65" s="2" t="s">
        <v>796</v>
      </c>
      <c r="FB65" s="2" t="s">
        <v>129</v>
      </c>
      <c r="FC65" s="2" t="s">
        <v>132</v>
      </c>
      <c r="FD65" s="2" t="s">
        <v>132</v>
      </c>
      <c r="FE65" s="2" t="s">
        <v>142</v>
      </c>
      <c r="FF65" s="2" t="s">
        <v>132</v>
      </c>
      <c r="FG65" s="4"/>
      <c r="FH65" s="8"/>
      <c r="FI65" s="4"/>
      <c r="FJ65" s="8"/>
      <c r="FK65" s="7"/>
      <c r="FL65" s="7"/>
      <c r="FM65" s="2" t="s">
        <v>173</v>
      </c>
      <c r="FN65" s="2" t="s">
        <v>129</v>
      </c>
      <c r="FO65" s="2" t="s">
        <v>132</v>
      </c>
      <c r="FP65" s="2" t="s">
        <v>132</v>
      </c>
      <c r="FQ65" s="2" t="s">
        <v>142</v>
      </c>
      <c r="FR65" s="2" t="s">
        <v>132</v>
      </c>
      <c r="FS65" s="4"/>
      <c r="FT65" s="8"/>
      <c r="FU65" s="4"/>
      <c r="FV65" s="8"/>
      <c r="FW65" s="7"/>
      <c r="FX65" s="7"/>
      <c r="FY65" s="2" t="s">
        <v>175</v>
      </c>
      <c r="FZ65" s="2" t="s">
        <v>129</v>
      </c>
      <c r="GA65" s="2" t="s">
        <v>132</v>
      </c>
      <c r="GB65" s="2" t="s">
        <v>132</v>
      </c>
      <c r="GC65" s="2" t="s">
        <v>142</v>
      </c>
      <c r="GD65" s="2" t="s">
        <v>132</v>
      </c>
      <c r="GE65" s="4"/>
      <c r="GF65" s="8"/>
      <c r="GG65" s="4"/>
      <c r="GH65" s="8"/>
      <c r="GI65" s="7"/>
      <c r="GJ65" s="7"/>
      <c r="GK65" s="2" t="s">
        <v>140</v>
      </c>
      <c r="GL65" s="2" t="s">
        <v>129</v>
      </c>
      <c r="GM65" s="2" t="s">
        <v>1209</v>
      </c>
      <c r="GN65" s="2" t="s">
        <v>1357</v>
      </c>
      <c r="GO65" s="2" t="s">
        <v>142</v>
      </c>
      <c r="GP65" s="2" t="s">
        <v>132</v>
      </c>
      <c r="GQ65" s="4"/>
      <c r="GR65" s="8"/>
      <c r="GS65" s="4"/>
      <c r="GT65" s="8"/>
      <c r="GU65" s="7"/>
      <c r="GV65" s="7"/>
      <c r="GW65" s="2" t="s">
        <v>140</v>
      </c>
      <c r="GX65" s="2" t="s">
        <v>129</v>
      </c>
      <c r="GY65" s="2" t="s">
        <v>162</v>
      </c>
      <c r="GZ65" s="2" t="s">
        <v>132</v>
      </c>
      <c r="HA65" s="2" t="s">
        <v>142</v>
      </c>
      <c r="HB65" s="2" t="s">
        <v>132</v>
      </c>
      <c r="HC65" s="4">
        <v>3</v>
      </c>
      <c r="HD65" s="8">
        <v>22.02</v>
      </c>
      <c r="HE65" s="4"/>
      <c r="HF65" s="8"/>
      <c r="HG65" s="7"/>
      <c r="HH65" s="7"/>
      <c r="HI65" s="2" t="s">
        <v>140</v>
      </c>
      <c r="HJ65" s="2" t="s">
        <v>129</v>
      </c>
      <c r="HK65" s="2" t="s">
        <v>859</v>
      </c>
      <c r="HL65" s="2" t="s">
        <v>1358</v>
      </c>
      <c r="HM65" s="2" t="s">
        <v>142</v>
      </c>
      <c r="HN65" s="2" t="s">
        <v>132</v>
      </c>
      <c r="HO65" s="4"/>
      <c r="HP65" s="8"/>
      <c r="HQ65" s="4"/>
      <c r="HR65" s="8"/>
      <c r="HS65" s="7"/>
      <c r="HT65" s="7"/>
      <c r="HU65" s="2" t="s">
        <v>140</v>
      </c>
      <c r="HV65" s="2" t="s">
        <v>129</v>
      </c>
      <c r="HW65" s="2" t="s">
        <v>167</v>
      </c>
      <c r="HX65" s="2" t="s">
        <v>132</v>
      </c>
      <c r="HY65" s="2" t="s">
        <v>142</v>
      </c>
      <c r="HZ65" s="2" t="s">
        <v>132</v>
      </c>
      <c r="IA65" s="4"/>
      <c r="IB65" s="8"/>
      <c r="IC65" s="4"/>
      <c r="ID65" s="8"/>
      <c r="IE65" s="7"/>
      <c r="IF65" s="7"/>
      <c r="IG65" s="2" t="s">
        <v>168</v>
      </c>
      <c r="IH65" s="2" t="s">
        <v>129</v>
      </c>
      <c r="II65" s="2" t="s">
        <v>132</v>
      </c>
      <c r="IJ65" s="2" t="s">
        <v>132</v>
      </c>
      <c r="IK65" s="2" t="s">
        <v>142</v>
      </c>
      <c r="IL65" s="2" t="s">
        <v>132</v>
      </c>
      <c r="IM65" s="4"/>
      <c r="IN65" s="8"/>
      <c r="IO65" s="4"/>
      <c r="IP65" s="8"/>
      <c r="IQ65" s="7"/>
      <c r="IR65" s="7"/>
      <c r="IS65" s="2" t="s">
        <v>175</v>
      </c>
      <c r="IT65" s="2" t="s">
        <v>129</v>
      </c>
      <c r="IU65" s="2" t="s">
        <v>132</v>
      </c>
      <c r="IV65" s="2" t="s">
        <v>132</v>
      </c>
      <c r="IW65" s="2" t="s">
        <v>142</v>
      </c>
      <c r="IX65" s="2" t="s">
        <v>132</v>
      </c>
      <c r="IY65" s="4"/>
      <c r="IZ65" s="8"/>
      <c r="JA65" s="4"/>
      <c r="JB65" s="8"/>
      <c r="JC65" s="7"/>
      <c r="JD65" s="7"/>
      <c r="JE65" s="2" t="s">
        <v>140</v>
      </c>
      <c r="JF65" s="2" t="s">
        <v>129</v>
      </c>
      <c r="JG65" s="2" t="s">
        <v>897</v>
      </c>
      <c r="JH65" s="2" t="s">
        <v>132</v>
      </c>
      <c r="JI65" s="2" t="s">
        <v>142</v>
      </c>
      <c r="JJ65" s="2" t="s">
        <v>132</v>
      </c>
      <c r="JK65" s="4"/>
      <c r="JL65" s="8"/>
      <c r="JM65" s="4"/>
      <c r="JN65" s="8"/>
      <c r="JO65" s="7"/>
      <c r="JP65" s="7"/>
      <c r="JQ65" s="2" t="s">
        <v>164</v>
      </c>
      <c r="JR65" s="2" t="s">
        <v>129</v>
      </c>
      <c r="JS65" s="2" t="s">
        <v>132</v>
      </c>
      <c r="JT65" s="2" t="s">
        <v>132</v>
      </c>
      <c r="JU65" s="2" t="s">
        <v>142</v>
      </c>
      <c r="JV65" s="2" t="s">
        <v>132</v>
      </c>
      <c r="JW65" s="4"/>
      <c r="JX65" s="8"/>
      <c r="JY65" s="4"/>
      <c r="JZ65" s="8"/>
      <c r="KA65" s="7"/>
      <c r="KB65" s="7"/>
      <c r="KC65" s="2" t="s">
        <v>164</v>
      </c>
      <c r="KD65" s="2" t="s">
        <v>129</v>
      </c>
      <c r="KE65" s="2" t="s">
        <v>132</v>
      </c>
      <c r="KF65" s="2" t="s">
        <v>132</v>
      </c>
      <c r="KG65" s="2" t="s">
        <v>142</v>
      </c>
      <c r="KH65" s="2" t="s">
        <v>132</v>
      </c>
      <c r="KI65" s="4"/>
      <c r="KJ65" s="8"/>
      <c r="KK65" s="4"/>
      <c r="KL65" s="8"/>
      <c r="KM65" s="7"/>
      <c r="KN65" s="7"/>
      <c r="KO65" s="2" t="s">
        <v>175</v>
      </c>
      <c r="KP65" s="2" t="s">
        <v>129</v>
      </c>
      <c r="KQ65" s="2" t="s">
        <v>132</v>
      </c>
      <c r="KR65" s="2" t="s">
        <v>132</v>
      </c>
      <c r="KS65" s="2" t="s">
        <v>142</v>
      </c>
      <c r="KT65" s="2" t="s">
        <v>132</v>
      </c>
      <c r="KU65" s="4"/>
      <c r="KV65" s="8"/>
      <c r="KW65" s="4"/>
      <c r="KX65" s="8"/>
      <c r="KY65" s="7"/>
      <c r="KZ65" s="7"/>
      <c r="LA65" s="2" t="s">
        <v>175</v>
      </c>
      <c r="LB65" s="2" t="s">
        <v>177</v>
      </c>
      <c r="LC65" s="2" t="s">
        <v>132</v>
      </c>
      <c r="LD65" s="2" t="s">
        <v>132</v>
      </c>
      <c r="LE65" s="2" t="s">
        <v>142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175</v>
      </c>
      <c r="ML65" s="2" t="s">
        <v>129</v>
      </c>
      <c r="MM65" s="2" t="s">
        <v>132</v>
      </c>
      <c r="MN65" s="2" t="s">
        <v>132</v>
      </c>
      <c r="MO65" s="2" t="s">
        <v>142</v>
      </c>
      <c r="MP65" s="2" t="s">
        <v>132</v>
      </c>
      <c r="MQ65" s="4"/>
      <c r="MR65" s="8"/>
      <c r="MS65" s="4"/>
      <c r="MT65" s="8"/>
      <c r="MU65" s="7"/>
      <c r="MV65" s="7"/>
      <c r="MW65" s="2" t="s">
        <v>175</v>
      </c>
      <c r="MX65" s="2" t="s">
        <v>129</v>
      </c>
      <c r="MY65" s="2" t="s">
        <v>132</v>
      </c>
      <c r="MZ65" s="2" t="s">
        <v>132</v>
      </c>
      <c r="NA65" s="2" t="s">
        <v>142</v>
      </c>
      <c r="NB65" s="2" t="s">
        <v>132</v>
      </c>
      <c r="NC65" s="4"/>
      <c r="ND65" s="8"/>
      <c r="NE65" s="4"/>
      <c r="NF65" s="8"/>
      <c r="NG65" s="7"/>
      <c r="NH65" s="7"/>
      <c r="NI65" s="2" t="s">
        <v>175</v>
      </c>
      <c r="NJ65" s="2" t="s">
        <v>129</v>
      </c>
      <c r="NK65" s="2" t="s">
        <v>132</v>
      </c>
      <c r="NL65" s="2" t="s">
        <v>132</v>
      </c>
      <c r="NM65" s="2" t="s">
        <v>142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175</v>
      </c>
      <c r="OH65" s="2" t="s">
        <v>129</v>
      </c>
      <c r="OI65" s="2" t="s">
        <v>132</v>
      </c>
      <c r="OJ65" s="2" t="s">
        <v>132</v>
      </c>
      <c r="OK65" s="2" t="s">
        <v>142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164</v>
      </c>
      <c r="PF65" s="2" t="s">
        <v>129</v>
      </c>
      <c r="PG65" s="2" t="s">
        <v>132</v>
      </c>
      <c r="PH65" s="2" t="s">
        <v>132</v>
      </c>
      <c r="PI65" s="2" t="s">
        <v>142</v>
      </c>
      <c r="PJ65" s="2" t="s">
        <v>132</v>
      </c>
      <c r="PK65" s="4"/>
      <c r="PL65" s="8"/>
      <c r="PM65" s="4"/>
      <c r="PN65" s="8"/>
      <c r="PO65" s="7"/>
      <c r="PP65" s="7"/>
      <c r="PQ65" s="2" t="s">
        <v>175</v>
      </c>
      <c r="PR65" s="2" t="s">
        <v>129</v>
      </c>
      <c r="PS65" s="2" t="s">
        <v>132</v>
      </c>
      <c r="PT65" s="2" t="s">
        <v>132</v>
      </c>
      <c r="PU65" s="2" t="s">
        <v>142</v>
      </c>
      <c r="PV65" s="2" t="s">
        <v>132</v>
      </c>
      <c r="PW65" s="4"/>
      <c r="PX65" s="8"/>
      <c r="PY65" s="4"/>
      <c r="PZ65" s="8"/>
      <c r="QA65" s="7"/>
      <c r="QB65" s="7"/>
      <c r="QC65" s="2" t="s">
        <v>175</v>
      </c>
      <c r="QD65" s="2" t="s">
        <v>129</v>
      </c>
      <c r="QE65" s="2" t="s">
        <v>132</v>
      </c>
      <c r="QF65" s="2" t="s">
        <v>132</v>
      </c>
      <c r="QG65" s="2" t="s">
        <v>142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175</v>
      </c>
      <c r="RB65" s="2" t="s">
        <v>129</v>
      </c>
      <c r="RC65" s="2" t="s">
        <v>132</v>
      </c>
      <c r="RD65" s="2" t="s">
        <v>132</v>
      </c>
      <c r="RE65" s="2" t="s">
        <v>142</v>
      </c>
      <c r="RF65" s="2" t="s">
        <v>180</v>
      </c>
      <c r="RG65" s="4"/>
      <c r="RH65" s="8"/>
      <c r="RI65" s="4"/>
      <c r="RJ65" s="8"/>
      <c r="RK65" s="7"/>
      <c r="RL65" s="7"/>
      <c r="RM65" s="2" t="s">
        <v>140</v>
      </c>
      <c r="RN65" s="2" t="s">
        <v>177</v>
      </c>
      <c r="RO65" s="2" t="s">
        <v>1218</v>
      </c>
      <c r="RP65" s="2" t="s">
        <v>132</v>
      </c>
      <c r="RQ65" s="2" t="s">
        <v>142</v>
      </c>
      <c r="RR65" s="2" t="s">
        <v>132</v>
      </c>
    </row>
    <row r="66">
      <c r="A66" s="2" t="s">
        <v>1359</v>
      </c>
      <c r="B66" s="2" t="s">
        <v>121</v>
      </c>
      <c r="C66" s="2" t="s">
        <v>122</v>
      </c>
      <c r="D66" s="2" t="s">
        <v>929</v>
      </c>
      <c r="E66" s="2" t="s">
        <v>930</v>
      </c>
      <c r="F66" s="2" t="s">
        <v>1353</v>
      </c>
      <c r="G66" s="2" t="s">
        <v>1353</v>
      </c>
      <c r="H66" s="2" t="s">
        <v>1353</v>
      </c>
      <c r="I66" s="2" t="s">
        <v>1360</v>
      </c>
      <c r="J66" s="2" t="s">
        <v>127</v>
      </c>
      <c r="K66" s="2" t="s">
        <v>1361</v>
      </c>
      <c r="L66" s="3">
        <v>6.66</v>
      </c>
      <c r="M66" s="3">
        <v>6.99</v>
      </c>
      <c r="N66" s="3">
        <v>19.99</v>
      </c>
      <c r="O66" s="2" t="s">
        <v>129</v>
      </c>
      <c r="P66" s="2" t="s">
        <v>864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428</v>
      </c>
      <c r="V66" s="2" t="s">
        <v>878</v>
      </c>
      <c r="W66" s="2" t="s">
        <v>401</v>
      </c>
      <c r="X66" s="2" t="s">
        <v>720</v>
      </c>
      <c r="Y66" s="2" t="s">
        <v>1209</v>
      </c>
      <c r="Z66" s="4">
        <v>165</v>
      </c>
      <c r="AA66" s="4">
        <f>=ROUNDDOWN(75,0)</f>
      </c>
      <c r="AB66" s="5">
        <v>2.2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13</v>
      </c>
      <c r="AQ66" s="8">
        <v>107.79</v>
      </c>
      <c r="AR66" s="4"/>
      <c r="AS66" s="8"/>
      <c r="AT66" s="7"/>
      <c r="AU66" s="7"/>
      <c r="AV66" s="4">
        <v>13</v>
      </c>
      <c r="AW66" s="8">
        <v>107.79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0.1599</v>
      </c>
      <c r="BJ66" s="4">
        <v>13</v>
      </c>
      <c r="BK66" s="8">
        <v>107.79</v>
      </c>
      <c r="BL66" s="2" t="s">
        <v>1362</v>
      </c>
      <c r="BM66" s="7">
        <v>1</v>
      </c>
      <c r="BN66" s="7">
        <v>1</v>
      </c>
      <c r="BO66" s="4">
        <v>8</v>
      </c>
      <c r="BP66" s="8">
        <v>72</v>
      </c>
      <c r="BQ66" s="4"/>
      <c r="BR66" s="8"/>
      <c r="BS66" s="7"/>
      <c r="BT66" s="7"/>
      <c r="BU66" s="2" t="s">
        <v>140</v>
      </c>
      <c r="BV66" s="2" t="s">
        <v>129</v>
      </c>
      <c r="BW66" s="2" t="s">
        <v>132</v>
      </c>
      <c r="BX66" s="2" t="s">
        <v>1211</v>
      </c>
      <c r="BY66" s="2" t="s">
        <v>142</v>
      </c>
      <c r="BZ66" s="2" t="s">
        <v>132</v>
      </c>
      <c r="CA66" s="4">
        <v>1</v>
      </c>
      <c r="CB66" s="8">
        <v>5.94</v>
      </c>
      <c r="CC66" s="4"/>
      <c r="CD66" s="8"/>
      <c r="CE66" s="7"/>
      <c r="CF66" s="7"/>
      <c r="CG66" s="2" t="s">
        <v>140</v>
      </c>
      <c r="CH66" s="2" t="s">
        <v>129</v>
      </c>
      <c r="CI66" s="2" t="s">
        <v>1234</v>
      </c>
      <c r="CJ66" s="2" t="s">
        <v>1232</v>
      </c>
      <c r="CK66" s="2" t="s">
        <v>142</v>
      </c>
      <c r="CL66" s="2" t="s">
        <v>132</v>
      </c>
      <c r="CM66" s="4"/>
      <c r="CN66" s="8"/>
      <c r="CO66" s="4"/>
      <c r="CP66" s="8"/>
      <c r="CQ66" s="7"/>
      <c r="CR66" s="7"/>
      <c r="CS66" s="2" t="s">
        <v>140</v>
      </c>
      <c r="CT66" s="2" t="s">
        <v>129</v>
      </c>
      <c r="CU66" s="2" t="s">
        <v>867</v>
      </c>
      <c r="CV66" s="2" t="s">
        <v>132</v>
      </c>
      <c r="CW66" s="2" t="s">
        <v>142</v>
      </c>
      <c r="CX66" s="2" t="s">
        <v>132</v>
      </c>
      <c r="CY66" s="4"/>
      <c r="CZ66" s="8"/>
      <c r="DA66" s="4"/>
      <c r="DB66" s="8"/>
      <c r="DC66" s="7"/>
      <c r="DD66" s="7"/>
      <c r="DE66" s="2" t="s">
        <v>140</v>
      </c>
      <c r="DF66" s="2" t="s">
        <v>129</v>
      </c>
      <c r="DG66" s="2" t="s">
        <v>1214</v>
      </c>
      <c r="DH66" s="2" t="s">
        <v>1363</v>
      </c>
      <c r="DI66" s="2" t="s">
        <v>142</v>
      </c>
      <c r="DJ66" s="2" t="s">
        <v>132</v>
      </c>
      <c r="DK66" s="4"/>
      <c r="DL66" s="8"/>
      <c r="DM66" s="4"/>
      <c r="DN66" s="8"/>
      <c r="DO66" s="7"/>
      <c r="DP66" s="7"/>
      <c r="DQ66" s="2" t="s">
        <v>175</v>
      </c>
      <c r="DR66" s="2" t="s">
        <v>129</v>
      </c>
      <c r="DS66" s="2" t="s">
        <v>132</v>
      </c>
      <c r="DT66" s="2" t="s">
        <v>132</v>
      </c>
      <c r="DU66" s="2" t="s">
        <v>142</v>
      </c>
      <c r="DV66" s="2" t="s">
        <v>132</v>
      </c>
      <c r="DW66" s="4">
        <v>1</v>
      </c>
      <c r="DX66" s="8">
        <v>7.83</v>
      </c>
      <c r="DY66" s="4"/>
      <c r="DZ66" s="8"/>
      <c r="EA66" s="7"/>
      <c r="EB66" s="7"/>
      <c r="EC66" s="2" t="s">
        <v>140</v>
      </c>
      <c r="ED66" s="2" t="s">
        <v>129</v>
      </c>
      <c r="EE66" s="2" t="s">
        <v>871</v>
      </c>
      <c r="EF66" s="2" t="s">
        <v>1216</v>
      </c>
      <c r="EG66" s="2" t="s">
        <v>142</v>
      </c>
      <c r="EH66" s="2" t="s">
        <v>132</v>
      </c>
      <c r="EI66" s="4"/>
      <c r="EJ66" s="8"/>
      <c r="EK66" s="4"/>
      <c r="EL66" s="8"/>
      <c r="EM66" s="7"/>
      <c r="EN66" s="7"/>
      <c r="EO66" s="2" t="s">
        <v>140</v>
      </c>
      <c r="EP66" s="2" t="s">
        <v>129</v>
      </c>
      <c r="EQ66" s="2" t="s">
        <v>916</v>
      </c>
      <c r="ER66" s="2" t="s">
        <v>132</v>
      </c>
      <c r="ES66" s="2" t="s">
        <v>142</v>
      </c>
      <c r="ET66" s="2" t="s">
        <v>132</v>
      </c>
      <c r="EU66" s="4"/>
      <c r="EV66" s="8"/>
      <c r="EW66" s="4"/>
      <c r="EX66" s="8"/>
      <c r="EY66" s="7"/>
      <c r="EZ66" s="7"/>
      <c r="FA66" s="2" t="s">
        <v>796</v>
      </c>
      <c r="FB66" s="2" t="s">
        <v>129</v>
      </c>
      <c r="FC66" s="2" t="s">
        <v>132</v>
      </c>
      <c r="FD66" s="2" t="s">
        <v>132</v>
      </c>
      <c r="FE66" s="2" t="s">
        <v>142</v>
      </c>
      <c r="FF66" s="2" t="s">
        <v>132</v>
      </c>
      <c r="FG66" s="4"/>
      <c r="FH66" s="8"/>
      <c r="FI66" s="4"/>
      <c r="FJ66" s="8"/>
      <c r="FK66" s="7"/>
      <c r="FL66" s="7"/>
      <c r="FM66" s="2" t="s">
        <v>173</v>
      </c>
      <c r="FN66" s="2" t="s">
        <v>129</v>
      </c>
      <c r="FO66" s="2" t="s">
        <v>132</v>
      </c>
      <c r="FP66" s="2" t="s">
        <v>132</v>
      </c>
      <c r="FQ66" s="2" t="s">
        <v>142</v>
      </c>
      <c r="FR66" s="2" t="s">
        <v>132</v>
      </c>
      <c r="FS66" s="4"/>
      <c r="FT66" s="8"/>
      <c r="FU66" s="4"/>
      <c r="FV66" s="8"/>
      <c r="FW66" s="7"/>
      <c r="FX66" s="7"/>
      <c r="FY66" s="2" t="s">
        <v>175</v>
      </c>
      <c r="FZ66" s="2" t="s">
        <v>129</v>
      </c>
      <c r="GA66" s="2" t="s">
        <v>132</v>
      </c>
      <c r="GB66" s="2" t="s">
        <v>132</v>
      </c>
      <c r="GC66" s="2" t="s">
        <v>142</v>
      </c>
      <c r="GD66" s="2" t="s">
        <v>132</v>
      </c>
      <c r="GE66" s="4"/>
      <c r="GF66" s="8"/>
      <c r="GG66" s="4"/>
      <c r="GH66" s="8"/>
      <c r="GI66" s="7"/>
      <c r="GJ66" s="7"/>
      <c r="GK66" s="2" t="s">
        <v>140</v>
      </c>
      <c r="GL66" s="2" t="s">
        <v>129</v>
      </c>
      <c r="GM66" s="2" t="s">
        <v>1214</v>
      </c>
      <c r="GN66" s="2" t="s">
        <v>1212</v>
      </c>
      <c r="GO66" s="2" t="s">
        <v>142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162</v>
      </c>
      <c r="GZ66" s="2" t="s">
        <v>132</v>
      </c>
      <c r="HA66" s="2" t="s">
        <v>142</v>
      </c>
      <c r="HB66" s="2" t="s">
        <v>132</v>
      </c>
      <c r="HC66" s="4">
        <v>3</v>
      </c>
      <c r="HD66" s="8">
        <v>22.02</v>
      </c>
      <c r="HE66" s="4"/>
      <c r="HF66" s="8"/>
      <c r="HG66" s="7"/>
      <c r="HH66" s="7"/>
      <c r="HI66" s="2" t="s">
        <v>140</v>
      </c>
      <c r="HJ66" s="2" t="s">
        <v>129</v>
      </c>
      <c r="HK66" s="2" t="s">
        <v>859</v>
      </c>
      <c r="HL66" s="2" t="s">
        <v>1358</v>
      </c>
      <c r="HM66" s="2" t="s">
        <v>142</v>
      </c>
      <c r="HN66" s="2" t="s">
        <v>132</v>
      </c>
      <c r="HO66" s="4"/>
      <c r="HP66" s="8"/>
      <c r="HQ66" s="4"/>
      <c r="HR66" s="8"/>
      <c r="HS66" s="7"/>
      <c r="HT66" s="7"/>
      <c r="HU66" s="2" t="s">
        <v>140</v>
      </c>
      <c r="HV66" s="2" t="s">
        <v>129</v>
      </c>
      <c r="HW66" s="2" t="s">
        <v>167</v>
      </c>
      <c r="HX66" s="2" t="s">
        <v>132</v>
      </c>
      <c r="HY66" s="2" t="s">
        <v>142</v>
      </c>
      <c r="HZ66" s="2" t="s">
        <v>132</v>
      </c>
      <c r="IA66" s="4"/>
      <c r="IB66" s="8"/>
      <c r="IC66" s="4"/>
      <c r="ID66" s="8"/>
      <c r="IE66" s="7"/>
      <c r="IF66" s="7"/>
      <c r="IG66" s="2" t="s">
        <v>168</v>
      </c>
      <c r="IH66" s="2" t="s">
        <v>129</v>
      </c>
      <c r="II66" s="2" t="s">
        <v>132</v>
      </c>
      <c r="IJ66" s="2" t="s">
        <v>132</v>
      </c>
      <c r="IK66" s="2" t="s">
        <v>142</v>
      </c>
      <c r="IL66" s="2" t="s">
        <v>132</v>
      </c>
      <c r="IM66" s="4"/>
      <c r="IN66" s="8"/>
      <c r="IO66" s="4"/>
      <c r="IP66" s="8"/>
      <c r="IQ66" s="7"/>
      <c r="IR66" s="7"/>
      <c r="IS66" s="2" t="s">
        <v>175</v>
      </c>
      <c r="IT66" s="2" t="s">
        <v>129</v>
      </c>
      <c r="IU66" s="2" t="s">
        <v>132</v>
      </c>
      <c r="IV66" s="2" t="s">
        <v>132</v>
      </c>
      <c r="IW66" s="2" t="s">
        <v>142</v>
      </c>
      <c r="IX66" s="2" t="s">
        <v>132</v>
      </c>
      <c r="IY66" s="4"/>
      <c r="IZ66" s="8"/>
      <c r="JA66" s="4"/>
      <c r="JB66" s="8"/>
      <c r="JC66" s="7"/>
      <c r="JD66" s="7"/>
      <c r="JE66" s="2" t="s">
        <v>140</v>
      </c>
      <c r="JF66" s="2" t="s">
        <v>129</v>
      </c>
      <c r="JG66" s="2" t="s">
        <v>897</v>
      </c>
      <c r="JH66" s="2" t="s">
        <v>132</v>
      </c>
      <c r="JI66" s="2" t="s">
        <v>142</v>
      </c>
      <c r="JJ66" s="2" t="s">
        <v>132</v>
      </c>
      <c r="JK66" s="4"/>
      <c r="JL66" s="8"/>
      <c r="JM66" s="4"/>
      <c r="JN66" s="8"/>
      <c r="JO66" s="7"/>
      <c r="JP66" s="7"/>
      <c r="JQ66" s="2" t="s">
        <v>176</v>
      </c>
      <c r="JR66" s="2" t="s">
        <v>129</v>
      </c>
      <c r="JS66" s="2" t="s">
        <v>132</v>
      </c>
      <c r="JT66" s="2" t="s">
        <v>132</v>
      </c>
      <c r="JU66" s="2" t="s">
        <v>142</v>
      </c>
      <c r="JV66" s="2" t="s">
        <v>132</v>
      </c>
      <c r="JW66" s="4"/>
      <c r="JX66" s="8"/>
      <c r="JY66" s="4"/>
      <c r="JZ66" s="8"/>
      <c r="KA66" s="7"/>
      <c r="KB66" s="7"/>
      <c r="KC66" s="2" t="s">
        <v>164</v>
      </c>
      <c r="KD66" s="2" t="s">
        <v>129</v>
      </c>
      <c r="KE66" s="2" t="s">
        <v>132</v>
      </c>
      <c r="KF66" s="2" t="s">
        <v>132</v>
      </c>
      <c r="KG66" s="2" t="s">
        <v>142</v>
      </c>
      <c r="KH66" s="2" t="s">
        <v>132</v>
      </c>
      <c r="KI66" s="4"/>
      <c r="KJ66" s="8"/>
      <c r="KK66" s="4"/>
      <c r="KL66" s="8"/>
      <c r="KM66" s="7"/>
      <c r="KN66" s="7"/>
      <c r="KO66" s="2" t="s">
        <v>175</v>
      </c>
      <c r="KP66" s="2" t="s">
        <v>129</v>
      </c>
      <c r="KQ66" s="2" t="s">
        <v>132</v>
      </c>
      <c r="KR66" s="2" t="s">
        <v>132</v>
      </c>
      <c r="KS66" s="2" t="s">
        <v>142</v>
      </c>
      <c r="KT66" s="2" t="s">
        <v>132</v>
      </c>
      <c r="KU66" s="4"/>
      <c r="KV66" s="8"/>
      <c r="KW66" s="4"/>
      <c r="KX66" s="8"/>
      <c r="KY66" s="7"/>
      <c r="KZ66" s="7"/>
      <c r="LA66" s="2" t="s">
        <v>175</v>
      </c>
      <c r="LB66" s="2" t="s">
        <v>177</v>
      </c>
      <c r="LC66" s="2" t="s">
        <v>132</v>
      </c>
      <c r="LD66" s="2" t="s">
        <v>132</v>
      </c>
      <c r="LE66" s="2" t="s">
        <v>142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175</v>
      </c>
      <c r="ML66" s="2" t="s">
        <v>129</v>
      </c>
      <c r="MM66" s="2" t="s">
        <v>132</v>
      </c>
      <c r="MN66" s="2" t="s">
        <v>132</v>
      </c>
      <c r="MO66" s="2" t="s">
        <v>142</v>
      </c>
      <c r="MP66" s="2" t="s">
        <v>132</v>
      </c>
      <c r="MQ66" s="4"/>
      <c r="MR66" s="8"/>
      <c r="MS66" s="4"/>
      <c r="MT66" s="8"/>
      <c r="MU66" s="7"/>
      <c r="MV66" s="7"/>
      <c r="MW66" s="2" t="s">
        <v>175</v>
      </c>
      <c r="MX66" s="2" t="s">
        <v>129</v>
      </c>
      <c r="MY66" s="2" t="s">
        <v>132</v>
      </c>
      <c r="MZ66" s="2" t="s">
        <v>132</v>
      </c>
      <c r="NA66" s="2" t="s">
        <v>142</v>
      </c>
      <c r="NB66" s="2" t="s">
        <v>132</v>
      </c>
      <c r="NC66" s="4"/>
      <c r="ND66" s="8"/>
      <c r="NE66" s="4"/>
      <c r="NF66" s="8"/>
      <c r="NG66" s="7"/>
      <c r="NH66" s="7"/>
      <c r="NI66" s="2" t="s">
        <v>175</v>
      </c>
      <c r="NJ66" s="2" t="s">
        <v>129</v>
      </c>
      <c r="NK66" s="2" t="s">
        <v>132</v>
      </c>
      <c r="NL66" s="2" t="s">
        <v>132</v>
      </c>
      <c r="NM66" s="2" t="s">
        <v>142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176</v>
      </c>
      <c r="OH66" s="2" t="s">
        <v>129</v>
      </c>
      <c r="OI66" s="2" t="s">
        <v>132</v>
      </c>
      <c r="OJ66" s="2" t="s">
        <v>132</v>
      </c>
      <c r="OK66" s="2" t="s">
        <v>142</v>
      </c>
      <c r="OL66" s="2" t="s">
        <v>132</v>
      </c>
      <c r="OM66" s="4"/>
      <c r="ON66" s="8"/>
      <c r="OO66" s="4"/>
      <c r="OP66" s="8"/>
      <c r="OQ66" s="7"/>
      <c r="OR66" s="7"/>
      <c r="OS66" s="2" t="s">
        <v>132</v>
      </c>
      <c r="OT66" s="2" t="s">
        <v>132</v>
      </c>
      <c r="OU66" s="2" t="s">
        <v>132</v>
      </c>
      <c r="OV66" s="2" t="s">
        <v>132</v>
      </c>
      <c r="OW66" s="2" t="s">
        <v>132</v>
      </c>
      <c r="OX66" s="2" t="s">
        <v>132</v>
      </c>
      <c r="OY66" s="4"/>
      <c r="OZ66" s="8"/>
      <c r="PA66" s="4"/>
      <c r="PB66" s="8"/>
      <c r="PC66" s="7"/>
      <c r="PD66" s="7"/>
      <c r="PE66" s="2" t="s">
        <v>164</v>
      </c>
      <c r="PF66" s="2" t="s">
        <v>129</v>
      </c>
      <c r="PG66" s="2" t="s">
        <v>132</v>
      </c>
      <c r="PH66" s="2" t="s">
        <v>132</v>
      </c>
      <c r="PI66" s="2" t="s">
        <v>142</v>
      </c>
      <c r="PJ66" s="2" t="s">
        <v>132</v>
      </c>
      <c r="PK66" s="4"/>
      <c r="PL66" s="8"/>
      <c r="PM66" s="4"/>
      <c r="PN66" s="8"/>
      <c r="PO66" s="7"/>
      <c r="PP66" s="7"/>
      <c r="PQ66" s="2" t="s">
        <v>175</v>
      </c>
      <c r="PR66" s="2" t="s">
        <v>129</v>
      </c>
      <c r="PS66" s="2" t="s">
        <v>132</v>
      </c>
      <c r="PT66" s="2" t="s">
        <v>132</v>
      </c>
      <c r="PU66" s="2" t="s">
        <v>142</v>
      </c>
      <c r="PV66" s="2" t="s">
        <v>132</v>
      </c>
      <c r="PW66" s="4"/>
      <c r="PX66" s="8"/>
      <c r="PY66" s="4"/>
      <c r="PZ66" s="8"/>
      <c r="QA66" s="7"/>
      <c r="QB66" s="7"/>
      <c r="QC66" s="2" t="s">
        <v>175</v>
      </c>
      <c r="QD66" s="2" t="s">
        <v>129</v>
      </c>
      <c r="QE66" s="2" t="s">
        <v>132</v>
      </c>
      <c r="QF66" s="2" t="s">
        <v>132</v>
      </c>
      <c r="QG66" s="2" t="s">
        <v>142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175</v>
      </c>
      <c r="RB66" s="2" t="s">
        <v>129</v>
      </c>
      <c r="RC66" s="2" t="s">
        <v>132</v>
      </c>
      <c r="RD66" s="2" t="s">
        <v>132</v>
      </c>
      <c r="RE66" s="2" t="s">
        <v>142</v>
      </c>
      <c r="RF66" s="2" t="s">
        <v>180</v>
      </c>
      <c r="RG66" s="4"/>
      <c r="RH66" s="8"/>
      <c r="RI66" s="4"/>
      <c r="RJ66" s="8"/>
      <c r="RK66" s="7"/>
      <c r="RL66" s="7"/>
      <c r="RM66" s="2" t="s">
        <v>140</v>
      </c>
      <c r="RN66" s="2" t="s">
        <v>177</v>
      </c>
      <c r="RO66" s="2" t="s">
        <v>1218</v>
      </c>
      <c r="RP66" s="2" t="s">
        <v>132</v>
      </c>
      <c r="RQ66" s="2" t="s">
        <v>142</v>
      </c>
      <c r="RR66" s="2" t="s">
        <v>132</v>
      </c>
    </row>
    <row r="67">
      <c r="A67" s="2" t="s">
        <v>1364</v>
      </c>
      <c r="B67" s="2" t="s">
        <v>121</v>
      </c>
      <c r="C67" s="2" t="s">
        <v>122</v>
      </c>
      <c r="D67" s="2" t="s">
        <v>929</v>
      </c>
      <c r="E67" s="2" t="s">
        <v>930</v>
      </c>
      <c r="F67" s="2" t="s">
        <v>1353</v>
      </c>
      <c r="G67" s="2" t="s">
        <v>1353</v>
      </c>
      <c r="H67" s="2" t="s">
        <v>1353</v>
      </c>
      <c r="I67" s="2" t="s">
        <v>1365</v>
      </c>
      <c r="J67" s="2" t="s">
        <v>127</v>
      </c>
      <c r="K67" s="2" t="s">
        <v>1366</v>
      </c>
      <c r="L67" s="3">
        <v>6.66</v>
      </c>
      <c r="M67" s="3">
        <v>6.99</v>
      </c>
      <c r="N67" s="3">
        <v>19.99</v>
      </c>
      <c r="O67" s="2" t="s">
        <v>129</v>
      </c>
      <c r="P67" s="2" t="s">
        <v>864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428</v>
      </c>
      <c r="V67" s="2" t="s">
        <v>878</v>
      </c>
      <c r="W67" s="2" t="s">
        <v>401</v>
      </c>
      <c r="X67" s="2" t="s">
        <v>720</v>
      </c>
      <c r="Y67" s="2" t="s">
        <v>1222</v>
      </c>
      <c r="Z67" s="4">
        <v>133</v>
      </c>
      <c r="AA67" s="4">
        <f>=ROUNDDOWN(120.909090909091,0)</f>
      </c>
      <c r="AB67" s="5">
        <v>1.1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8</v>
      </c>
      <c r="AQ67" s="8">
        <v>72.33</v>
      </c>
      <c r="AR67" s="4"/>
      <c r="AS67" s="8"/>
      <c r="AT67" s="7"/>
      <c r="AU67" s="7"/>
      <c r="AV67" s="4">
        <v>8</v>
      </c>
      <c r="AW67" s="8">
        <v>72.33</v>
      </c>
      <c r="AX67" s="4"/>
      <c r="AY67" s="8"/>
      <c r="AZ67" s="7"/>
      <c r="BA67" s="7"/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>
        <v>0.1073</v>
      </c>
      <c r="BJ67" s="4">
        <v>8</v>
      </c>
      <c r="BK67" s="8">
        <v>72.33</v>
      </c>
      <c r="BL67" s="2" t="s">
        <v>1367</v>
      </c>
      <c r="BM67" s="7">
        <v>1</v>
      </c>
      <c r="BN67" s="7">
        <v>1</v>
      </c>
      <c r="BO67" s="4">
        <v>7</v>
      </c>
      <c r="BP67" s="8">
        <v>63</v>
      </c>
      <c r="BQ67" s="4"/>
      <c r="BR67" s="8"/>
      <c r="BS67" s="7"/>
      <c r="BT67" s="7"/>
      <c r="BU67" s="2" t="s">
        <v>140</v>
      </c>
      <c r="BV67" s="2" t="s">
        <v>129</v>
      </c>
      <c r="BW67" s="2" t="s">
        <v>132</v>
      </c>
      <c r="BX67" s="2" t="s">
        <v>1211</v>
      </c>
      <c r="BY67" s="2" t="s">
        <v>142</v>
      </c>
      <c r="BZ67" s="2" t="s">
        <v>132</v>
      </c>
      <c r="CA67" s="4"/>
      <c r="CB67" s="8"/>
      <c r="CC67" s="4"/>
      <c r="CD67" s="8"/>
      <c r="CE67" s="7"/>
      <c r="CF67" s="7"/>
      <c r="CG67" s="2" t="s">
        <v>140</v>
      </c>
      <c r="CH67" s="2" t="s">
        <v>129</v>
      </c>
      <c r="CI67" s="2" t="s">
        <v>1234</v>
      </c>
      <c r="CJ67" s="2" t="s">
        <v>132</v>
      </c>
      <c r="CK67" s="2" t="s">
        <v>142</v>
      </c>
      <c r="CL67" s="2" t="s">
        <v>132</v>
      </c>
      <c r="CM67" s="4"/>
      <c r="CN67" s="8"/>
      <c r="CO67" s="4"/>
      <c r="CP67" s="8"/>
      <c r="CQ67" s="7"/>
      <c r="CR67" s="7"/>
      <c r="CS67" s="2" t="s">
        <v>140</v>
      </c>
      <c r="CT67" s="2" t="s">
        <v>129</v>
      </c>
      <c r="CU67" s="2" t="s">
        <v>867</v>
      </c>
      <c r="CV67" s="2" t="s">
        <v>1368</v>
      </c>
      <c r="CW67" s="2" t="s">
        <v>142</v>
      </c>
      <c r="CX67" s="2" t="s">
        <v>132</v>
      </c>
      <c r="CY67" s="4">
        <v>1</v>
      </c>
      <c r="CZ67" s="8">
        <v>9.33</v>
      </c>
      <c r="DA67" s="4"/>
      <c r="DB67" s="8"/>
      <c r="DC67" s="7"/>
      <c r="DD67" s="7"/>
      <c r="DE67" s="2" t="s">
        <v>140</v>
      </c>
      <c r="DF67" s="2" t="s">
        <v>129</v>
      </c>
      <c r="DG67" s="2" t="s">
        <v>1209</v>
      </c>
      <c r="DH67" s="2" t="s">
        <v>1369</v>
      </c>
      <c r="DI67" s="2" t="s">
        <v>142</v>
      </c>
      <c r="DJ67" s="2" t="s">
        <v>132</v>
      </c>
      <c r="DK67" s="4"/>
      <c r="DL67" s="8"/>
      <c r="DM67" s="4"/>
      <c r="DN67" s="8"/>
      <c r="DO67" s="7"/>
      <c r="DP67" s="7"/>
      <c r="DQ67" s="2" t="s">
        <v>175</v>
      </c>
      <c r="DR67" s="2" t="s">
        <v>129</v>
      </c>
      <c r="DS67" s="2" t="s">
        <v>132</v>
      </c>
      <c r="DT67" s="2" t="s">
        <v>132</v>
      </c>
      <c r="DU67" s="2" t="s">
        <v>142</v>
      </c>
      <c r="DV67" s="2" t="s">
        <v>132</v>
      </c>
      <c r="DW67" s="4"/>
      <c r="DX67" s="8"/>
      <c r="DY67" s="4"/>
      <c r="DZ67" s="8"/>
      <c r="EA67" s="7"/>
      <c r="EB67" s="7"/>
      <c r="EC67" s="2" t="s">
        <v>140</v>
      </c>
      <c r="ED67" s="2" t="s">
        <v>129</v>
      </c>
      <c r="EE67" s="2" t="s">
        <v>871</v>
      </c>
      <c r="EF67" s="2" t="s">
        <v>132</v>
      </c>
      <c r="EG67" s="2" t="s">
        <v>142</v>
      </c>
      <c r="EH67" s="2" t="s">
        <v>132</v>
      </c>
      <c r="EI67" s="4"/>
      <c r="EJ67" s="8"/>
      <c r="EK67" s="4"/>
      <c r="EL67" s="8"/>
      <c r="EM67" s="7"/>
      <c r="EN67" s="7"/>
      <c r="EO67" s="2" t="s">
        <v>140</v>
      </c>
      <c r="EP67" s="2" t="s">
        <v>129</v>
      </c>
      <c r="EQ67" s="2" t="s">
        <v>916</v>
      </c>
      <c r="ER67" s="2" t="s">
        <v>1370</v>
      </c>
      <c r="ES67" s="2" t="s">
        <v>142</v>
      </c>
      <c r="ET67" s="2" t="s">
        <v>132</v>
      </c>
      <c r="EU67" s="4"/>
      <c r="EV67" s="8"/>
      <c r="EW67" s="4"/>
      <c r="EX67" s="8"/>
      <c r="EY67" s="7"/>
      <c r="EZ67" s="7"/>
      <c r="FA67" s="2" t="s">
        <v>796</v>
      </c>
      <c r="FB67" s="2" t="s">
        <v>129</v>
      </c>
      <c r="FC67" s="2" t="s">
        <v>132</v>
      </c>
      <c r="FD67" s="2" t="s">
        <v>132</v>
      </c>
      <c r="FE67" s="2" t="s">
        <v>142</v>
      </c>
      <c r="FF67" s="2" t="s">
        <v>132</v>
      </c>
      <c r="FG67" s="4"/>
      <c r="FH67" s="8"/>
      <c r="FI67" s="4"/>
      <c r="FJ67" s="8"/>
      <c r="FK67" s="7"/>
      <c r="FL67" s="7"/>
      <c r="FM67" s="2" t="s">
        <v>173</v>
      </c>
      <c r="FN67" s="2" t="s">
        <v>129</v>
      </c>
      <c r="FO67" s="2" t="s">
        <v>132</v>
      </c>
      <c r="FP67" s="2" t="s">
        <v>132</v>
      </c>
      <c r="FQ67" s="2" t="s">
        <v>142</v>
      </c>
      <c r="FR67" s="2" t="s">
        <v>132</v>
      </c>
      <c r="FS67" s="4"/>
      <c r="FT67" s="8"/>
      <c r="FU67" s="4"/>
      <c r="FV67" s="8"/>
      <c r="FW67" s="7"/>
      <c r="FX67" s="7"/>
      <c r="FY67" s="2" t="s">
        <v>175</v>
      </c>
      <c r="FZ67" s="2" t="s">
        <v>129</v>
      </c>
      <c r="GA67" s="2" t="s">
        <v>132</v>
      </c>
      <c r="GB67" s="2" t="s">
        <v>132</v>
      </c>
      <c r="GC67" s="2" t="s">
        <v>142</v>
      </c>
      <c r="GD67" s="2" t="s">
        <v>132</v>
      </c>
      <c r="GE67" s="4"/>
      <c r="GF67" s="8"/>
      <c r="GG67" s="4"/>
      <c r="GH67" s="8"/>
      <c r="GI67" s="7"/>
      <c r="GJ67" s="7"/>
      <c r="GK67" s="2" t="s">
        <v>140</v>
      </c>
      <c r="GL67" s="2" t="s">
        <v>129</v>
      </c>
      <c r="GM67" s="2" t="s">
        <v>1209</v>
      </c>
      <c r="GN67" s="2" t="s">
        <v>1371</v>
      </c>
      <c r="GO67" s="2" t="s">
        <v>142</v>
      </c>
      <c r="GP67" s="2" t="s">
        <v>132</v>
      </c>
      <c r="GQ67" s="4"/>
      <c r="GR67" s="8"/>
      <c r="GS67" s="4"/>
      <c r="GT67" s="8"/>
      <c r="GU67" s="7"/>
      <c r="GV67" s="7"/>
      <c r="GW67" s="2" t="s">
        <v>140</v>
      </c>
      <c r="GX67" s="2" t="s">
        <v>129</v>
      </c>
      <c r="GY67" s="2" t="s">
        <v>162</v>
      </c>
      <c r="GZ67" s="2" t="s">
        <v>132</v>
      </c>
      <c r="HA67" s="2" t="s">
        <v>142</v>
      </c>
      <c r="HB67" s="2" t="s">
        <v>132</v>
      </c>
      <c r="HC67" s="4"/>
      <c r="HD67" s="8"/>
      <c r="HE67" s="4"/>
      <c r="HF67" s="8"/>
      <c r="HG67" s="7"/>
      <c r="HH67" s="7"/>
      <c r="HI67" s="2" t="s">
        <v>140</v>
      </c>
      <c r="HJ67" s="2" t="s">
        <v>129</v>
      </c>
      <c r="HK67" s="2" t="s">
        <v>859</v>
      </c>
      <c r="HL67" s="2" t="s">
        <v>132</v>
      </c>
      <c r="HM67" s="2" t="s">
        <v>142</v>
      </c>
      <c r="HN67" s="2" t="s">
        <v>132</v>
      </c>
      <c r="HO67" s="4"/>
      <c r="HP67" s="8"/>
      <c r="HQ67" s="4"/>
      <c r="HR67" s="8"/>
      <c r="HS67" s="7"/>
      <c r="HT67" s="7"/>
      <c r="HU67" s="2" t="s">
        <v>140</v>
      </c>
      <c r="HV67" s="2" t="s">
        <v>129</v>
      </c>
      <c r="HW67" s="2" t="s">
        <v>167</v>
      </c>
      <c r="HX67" s="2" t="s">
        <v>132</v>
      </c>
      <c r="HY67" s="2" t="s">
        <v>142</v>
      </c>
      <c r="HZ67" s="2" t="s">
        <v>132</v>
      </c>
      <c r="IA67" s="4"/>
      <c r="IB67" s="8"/>
      <c r="IC67" s="4"/>
      <c r="ID67" s="8"/>
      <c r="IE67" s="7"/>
      <c r="IF67" s="7"/>
      <c r="IG67" s="2" t="s">
        <v>168</v>
      </c>
      <c r="IH67" s="2" t="s">
        <v>129</v>
      </c>
      <c r="II67" s="2" t="s">
        <v>132</v>
      </c>
      <c r="IJ67" s="2" t="s">
        <v>132</v>
      </c>
      <c r="IK67" s="2" t="s">
        <v>142</v>
      </c>
      <c r="IL67" s="2" t="s">
        <v>132</v>
      </c>
      <c r="IM67" s="4"/>
      <c r="IN67" s="8"/>
      <c r="IO67" s="4"/>
      <c r="IP67" s="8"/>
      <c r="IQ67" s="7"/>
      <c r="IR67" s="7"/>
      <c r="IS67" s="2" t="s">
        <v>175</v>
      </c>
      <c r="IT67" s="2" t="s">
        <v>129</v>
      </c>
      <c r="IU67" s="2" t="s">
        <v>132</v>
      </c>
      <c r="IV67" s="2" t="s">
        <v>132</v>
      </c>
      <c r="IW67" s="2" t="s">
        <v>142</v>
      </c>
      <c r="IX67" s="2" t="s">
        <v>132</v>
      </c>
      <c r="IY67" s="4"/>
      <c r="IZ67" s="8"/>
      <c r="JA67" s="4"/>
      <c r="JB67" s="8"/>
      <c r="JC67" s="7"/>
      <c r="JD67" s="7"/>
      <c r="JE67" s="2" t="s">
        <v>140</v>
      </c>
      <c r="JF67" s="2" t="s">
        <v>129</v>
      </c>
      <c r="JG67" s="2" t="s">
        <v>897</v>
      </c>
      <c r="JH67" s="2" t="s">
        <v>132</v>
      </c>
      <c r="JI67" s="2" t="s">
        <v>142</v>
      </c>
      <c r="JJ67" s="2" t="s">
        <v>132</v>
      </c>
      <c r="JK67" s="4"/>
      <c r="JL67" s="8"/>
      <c r="JM67" s="4"/>
      <c r="JN67" s="8"/>
      <c r="JO67" s="7"/>
      <c r="JP67" s="7"/>
      <c r="JQ67" s="2" t="s">
        <v>176</v>
      </c>
      <c r="JR67" s="2" t="s">
        <v>129</v>
      </c>
      <c r="JS67" s="2" t="s">
        <v>132</v>
      </c>
      <c r="JT67" s="2" t="s">
        <v>132</v>
      </c>
      <c r="JU67" s="2" t="s">
        <v>142</v>
      </c>
      <c r="JV67" s="2" t="s">
        <v>132</v>
      </c>
      <c r="JW67" s="4"/>
      <c r="JX67" s="8"/>
      <c r="JY67" s="4"/>
      <c r="JZ67" s="8"/>
      <c r="KA67" s="7"/>
      <c r="KB67" s="7"/>
      <c r="KC67" s="2" t="s">
        <v>164</v>
      </c>
      <c r="KD67" s="2" t="s">
        <v>129</v>
      </c>
      <c r="KE67" s="2" t="s">
        <v>132</v>
      </c>
      <c r="KF67" s="2" t="s">
        <v>132</v>
      </c>
      <c r="KG67" s="2" t="s">
        <v>142</v>
      </c>
      <c r="KH67" s="2" t="s">
        <v>132</v>
      </c>
      <c r="KI67" s="4"/>
      <c r="KJ67" s="8"/>
      <c r="KK67" s="4"/>
      <c r="KL67" s="8"/>
      <c r="KM67" s="7"/>
      <c r="KN67" s="7"/>
      <c r="KO67" s="2" t="s">
        <v>175</v>
      </c>
      <c r="KP67" s="2" t="s">
        <v>129</v>
      </c>
      <c r="KQ67" s="2" t="s">
        <v>132</v>
      </c>
      <c r="KR67" s="2" t="s">
        <v>132</v>
      </c>
      <c r="KS67" s="2" t="s">
        <v>142</v>
      </c>
      <c r="KT67" s="2" t="s">
        <v>132</v>
      </c>
      <c r="KU67" s="4"/>
      <c r="KV67" s="8"/>
      <c r="KW67" s="4"/>
      <c r="KX67" s="8"/>
      <c r="KY67" s="7"/>
      <c r="KZ67" s="7"/>
      <c r="LA67" s="2" t="s">
        <v>175</v>
      </c>
      <c r="LB67" s="2" t="s">
        <v>177</v>
      </c>
      <c r="LC67" s="2" t="s">
        <v>132</v>
      </c>
      <c r="LD67" s="2" t="s">
        <v>132</v>
      </c>
      <c r="LE67" s="2" t="s">
        <v>142</v>
      </c>
      <c r="LF67" s="2" t="s">
        <v>132</v>
      </c>
      <c r="LG67" s="4"/>
      <c r="LH67" s="8"/>
      <c r="LI67" s="4"/>
      <c r="LJ67" s="8"/>
      <c r="LK67" s="7"/>
      <c r="LL67" s="7"/>
      <c r="LM67" s="2" t="s">
        <v>132</v>
      </c>
      <c r="LN67" s="2" t="s">
        <v>132</v>
      </c>
      <c r="LO67" s="2" t="s">
        <v>132</v>
      </c>
      <c r="LP67" s="2" t="s">
        <v>132</v>
      </c>
      <c r="LQ67" s="2" t="s">
        <v>132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175</v>
      </c>
      <c r="ML67" s="2" t="s">
        <v>129</v>
      </c>
      <c r="MM67" s="2" t="s">
        <v>132</v>
      </c>
      <c r="MN67" s="2" t="s">
        <v>132</v>
      </c>
      <c r="MO67" s="2" t="s">
        <v>142</v>
      </c>
      <c r="MP67" s="2" t="s">
        <v>132</v>
      </c>
      <c r="MQ67" s="4"/>
      <c r="MR67" s="8"/>
      <c r="MS67" s="4"/>
      <c r="MT67" s="8"/>
      <c r="MU67" s="7"/>
      <c r="MV67" s="7"/>
      <c r="MW67" s="2" t="s">
        <v>175</v>
      </c>
      <c r="MX67" s="2" t="s">
        <v>129</v>
      </c>
      <c r="MY67" s="2" t="s">
        <v>132</v>
      </c>
      <c r="MZ67" s="2" t="s">
        <v>132</v>
      </c>
      <c r="NA67" s="2" t="s">
        <v>142</v>
      </c>
      <c r="NB67" s="2" t="s">
        <v>132</v>
      </c>
      <c r="NC67" s="4"/>
      <c r="ND67" s="8"/>
      <c r="NE67" s="4"/>
      <c r="NF67" s="8"/>
      <c r="NG67" s="7"/>
      <c r="NH67" s="7"/>
      <c r="NI67" s="2" t="s">
        <v>175</v>
      </c>
      <c r="NJ67" s="2" t="s">
        <v>129</v>
      </c>
      <c r="NK67" s="2" t="s">
        <v>132</v>
      </c>
      <c r="NL67" s="2" t="s">
        <v>132</v>
      </c>
      <c r="NM67" s="2" t="s">
        <v>142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176</v>
      </c>
      <c r="OH67" s="2" t="s">
        <v>129</v>
      </c>
      <c r="OI67" s="2" t="s">
        <v>132</v>
      </c>
      <c r="OJ67" s="2" t="s">
        <v>132</v>
      </c>
      <c r="OK67" s="2" t="s">
        <v>142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164</v>
      </c>
      <c r="PF67" s="2" t="s">
        <v>129</v>
      </c>
      <c r="PG67" s="2" t="s">
        <v>132</v>
      </c>
      <c r="PH67" s="2" t="s">
        <v>132</v>
      </c>
      <c r="PI67" s="2" t="s">
        <v>142</v>
      </c>
      <c r="PJ67" s="2" t="s">
        <v>132</v>
      </c>
      <c r="PK67" s="4"/>
      <c r="PL67" s="8"/>
      <c r="PM67" s="4"/>
      <c r="PN67" s="8"/>
      <c r="PO67" s="7"/>
      <c r="PP67" s="7"/>
      <c r="PQ67" s="2" t="s">
        <v>175</v>
      </c>
      <c r="PR67" s="2" t="s">
        <v>129</v>
      </c>
      <c r="PS67" s="2" t="s">
        <v>132</v>
      </c>
      <c r="PT67" s="2" t="s">
        <v>132</v>
      </c>
      <c r="PU67" s="2" t="s">
        <v>142</v>
      </c>
      <c r="PV67" s="2" t="s">
        <v>132</v>
      </c>
      <c r="PW67" s="4"/>
      <c r="PX67" s="8"/>
      <c r="PY67" s="4"/>
      <c r="PZ67" s="8"/>
      <c r="QA67" s="7"/>
      <c r="QB67" s="7"/>
      <c r="QC67" s="2" t="s">
        <v>175</v>
      </c>
      <c r="QD67" s="2" t="s">
        <v>129</v>
      </c>
      <c r="QE67" s="2" t="s">
        <v>132</v>
      </c>
      <c r="QF67" s="2" t="s">
        <v>132</v>
      </c>
      <c r="QG67" s="2" t="s">
        <v>142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175</v>
      </c>
      <c r="RB67" s="2" t="s">
        <v>129</v>
      </c>
      <c r="RC67" s="2" t="s">
        <v>132</v>
      </c>
      <c r="RD67" s="2" t="s">
        <v>132</v>
      </c>
      <c r="RE67" s="2" t="s">
        <v>142</v>
      </c>
      <c r="RF67" s="2" t="s">
        <v>180</v>
      </c>
      <c r="RG67" s="4"/>
      <c r="RH67" s="8"/>
      <c r="RI67" s="4"/>
      <c r="RJ67" s="8"/>
      <c r="RK67" s="7"/>
      <c r="RL67" s="7"/>
      <c r="RM67" s="2" t="s">
        <v>140</v>
      </c>
      <c r="RN67" s="2" t="s">
        <v>177</v>
      </c>
      <c r="RO67" s="2" t="s">
        <v>1218</v>
      </c>
      <c r="RP67" s="2" t="s">
        <v>132</v>
      </c>
      <c r="RQ67" s="2" t="s">
        <v>142</v>
      </c>
      <c r="RR67" s="2" t="s">
        <v>132</v>
      </c>
    </row>
    <row r="68">
      <c r="A68" s="2" t="s">
        <v>1372</v>
      </c>
      <c r="B68" s="2" t="s">
        <v>121</v>
      </c>
      <c r="C68" s="2" t="s">
        <v>122</v>
      </c>
      <c r="D68" s="2" t="s">
        <v>929</v>
      </c>
      <c r="E68" s="2" t="s">
        <v>930</v>
      </c>
      <c r="F68" s="2" t="s">
        <v>1353</v>
      </c>
      <c r="G68" s="2" t="s">
        <v>1353</v>
      </c>
      <c r="H68" s="2" t="s">
        <v>1353</v>
      </c>
      <c r="I68" s="2" t="s">
        <v>1373</v>
      </c>
      <c r="J68" s="2" t="s">
        <v>127</v>
      </c>
      <c r="K68" s="2" t="s">
        <v>1374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864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428</v>
      </c>
      <c r="V68" s="2" t="s">
        <v>878</v>
      </c>
      <c r="W68" s="2" t="s">
        <v>401</v>
      </c>
      <c r="X68" s="2" t="s">
        <v>720</v>
      </c>
      <c r="Y68" s="2" t="s">
        <v>1209</v>
      </c>
      <c r="Z68" s="4">
        <v>137</v>
      </c>
      <c r="AA68" s="4">
        <f>=ROUNDDOWN(65.2380952380952,0)</f>
      </c>
      <c r="AB68" s="5">
        <v>2.1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5</v>
      </c>
      <c r="AQ68" s="8">
        <v>38.69</v>
      </c>
      <c r="AR68" s="4"/>
      <c r="AS68" s="8"/>
      <c r="AT68" s="7"/>
      <c r="AU68" s="7"/>
      <c r="AV68" s="4">
        <v>5</v>
      </c>
      <c r="AW68" s="8">
        <v>38.69</v>
      </c>
      <c r="AX68" s="4"/>
      <c r="AY68" s="8"/>
      <c r="AZ68" s="7"/>
      <c r="BA68" s="7"/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0.0574</v>
      </c>
      <c r="BJ68" s="4">
        <v>5</v>
      </c>
      <c r="BK68" s="8">
        <v>38.69</v>
      </c>
      <c r="BL68" s="2" t="s">
        <v>1252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140</v>
      </c>
      <c r="BV68" s="2" t="s">
        <v>129</v>
      </c>
      <c r="BW68" s="2" t="s">
        <v>132</v>
      </c>
      <c r="BX68" s="2" t="s">
        <v>1211</v>
      </c>
      <c r="BY68" s="2" t="s">
        <v>142</v>
      </c>
      <c r="BZ68" s="2" t="s">
        <v>132</v>
      </c>
      <c r="CA68" s="4"/>
      <c r="CB68" s="8"/>
      <c r="CC68" s="4"/>
      <c r="CD68" s="8"/>
      <c r="CE68" s="7"/>
      <c r="CF68" s="7"/>
      <c r="CG68" s="2" t="s">
        <v>140</v>
      </c>
      <c r="CH68" s="2" t="s">
        <v>129</v>
      </c>
      <c r="CI68" s="2" t="s">
        <v>1234</v>
      </c>
      <c r="CJ68" s="2" t="s">
        <v>132</v>
      </c>
      <c r="CK68" s="2" t="s">
        <v>142</v>
      </c>
      <c r="CL68" s="2" t="s">
        <v>132</v>
      </c>
      <c r="CM68" s="4"/>
      <c r="CN68" s="8"/>
      <c r="CO68" s="4"/>
      <c r="CP68" s="8"/>
      <c r="CQ68" s="7"/>
      <c r="CR68" s="7"/>
      <c r="CS68" s="2" t="s">
        <v>140</v>
      </c>
      <c r="CT68" s="2" t="s">
        <v>129</v>
      </c>
      <c r="CU68" s="2" t="s">
        <v>867</v>
      </c>
      <c r="CV68" s="2" t="s">
        <v>1368</v>
      </c>
      <c r="CW68" s="2" t="s">
        <v>142</v>
      </c>
      <c r="CX68" s="2" t="s">
        <v>132</v>
      </c>
      <c r="CY68" s="4">
        <v>1</v>
      </c>
      <c r="CZ68" s="8">
        <v>9.33</v>
      </c>
      <c r="DA68" s="4"/>
      <c r="DB68" s="8"/>
      <c r="DC68" s="7"/>
      <c r="DD68" s="7"/>
      <c r="DE68" s="2" t="s">
        <v>140</v>
      </c>
      <c r="DF68" s="2" t="s">
        <v>129</v>
      </c>
      <c r="DG68" s="2" t="s">
        <v>1214</v>
      </c>
      <c r="DH68" s="2" t="s">
        <v>1347</v>
      </c>
      <c r="DI68" s="2" t="s">
        <v>142</v>
      </c>
      <c r="DJ68" s="2" t="s">
        <v>132</v>
      </c>
      <c r="DK68" s="4"/>
      <c r="DL68" s="8"/>
      <c r="DM68" s="4"/>
      <c r="DN68" s="8"/>
      <c r="DO68" s="7"/>
      <c r="DP68" s="7"/>
      <c r="DQ68" s="2" t="s">
        <v>175</v>
      </c>
      <c r="DR68" s="2" t="s">
        <v>129</v>
      </c>
      <c r="DS68" s="2" t="s">
        <v>132</v>
      </c>
      <c r="DT68" s="2" t="s">
        <v>132</v>
      </c>
      <c r="DU68" s="2" t="s">
        <v>142</v>
      </c>
      <c r="DV68" s="2" t="s">
        <v>132</v>
      </c>
      <c r="DW68" s="4"/>
      <c r="DX68" s="8"/>
      <c r="DY68" s="4"/>
      <c r="DZ68" s="8"/>
      <c r="EA68" s="7"/>
      <c r="EB68" s="7"/>
      <c r="EC68" s="2" t="s">
        <v>140</v>
      </c>
      <c r="ED68" s="2" t="s">
        <v>129</v>
      </c>
      <c r="EE68" s="2" t="s">
        <v>871</v>
      </c>
      <c r="EF68" s="2" t="s">
        <v>1375</v>
      </c>
      <c r="EG68" s="2" t="s">
        <v>142</v>
      </c>
      <c r="EH68" s="2" t="s">
        <v>132</v>
      </c>
      <c r="EI68" s="4"/>
      <c r="EJ68" s="8"/>
      <c r="EK68" s="4"/>
      <c r="EL68" s="8"/>
      <c r="EM68" s="7"/>
      <c r="EN68" s="7"/>
      <c r="EO68" s="2" t="s">
        <v>140</v>
      </c>
      <c r="EP68" s="2" t="s">
        <v>129</v>
      </c>
      <c r="EQ68" s="2" t="s">
        <v>916</v>
      </c>
      <c r="ER68" s="2" t="s">
        <v>132</v>
      </c>
      <c r="ES68" s="2" t="s">
        <v>142</v>
      </c>
      <c r="ET68" s="2" t="s">
        <v>132</v>
      </c>
      <c r="EU68" s="4"/>
      <c r="EV68" s="8"/>
      <c r="EW68" s="4"/>
      <c r="EX68" s="8"/>
      <c r="EY68" s="7"/>
      <c r="EZ68" s="7"/>
      <c r="FA68" s="2" t="s">
        <v>796</v>
      </c>
      <c r="FB68" s="2" t="s">
        <v>129</v>
      </c>
      <c r="FC68" s="2" t="s">
        <v>132</v>
      </c>
      <c r="FD68" s="2" t="s">
        <v>132</v>
      </c>
      <c r="FE68" s="2" t="s">
        <v>142</v>
      </c>
      <c r="FF68" s="2" t="s">
        <v>132</v>
      </c>
      <c r="FG68" s="4"/>
      <c r="FH68" s="8"/>
      <c r="FI68" s="4"/>
      <c r="FJ68" s="8"/>
      <c r="FK68" s="7"/>
      <c r="FL68" s="7"/>
      <c r="FM68" s="2" t="s">
        <v>173</v>
      </c>
      <c r="FN68" s="2" t="s">
        <v>129</v>
      </c>
      <c r="FO68" s="2" t="s">
        <v>132</v>
      </c>
      <c r="FP68" s="2" t="s">
        <v>132</v>
      </c>
      <c r="FQ68" s="2" t="s">
        <v>142</v>
      </c>
      <c r="FR68" s="2" t="s">
        <v>132</v>
      </c>
      <c r="FS68" s="4"/>
      <c r="FT68" s="8"/>
      <c r="FU68" s="4"/>
      <c r="FV68" s="8"/>
      <c r="FW68" s="7"/>
      <c r="FX68" s="7"/>
      <c r="FY68" s="2" t="s">
        <v>175</v>
      </c>
      <c r="FZ68" s="2" t="s">
        <v>129</v>
      </c>
      <c r="GA68" s="2" t="s">
        <v>132</v>
      </c>
      <c r="GB68" s="2" t="s">
        <v>132</v>
      </c>
      <c r="GC68" s="2" t="s">
        <v>142</v>
      </c>
      <c r="GD68" s="2" t="s">
        <v>132</v>
      </c>
      <c r="GE68" s="4"/>
      <c r="GF68" s="8"/>
      <c r="GG68" s="4"/>
      <c r="GH68" s="8"/>
      <c r="GI68" s="7"/>
      <c r="GJ68" s="7"/>
      <c r="GK68" s="2" t="s">
        <v>140</v>
      </c>
      <c r="GL68" s="2" t="s">
        <v>129</v>
      </c>
      <c r="GM68" s="2" t="s">
        <v>1214</v>
      </c>
      <c r="GN68" s="2" t="s">
        <v>1376</v>
      </c>
      <c r="GO68" s="2" t="s">
        <v>142</v>
      </c>
      <c r="GP68" s="2" t="s">
        <v>132</v>
      </c>
      <c r="GQ68" s="4"/>
      <c r="GR68" s="8"/>
      <c r="GS68" s="4"/>
      <c r="GT68" s="8"/>
      <c r="GU68" s="7"/>
      <c r="GV68" s="7"/>
      <c r="GW68" s="2" t="s">
        <v>140</v>
      </c>
      <c r="GX68" s="2" t="s">
        <v>129</v>
      </c>
      <c r="GY68" s="2" t="s">
        <v>162</v>
      </c>
      <c r="GZ68" s="2" t="s">
        <v>1377</v>
      </c>
      <c r="HA68" s="2" t="s">
        <v>142</v>
      </c>
      <c r="HB68" s="2" t="s">
        <v>132</v>
      </c>
      <c r="HC68" s="4">
        <v>4</v>
      </c>
      <c r="HD68" s="8">
        <v>29.36</v>
      </c>
      <c r="HE68" s="4"/>
      <c r="HF68" s="8"/>
      <c r="HG68" s="7"/>
      <c r="HH68" s="7"/>
      <c r="HI68" s="2" t="s">
        <v>140</v>
      </c>
      <c r="HJ68" s="2" t="s">
        <v>129</v>
      </c>
      <c r="HK68" s="2" t="s">
        <v>859</v>
      </c>
      <c r="HL68" s="2" t="s">
        <v>1358</v>
      </c>
      <c r="HM68" s="2" t="s">
        <v>142</v>
      </c>
      <c r="HN68" s="2" t="s">
        <v>132</v>
      </c>
      <c r="HO68" s="4"/>
      <c r="HP68" s="8"/>
      <c r="HQ68" s="4"/>
      <c r="HR68" s="8"/>
      <c r="HS68" s="7"/>
      <c r="HT68" s="7"/>
      <c r="HU68" s="2" t="s">
        <v>140</v>
      </c>
      <c r="HV68" s="2" t="s">
        <v>129</v>
      </c>
      <c r="HW68" s="2" t="s">
        <v>167</v>
      </c>
      <c r="HX68" s="2" t="s">
        <v>132</v>
      </c>
      <c r="HY68" s="2" t="s">
        <v>142</v>
      </c>
      <c r="HZ68" s="2" t="s">
        <v>132</v>
      </c>
      <c r="IA68" s="4"/>
      <c r="IB68" s="8"/>
      <c r="IC68" s="4"/>
      <c r="ID68" s="8"/>
      <c r="IE68" s="7"/>
      <c r="IF68" s="7"/>
      <c r="IG68" s="2" t="s">
        <v>168</v>
      </c>
      <c r="IH68" s="2" t="s">
        <v>129</v>
      </c>
      <c r="II68" s="2" t="s">
        <v>132</v>
      </c>
      <c r="IJ68" s="2" t="s">
        <v>132</v>
      </c>
      <c r="IK68" s="2" t="s">
        <v>142</v>
      </c>
      <c r="IL68" s="2" t="s">
        <v>132</v>
      </c>
      <c r="IM68" s="4"/>
      <c r="IN68" s="8"/>
      <c r="IO68" s="4"/>
      <c r="IP68" s="8"/>
      <c r="IQ68" s="7"/>
      <c r="IR68" s="7"/>
      <c r="IS68" s="2" t="s">
        <v>175</v>
      </c>
      <c r="IT68" s="2" t="s">
        <v>129</v>
      </c>
      <c r="IU68" s="2" t="s">
        <v>132</v>
      </c>
      <c r="IV68" s="2" t="s">
        <v>132</v>
      </c>
      <c r="IW68" s="2" t="s">
        <v>142</v>
      </c>
      <c r="IX68" s="2" t="s">
        <v>132</v>
      </c>
      <c r="IY68" s="4"/>
      <c r="IZ68" s="8"/>
      <c r="JA68" s="4"/>
      <c r="JB68" s="8"/>
      <c r="JC68" s="7"/>
      <c r="JD68" s="7"/>
      <c r="JE68" s="2" t="s">
        <v>140</v>
      </c>
      <c r="JF68" s="2" t="s">
        <v>129</v>
      </c>
      <c r="JG68" s="2" t="s">
        <v>897</v>
      </c>
      <c r="JH68" s="2" t="s">
        <v>132</v>
      </c>
      <c r="JI68" s="2" t="s">
        <v>142</v>
      </c>
      <c r="JJ68" s="2" t="s">
        <v>132</v>
      </c>
      <c r="JK68" s="4"/>
      <c r="JL68" s="8"/>
      <c r="JM68" s="4"/>
      <c r="JN68" s="8"/>
      <c r="JO68" s="7"/>
      <c r="JP68" s="7"/>
      <c r="JQ68" s="2" t="s">
        <v>176</v>
      </c>
      <c r="JR68" s="2" t="s">
        <v>129</v>
      </c>
      <c r="JS68" s="2" t="s">
        <v>132</v>
      </c>
      <c r="JT68" s="2" t="s">
        <v>132</v>
      </c>
      <c r="JU68" s="2" t="s">
        <v>142</v>
      </c>
      <c r="JV68" s="2" t="s">
        <v>132</v>
      </c>
      <c r="JW68" s="4"/>
      <c r="JX68" s="8"/>
      <c r="JY68" s="4"/>
      <c r="JZ68" s="8"/>
      <c r="KA68" s="7"/>
      <c r="KB68" s="7"/>
      <c r="KC68" s="2" t="s">
        <v>164</v>
      </c>
      <c r="KD68" s="2" t="s">
        <v>129</v>
      </c>
      <c r="KE68" s="2" t="s">
        <v>132</v>
      </c>
      <c r="KF68" s="2" t="s">
        <v>132</v>
      </c>
      <c r="KG68" s="2" t="s">
        <v>142</v>
      </c>
      <c r="KH68" s="2" t="s">
        <v>132</v>
      </c>
      <c r="KI68" s="4"/>
      <c r="KJ68" s="8"/>
      <c r="KK68" s="4"/>
      <c r="KL68" s="8"/>
      <c r="KM68" s="7"/>
      <c r="KN68" s="7"/>
      <c r="KO68" s="2" t="s">
        <v>175</v>
      </c>
      <c r="KP68" s="2" t="s">
        <v>129</v>
      </c>
      <c r="KQ68" s="2" t="s">
        <v>132</v>
      </c>
      <c r="KR68" s="2" t="s">
        <v>132</v>
      </c>
      <c r="KS68" s="2" t="s">
        <v>142</v>
      </c>
      <c r="KT68" s="2" t="s">
        <v>132</v>
      </c>
      <c r="KU68" s="4"/>
      <c r="KV68" s="8"/>
      <c r="KW68" s="4"/>
      <c r="KX68" s="8"/>
      <c r="KY68" s="7"/>
      <c r="KZ68" s="7"/>
      <c r="LA68" s="2" t="s">
        <v>175</v>
      </c>
      <c r="LB68" s="2" t="s">
        <v>177</v>
      </c>
      <c r="LC68" s="2" t="s">
        <v>132</v>
      </c>
      <c r="LD68" s="2" t="s">
        <v>132</v>
      </c>
      <c r="LE68" s="2" t="s">
        <v>142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175</v>
      </c>
      <c r="ML68" s="2" t="s">
        <v>129</v>
      </c>
      <c r="MM68" s="2" t="s">
        <v>132</v>
      </c>
      <c r="MN68" s="2" t="s">
        <v>132</v>
      </c>
      <c r="MO68" s="2" t="s">
        <v>142</v>
      </c>
      <c r="MP68" s="2" t="s">
        <v>132</v>
      </c>
      <c r="MQ68" s="4"/>
      <c r="MR68" s="8"/>
      <c r="MS68" s="4"/>
      <c r="MT68" s="8"/>
      <c r="MU68" s="7"/>
      <c r="MV68" s="7"/>
      <c r="MW68" s="2" t="s">
        <v>175</v>
      </c>
      <c r="MX68" s="2" t="s">
        <v>129</v>
      </c>
      <c r="MY68" s="2" t="s">
        <v>132</v>
      </c>
      <c r="MZ68" s="2" t="s">
        <v>132</v>
      </c>
      <c r="NA68" s="2" t="s">
        <v>142</v>
      </c>
      <c r="NB68" s="2" t="s">
        <v>132</v>
      </c>
      <c r="NC68" s="4"/>
      <c r="ND68" s="8"/>
      <c r="NE68" s="4"/>
      <c r="NF68" s="8"/>
      <c r="NG68" s="7"/>
      <c r="NH68" s="7"/>
      <c r="NI68" s="2" t="s">
        <v>175</v>
      </c>
      <c r="NJ68" s="2" t="s">
        <v>129</v>
      </c>
      <c r="NK68" s="2" t="s">
        <v>132</v>
      </c>
      <c r="NL68" s="2" t="s">
        <v>132</v>
      </c>
      <c r="NM68" s="2" t="s">
        <v>142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176</v>
      </c>
      <c r="OH68" s="2" t="s">
        <v>129</v>
      </c>
      <c r="OI68" s="2" t="s">
        <v>132</v>
      </c>
      <c r="OJ68" s="2" t="s">
        <v>132</v>
      </c>
      <c r="OK68" s="2" t="s">
        <v>142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164</v>
      </c>
      <c r="PF68" s="2" t="s">
        <v>129</v>
      </c>
      <c r="PG68" s="2" t="s">
        <v>132</v>
      </c>
      <c r="PH68" s="2" t="s">
        <v>132</v>
      </c>
      <c r="PI68" s="2" t="s">
        <v>142</v>
      </c>
      <c r="PJ68" s="2" t="s">
        <v>132</v>
      </c>
      <c r="PK68" s="4"/>
      <c r="PL68" s="8"/>
      <c r="PM68" s="4"/>
      <c r="PN68" s="8"/>
      <c r="PO68" s="7"/>
      <c r="PP68" s="7"/>
      <c r="PQ68" s="2" t="s">
        <v>175</v>
      </c>
      <c r="PR68" s="2" t="s">
        <v>129</v>
      </c>
      <c r="PS68" s="2" t="s">
        <v>132</v>
      </c>
      <c r="PT68" s="2" t="s">
        <v>132</v>
      </c>
      <c r="PU68" s="2" t="s">
        <v>142</v>
      </c>
      <c r="PV68" s="2" t="s">
        <v>132</v>
      </c>
      <c r="PW68" s="4"/>
      <c r="PX68" s="8"/>
      <c r="PY68" s="4"/>
      <c r="PZ68" s="8"/>
      <c r="QA68" s="7"/>
      <c r="QB68" s="7"/>
      <c r="QC68" s="2" t="s">
        <v>175</v>
      </c>
      <c r="QD68" s="2" t="s">
        <v>129</v>
      </c>
      <c r="QE68" s="2" t="s">
        <v>132</v>
      </c>
      <c r="QF68" s="2" t="s">
        <v>132</v>
      </c>
      <c r="QG68" s="2" t="s">
        <v>142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175</v>
      </c>
      <c r="RB68" s="2" t="s">
        <v>129</v>
      </c>
      <c r="RC68" s="2" t="s">
        <v>132</v>
      </c>
      <c r="RD68" s="2" t="s">
        <v>132</v>
      </c>
      <c r="RE68" s="2" t="s">
        <v>142</v>
      </c>
      <c r="RF68" s="2" t="s">
        <v>180</v>
      </c>
      <c r="RG68" s="4"/>
      <c r="RH68" s="8"/>
      <c r="RI68" s="4"/>
      <c r="RJ68" s="8"/>
      <c r="RK68" s="7"/>
      <c r="RL68" s="7"/>
      <c r="RM68" s="2" t="s">
        <v>140</v>
      </c>
      <c r="RN68" s="2" t="s">
        <v>177</v>
      </c>
      <c r="RO68" s="2" t="s">
        <v>1218</v>
      </c>
      <c r="RP68" s="2" t="s">
        <v>132</v>
      </c>
      <c r="RQ68" s="2" t="s">
        <v>142</v>
      </c>
      <c r="RR68" s="2" t="s">
        <v>132</v>
      </c>
    </row>
    <row r="69">
      <c r="A69" s="2" t="s">
        <v>1378</v>
      </c>
      <c r="B69" s="2" t="s">
        <v>121</v>
      </c>
      <c r="C69" s="2" t="s">
        <v>122</v>
      </c>
      <c r="D69" s="2" t="s">
        <v>929</v>
      </c>
      <c r="E69" s="2" t="s">
        <v>930</v>
      </c>
      <c r="F69" s="2" t="s">
        <v>1353</v>
      </c>
      <c r="G69" s="2" t="s">
        <v>1353</v>
      </c>
      <c r="H69" s="2" t="s">
        <v>1353</v>
      </c>
      <c r="I69" s="2" t="s">
        <v>1379</v>
      </c>
      <c r="J69" s="2" t="s">
        <v>127</v>
      </c>
      <c r="K69" s="2" t="s">
        <v>1380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864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428</v>
      </c>
      <c r="V69" s="2" t="s">
        <v>878</v>
      </c>
      <c r="W69" s="2" t="s">
        <v>401</v>
      </c>
      <c r="X69" s="2" t="s">
        <v>720</v>
      </c>
      <c r="Y69" s="2" t="s">
        <v>1222</v>
      </c>
      <c r="Z69" s="4">
        <v>196</v>
      </c>
      <c r="AA69" s="4">
        <f>=ROUNDDOWN(217.777777777778,0)</f>
      </c>
      <c r="AB69" s="5">
        <v>0.9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4</v>
      </c>
      <c r="AQ69" s="8">
        <v>29.85</v>
      </c>
      <c r="AR69" s="4"/>
      <c r="AS69" s="8"/>
      <c r="AT69" s="7"/>
      <c r="AU69" s="7"/>
      <c r="AV69" s="4">
        <v>4</v>
      </c>
      <c r="AW69" s="8">
        <v>29.85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0.0443</v>
      </c>
      <c r="BJ69" s="4">
        <v>4</v>
      </c>
      <c r="BK69" s="8">
        <v>29.85</v>
      </c>
      <c r="BL69" s="2" t="s">
        <v>1381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140</v>
      </c>
      <c r="BV69" s="2" t="s">
        <v>129</v>
      </c>
      <c r="BW69" s="2" t="s">
        <v>132</v>
      </c>
      <c r="BX69" s="2" t="s">
        <v>1211</v>
      </c>
      <c r="BY69" s="2" t="s">
        <v>142</v>
      </c>
      <c r="BZ69" s="2" t="s">
        <v>132</v>
      </c>
      <c r="CA69" s="4"/>
      <c r="CB69" s="8"/>
      <c r="CC69" s="4"/>
      <c r="CD69" s="8"/>
      <c r="CE69" s="7"/>
      <c r="CF69" s="7"/>
      <c r="CG69" s="2" t="s">
        <v>140</v>
      </c>
      <c r="CH69" s="2" t="s">
        <v>129</v>
      </c>
      <c r="CI69" s="2" t="s">
        <v>1234</v>
      </c>
      <c r="CJ69" s="2" t="s">
        <v>132</v>
      </c>
      <c r="CK69" s="2" t="s">
        <v>142</v>
      </c>
      <c r="CL69" s="2" t="s">
        <v>132</v>
      </c>
      <c r="CM69" s="4"/>
      <c r="CN69" s="8"/>
      <c r="CO69" s="4"/>
      <c r="CP69" s="8"/>
      <c r="CQ69" s="7"/>
      <c r="CR69" s="7"/>
      <c r="CS69" s="2" t="s">
        <v>140</v>
      </c>
      <c r="CT69" s="2" t="s">
        <v>129</v>
      </c>
      <c r="CU69" s="2" t="s">
        <v>867</v>
      </c>
      <c r="CV69" s="2" t="s">
        <v>132</v>
      </c>
      <c r="CW69" s="2" t="s">
        <v>142</v>
      </c>
      <c r="CX69" s="2" t="s">
        <v>132</v>
      </c>
      <c r="CY69" s="4"/>
      <c r="CZ69" s="8"/>
      <c r="DA69" s="4"/>
      <c r="DB69" s="8"/>
      <c r="DC69" s="7"/>
      <c r="DD69" s="7"/>
      <c r="DE69" s="2" t="s">
        <v>140</v>
      </c>
      <c r="DF69" s="2" t="s">
        <v>129</v>
      </c>
      <c r="DG69" s="2" t="s">
        <v>1209</v>
      </c>
      <c r="DH69" s="2" t="s">
        <v>1382</v>
      </c>
      <c r="DI69" s="2" t="s">
        <v>142</v>
      </c>
      <c r="DJ69" s="2" t="s">
        <v>132</v>
      </c>
      <c r="DK69" s="4"/>
      <c r="DL69" s="8"/>
      <c r="DM69" s="4"/>
      <c r="DN69" s="8"/>
      <c r="DO69" s="7"/>
      <c r="DP69" s="7"/>
      <c r="DQ69" s="2" t="s">
        <v>175</v>
      </c>
      <c r="DR69" s="2" t="s">
        <v>129</v>
      </c>
      <c r="DS69" s="2" t="s">
        <v>132</v>
      </c>
      <c r="DT69" s="2" t="s">
        <v>132</v>
      </c>
      <c r="DU69" s="2" t="s">
        <v>142</v>
      </c>
      <c r="DV69" s="2" t="s">
        <v>132</v>
      </c>
      <c r="DW69" s="4">
        <v>1</v>
      </c>
      <c r="DX69" s="8">
        <v>7.83</v>
      </c>
      <c r="DY69" s="4"/>
      <c r="DZ69" s="8"/>
      <c r="EA69" s="7"/>
      <c r="EB69" s="7"/>
      <c r="EC69" s="2" t="s">
        <v>140</v>
      </c>
      <c r="ED69" s="2" t="s">
        <v>129</v>
      </c>
      <c r="EE69" s="2" t="s">
        <v>871</v>
      </c>
      <c r="EF69" s="2" t="s">
        <v>783</v>
      </c>
      <c r="EG69" s="2" t="s">
        <v>142</v>
      </c>
      <c r="EH69" s="2" t="s">
        <v>132</v>
      </c>
      <c r="EI69" s="4"/>
      <c r="EJ69" s="8"/>
      <c r="EK69" s="4"/>
      <c r="EL69" s="8"/>
      <c r="EM69" s="7"/>
      <c r="EN69" s="7"/>
      <c r="EO69" s="2" t="s">
        <v>140</v>
      </c>
      <c r="EP69" s="2" t="s">
        <v>129</v>
      </c>
      <c r="EQ69" s="2" t="s">
        <v>916</v>
      </c>
      <c r="ER69" s="2" t="s">
        <v>132</v>
      </c>
      <c r="ES69" s="2" t="s">
        <v>142</v>
      </c>
      <c r="ET69" s="2" t="s">
        <v>132</v>
      </c>
      <c r="EU69" s="4"/>
      <c r="EV69" s="8"/>
      <c r="EW69" s="4"/>
      <c r="EX69" s="8"/>
      <c r="EY69" s="7"/>
      <c r="EZ69" s="7"/>
      <c r="FA69" s="2" t="s">
        <v>796</v>
      </c>
      <c r="FB69" s="2" t="s">
        <v>129</v>
      </c>
      <c r="FC69" s="2" t="s">
        <v>132</v>
      </c>
      <c r="FD69" s="2" t="s">
        <v>132</v>
      </c>
      <c r="FE69" s="2" t="s">
        <v>142</v>
      </c>
      <c r="FF69" s="2" t="s">
        <v>132</v>
      </c>
      <c r="FG69" s="4"/>
      <c r="FH69" s="8"/>
      <c r="FI69" s="4"/>
      <c r="FJ69" s="8"/>
      <c r="FK69" s="7"/>
      <c r="FL69" s="7"/>
      <c r="FM69" s="2" t="s">
        <v>173</v>
      </c>
      <c r="FN69" s="2" t="s">
        <v>129</v>
      </c>
      <c r="FO69" s="2" t="s">
        <v>132</v>
      </c>
      <c r="FP69" s="2" t="s">
        <v>132</v>
      </c>
      <c r="FQ69" s="2" t="s">
        <v>142</v>
      </c>
      <c r="FR69" s="2" t="s">
        <v>132</v>
      </c>
      <c r="FS69" s="4"/>
      <c r="FT69" s="8"/>
      <c r="FU69" s="4"/>
      <c r="FV69" s="8"/>
      <c r="FW69" s="7"/>
      <c r="FX69" s="7"/>
      <c r="FY69" s="2" t="s">
        <v>175</v>
      </c>
      <c r="FZ69" s="2" t="s">
        <v>129</v>
      </c>
      <c r="GA69" s="2" t="s">
        <v>132</v>
      </c>
      <c r="GB69" s="2" t="s">
        <v>132</v>
      </c>
      <c r="GC69" s="2" t="s">
        <v>142</v>
      </c>
      <c r="GD69" s="2" t="s">
        <v>132</v>
      </c>
      <c r="GE69" s="4"/>
      <c r="GF69" s="8"/>
      <c r="GG69" s="4"/>
      <c r="GH69" s="8"/>
      <c r="GI69" s="7"/>
      <c r="GJ69" s="7"/>
      <c r="GK69" s="2" t="s">
        <v>140</v>
      </c>
      <c r="GL69" s="2" t="s">
        <v>129</v>
      </c>
      <c r="GM69" s="2" t="s">
        <v>1209</v>
      </c>
      <c r="GN69" s="2" t="s">
        <v>1371</v>
      </c>
      <c r="GO69" s="2" t="s">
        <v>142</v>
      </c>
      <c r="GP69" s="2" t="s">
        <v>132</v>
      </c>
      <c r="GQ69" s="4"/>
      <c r="GR69" s="8"/>
      <c r="GS69" s="4"/>
      <c r="GT69" s="8"/>
      <c r="GU69" s="7"/>
      <c r="GV69" s="7"/>
      <c r="GW69" s="2" t="s">
        <v>140</v>
      </c>
      <c r="GX69" s="2" t="s">
        <v>129</v>
      </c>
      <c r="GY69" s="2" t="s">
        <v>162</v>
      </c>
      <c r="GZ69" s="2" t="s">
        <v>132</v>
      </c>
      <c r="HA69" s="2" t="s">
        <v>142</v>
      </c>
      <c r="HB69" s="2" t="s">
        <v>132</v>
      </c>
      <c r="HC69" s="4">
        <v>3</v>
      </c>
      <c r="HD69" s="8">
        <v>22.02</v>
      </c>
      <c r="HE69" s="4"/>
      <c r="HF69" s="8"/>
      <c r="HG69" s="7"/>
      <c r="HH69" s="7"/>
      <c r="HI69" s="2" t="s">
        <v>140</v>
      </c>
      <c r="HJ69" s="2" t="s">
        <v>129</v>
      </c>
      <c r="HK69" s="2" t="s">
        <v>859</v>
      </c>
      <c r="HL69" s="2" t="s">
        <v>1358</v>
      </c>
      <c r="HM69" s="2" t="s">
        <v>142</v>
      </c>
      <c r="HN69" s="2" t="s">
        <v>132</v>
      </c>
      <c r="HO69" s="4"/>
      <c r="HP69" s="8"/>
      <c r="HQ69" s="4"/>
      <c r="HR69" s="8"/>
      <c r="HS69" s="7"/>
      <c r="HT69" s="7"/>
      <c r="HU69" s="2" t="s">
        <v>140</v>
      </c>
      <c r="HV69" s="2" t="s">
        <v>129</v>
      </c>
      <c r="HW69" s="2" t="s">
        <v>167</v>
      </c>
      <c r="HX69" s="2" t="s">
        <v>132</v>
      </c>
      <c r="HY69" s="2" t="s">
        <v>142</v>
      </c>
      <c r="HZ69" s="2" t="s">
        <v>132</v>
      </c>
      <c r="IA69" s="4"/>
      <c r="IB69" s="8"/>
      <c r="IC69" s="4"/>
      <c r="ID69" s="8"/>
      <c r="IE69" s="7"/>
      <c r="IF69" s="7"/>
      <c r="IG69" s="2" t="s">
        <v>168</v>
      </c>
      <c r="IH69" s="2" t="s">
        <v>129</v>
      </c>
      <c r="II69" s="2" t="s">
        <v>132</v>
      </c>
      <c r="IJ69" s="2" t="s">
        <v>132</v>
      </c>
      <c r="IK69" s="2" t="s">
        <v>142</v>
      </c>
      <c r="IL69" s="2" t="s">
        <v>132</v>
      </c>
      <c r="IM69" s="4"/>
      <c r="IN69" s="8"/>
      <c r="IO69" s="4"/>
      <c r="IP69" s="8"/>
      <c r="IQ69" s="7"/>
      <c r="IR69" s="7"/>
      <c r="IS69" s="2" t="s">
        <v>175</v>
      </c>
      <c r="IT69" s="2" t="s">
        <v>129</v>
      </c>
      <c r="IU69" s="2" t="s">
        <v>132</v>
      </c>
      <c r="IV69" s="2" t="s">
        <v>132</v>
      </c>
      <c r="IW69" s="2" t="s">
        <v>142</v>
      </c>
      <c r="IX69" s="2" t="s">
        <v>132</v>
      </c>
      <c r="IY69" s="4"/>
      <c r="IZ69" s="8"/>
      <c r="JA69" s="4"/>
      <c r="JB69" s="8"/>
      <c r="JC69" s="7"/>
      <c r="JD69" s="7"/>
      <c r="JE69" s="2" t="s">
        <v>140</v>
      </c>
      <c r="JF69" s="2" t="s">
        <v>129</v>
      </c>
      <c r="JG69" s="2" t="s">
        <v>897</v>
      </c>
      <c r="JH69" s="2" t="s">
        <v>132</v>
      </c>
      <c r="JI69" s="2" t="s">
        <v>142</v>
      </c>
      <c r="JJ69" s="2" t="s">
        <v>132</v>
      </c>
      <c r="JK69" s="4"/>
      <c r="JL69" s="8"/>
      <c r="JM69" s="4"/>
      <c r="JN69" s="8"/>
      <c r="JO69" s="7"/>
      <c r="JP69" s="7"/>
      <c r="JQ69" s="2" t="s">
        <v>176</v>
      </c>
      <c r="JR69" s="2" t="s">
        <v>129</v>
      </c>
      <c r="JS69" s="2" t="s">
        <v>132</v>
      </c>
      <c r="JT69" s="2" t="s">
        <v>132</v>
      </c>
      <c r="JU69" s="2" t="s">
        <v>142</v>
      </c>
      <c r="JV69" s="2" t="s">
        <v>132</v>
      </c>
      <c r="JW69" s="4"/>
      <c r="JX69" s="8"/>
      <c r="JY69" s="4"/>
      <c r="JZ69" s="8"/>
      <c r="KA69" s="7"/>
      <c r="KB69" s="7"/>
      <c r="KC69" s="2" t="s">
        <v>164</v>
      </c>
      <c r="KD69" s="2" t="s">
        <v>129</v>
      </c>
      <c r="KE69" s="2" t="s">
        <v>132</v>
      </c>
      <c r="KF69" s="2" t="s">
        <v>132</v>
      </c>
      <c r="KG69" s="2" t="s">
        <v>142</v>
      </c>
      <c r="KH69" s="2" t="s">
        <v>132</v>
      </c>
      <c r="KI69" s="4"/>
      <c r="KJ69" s="8"/>
      <c r="KK69" s="4"/>
      <c r="KL69" s="8"/>
      <c r="KM69" s="7"/>
      <c r="KN69" s="7"/>
      <c r="KO69" s="2" t="s">
        <v>175</v>
      </c>
      <c r="KP69" s="2" t="s">
        <v>129</v>
      </c>
      <c r="KQ69" s="2" t="s">
        <v>132</v>
      </c>
      <c r="KR69" s="2" t="s">
        <v>132</v>
      </c>
      <c r="KS69" s="2" t="s">
        <v>142</v>
      </c>
      <c r="KT69" s="2" t="s">
        <v>132</v>
      </c>
      <c r="KU69" s="4"/>
      <c r="KV69" s="8"/>
      <c r="KW69" s="4"/>
      <c r="KX69" s="8"/>
      <c r="KY69" s="7"/>
      <c r="KZ69" s="7"/>
      <c r="LA69" s="2" t="s">
        <v>175</v>
      </c>
      <c r="LB69" s="2" t="s">
        <v>177</v>
      </c>
      <c r="LC69" s="2" t="s">
        <v>132</v>
      </c>
      <c r="LD69" s="2" t="s">
        <v>132</v>
      </c>
      <c r="LE69" s="2" t="s">
        <v>142</v>
      </c>
      <c r="LF69" s="2" t="s">
        <v>132</v>
      </c>
      <c r="LG69" s="4"/>
      <c r="LH69" s="8"/>
      <c r="LI69" s="4"/>
      <c r="LJ69" s="8"/>
      <c r="LK69" s="7"/>
      <c r="LL69" s="7"/>
      <c r="LM69" s="2" t="s">
        <v>132</v>
      </c>
      <c r="LN69" s="2" t="s">
        <v>132</v>
      </c>
      <c r="LO69" s="2" t="s">
        <v>132</v>
      </c>
      <c r="LP69" s="2" t="s">
        <v>132</v>
      </c>
      <c r="LQ69" s="2" t="s">
        <v>132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175</v>
      </c>
      <c r="ML69" s="2" t="s">
        <v>129</v>
      </c>
      <c r="MM69" s="2" t="s">
        <v>132</v>
      </c>
      <c r="MN69" s="2" t="s">
        <v>132</v>
      </c>
      <c r="MO69" s="2" t="s">
        <v>142</v>
      </c>
      <c r="MP69" s="2" t="s">
        <v>132</v>
      </c>
      <c r="MQ69" s="4"/>
      <c r="MR69" s="8"/>
      <c r="MS69" s="4"/>
      <c r="MT69" s="8"/>
      <c r="MU69" s="7"/>
      <c r="MV69" s="7"/>
      <c r="MW69" s="2" t="s">
        <v>175</v>
      </c>
      <c r="MX69" s="2" t="s">
        <v>129</v>
      </c>
      <c r="MY69" s="2" t="s">
        <v>132</v>
      </c>
      <c r="MZ69" s="2" t="s">
        <v>132</v>
      </c>
      <c r="NA69" s="2" t="s">
        <v>142</v>
      </c>
      <c r="NB69" s="2" t="s">
        <v>132</v>
      </c>
      <c r="NC69" s="4"/>
      <c r="ND69" s="8"/>
      <c r="NE69" s="4"/>
      <c r="NF69" s="8"/>
      <c r="NG69" s="7"/>
      <c r="NH69" s="7"/>
      <c r="NI69" s="2" t="s">
        <v>175</v>
      </c>
      <c r="NJ69" s="2" t="s">
        <v>129</v>
      </c>
      <c r="NK69" s="2" t="s">
        <v>132</v>
      </c>
      <c r="NL69" s="2" t="s">
        <v>132</v>
      </c>
      <c r="NM69" s="2" t="s">
        <v>142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176</v>
      </c>
      <c r="OH69" s="2" t="s">
        <v>129</v>
      </c>
      <c r="OI69" s="2" t="s">
        <v>132</v>
      </c>
      <c r="OJ69" s="2" t="s">
        <v>132</v>
      </c>
      <c r="OK69" s="2" t="s">
        <v>142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164</v>
      </c>
      <c r="PF69" s="2" t="s">
        <v>129</v>
      </c>
      <c r="PG69" s="2" t="s">
        <v>132</v>
      </c>
      <c r="PH69" s="2" t="s">
        <v>132</v>
      </c>
      <c r="PI69" s="2" t="s">
        <v>142</v>
      </c>
      <c r="PJ69" s="2" t="s">
        <v>132</v>
      </c>
      <c r="PK69" s="4"/>
      <c r="PL69" s="8"/>
      <c r="PM69" s="4"/>
      <c r="PN69" s="8"/>
      <c r="PO69" s="7"/>
      <c r="PP69" s="7"/>
      <c r="PQ69" s="2" t="s">
        <v>175</v>
      </c>
      <c r="PR69" s="2" t="s">
        <v>129</v>
      </c>
      <c r="PS69" s="2" t="s">
        <v>132</v>
      </c>
      <c r="PT69" s="2" t="s">
        <v>132</v>
      </c>
      <c r="PU69" s="2" t="s">
        <v>142</v>
      </c>
      <c r="PV69" s="2" t="s">
        <v>132</v>
      </c>
      <c r="PW69" s="4"/>
      <c r="PX69" s="8"/>
      <c r="PY69" s="4"/>
      <c r="PZ69" s="8"/>
      <c r="QA69" s="7"/>
      <c r="QB69" s="7"/>
      <c r="QC69" s="2" t="s">
        <v>175</v>
      </c>
      <c r="QD69" s="2" t="s">
        <v>129</v>
      </c>
      <c r="QE69" s="2" t="s">
        <v>132</v>
      </c>
      <c r="QF69" s="2" t="s">
        <v>132</v>
      </c>
      <c r="QG69" s="2" t="s">
        <v>142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175</v>
      </c>
      <c r="RB69" s="2" t="s">
        <v>129</v>
      </c>
      <c r="RC69" s="2" t="s">
        <v>132</v>
      </c>
      <c r="RD69" s="2" t="s">
        <v>132</v>
      </c>
      <c r="RE69" s="2" t="s">
        <v>142</v>
      </c>
      <c r="RF69" s="2" t="s">
        <v>180</v>
      </c>
      <c r="RG69" s="4"/>
      <c r="RH69" s="8"/>
      <c r="RI69" s="4"/>
      <c r="RJ69" s="8"/>
      <c r="RK69" s="7"/>
      <c r="RL69" s="7"/>
      <c r="RM69" s="2" t="s">
        <v>140</v>
      </c>
      <c r="RN69" s="2" t="s">
        <v>177</v>
      </c>
      <c r="RO69" s="2" t="s">
        <v>1218</v>
      </c>
      <c r="RP69" s="2" t="s">
        <v>132</v>
      </c>
      <c r="RQ69" s="2" t="s">
        <v>142</v>
      </c>
      <c r="RR69" s="2" t="s">
        <v>132</v>
      </c>
    </row>
    <row r="70">
      <c r="A70" s="2" t="s">
        <v>1383</v>
      </c>
      <c r="B70" s="2" t="s">
        <v>121</v>
      </c>
      <c r="C70" s="2" t="s">
        <v>122</v>
      </c>
      <c r="D70" s="2" t="s">
        <v>929</v>
      </c>
      <c r="E70" s="2" t="s">
        <v>930</v>
      </c>
      <c r="F70" s="2" t="s">
        <v>1353</v>
      </c>
      <c r="G70" s="2" t="s">
        <v>1353</v>
      </c>
      <c r="H70" s="2" t="s">
        <v>1353</v>
      </c>
      <c r="I70" s="2" t="s">
        <v>1384</v>
      </c>
      <c r="J70" s="2" t="s">
        <v>127</v>
      </c>
      <c r="K70" s="2" t="s">
        <v>1385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864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428</v>
      </c>
      <c r="V70" s="2" t="s">
        <v>878</v>
      </c>
      <c r="W70" s="2" t="s">
        <v>401</v>
      </c>
      <c r="X70" s="2" t="s">
        <v>720</v>
      </c>
      <c r="Y70" s="2" t="s">
        <v>1209</v>
      </c>
      <c r="Z70" s="4">
        <v>173</v>
      </c>
      <c r="AA70" s="4">
        <f>=ROUNDDOWN(173,0)</f>
      </c>
      <c r="AB70" s="5">
        <v>1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3</v>
      </c>
      <c r="AQ70" s="8">
        <v>22.02</v>
      </c>
      <c r="AR70" s="4"/>
      <c r="AS70" s="8"/>
      <c r="AT70" s="7"/>
      <c r="AU70" s="7"/>
      <c r="AV70" s="4">
        <v>3</v>
      </c>
      <c r="AW70" s="8">
        <v>22.02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0.0327</v>
      </c>
      <c r="BJ70" s="4">
        <v>3</v>
      </c>
      <c r="BK70" s="8">
        <v>22.02</v>
      </c>
      <c r="BL70" s="2" t="s">
        <v>28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140</v>
      </c>
      <c r="BV70" s="2" t="s">
        <v>129</v>
      </c>
      <c r="BW70" s="2" t="s">
        <v>132</v>
      </c>
      <c r="BX70" s="2" t="s">
        <v>1211</v>
      </c>
      <c r="BY70" s="2" t="s">
        <v>142</v>
      </c>
      <c r="BZ70" s="2" t="s">
        <v>132</v>
      </c>
      <c r="CA70" s="4"/>
      <c r="CB70" s="8"/>
      <c r="CC70" s="4"/>
      <c r="CD70" s="8"/>
      <c r="CE70" s="7"/>
      <c r="CF70" s="7"/>
      <c r="CG70" s="2" t="s">
        <v>140</v>
      </c>
      <c r="CH70" s="2" t="s">
        <v>129</v>
      </c>
      <c r="CI70" s="2" t="s">
        <v>1234</v>
      </c>
      <c r="CJ70" s="2" t="s">
        <v>132</v>
      </c>
      <c r="CK70" s="2" t="s">
        <v>142</v>
      </c>
      <c r="CL70" s="2" t="s">
        <v>132</v>
      </c>
      <c r="CM70" s="4"/>
      <c r="CN70" s="8"/>
      <c r="CO70" s="4"/>
      <c r="CP70" s="8"/>
      <c r="CQ70" s="7"/>
      <c r="CR70" s="7"/>
      <c r="CS70" s="2" t="s">
        <v>140</v>
      </c>
      <c r="CT70" s="2" t="s">
        <v>129</v>
      </c>
      <c r="CU70" s="2" t="s">
        <v>867</v>
      </c>
      <c r="CV70" s="2" t="s">
        <v>132</v>
      </c>
      <c r="CW70" s="2" t="s">
        <v>142</v>
      </c>
      <c r="CX70" s="2" t="s">
        <v>132</v>
      </c>
      <c r="CY70" s="4"/>
      <c r="CZ70" s="8"/>
      <c r="DA70" s="4"/>
      <c r="DB70" s="8"/>
      <c r="DC70" s="7"/>
      <c r="DD70" s="7"/>
      <c r="DE70" s="2" t="s">
        <v>140</v>
      </c>
      <c r="DF70" s="2" t="s">
        <v>129</v>
      </c>
      <c r="DG70" s="2" t="s">
        <v>1214</v>
      </c>
      <c r="DH70" s="2" t="s">
        <v>1253</v>
      </c>
      <c r="DI70" s="2" t="s">
        <v>142</v>
      </c>
      <c r="DJ70" s="2" t="s">
        <v>132</v>
      </c>
      <c r="DK70" s="4"/>
      <c r="DL70" s="8"/>
      <c r="DM70" s="4"/>
      <c r="DN70" s="8"/>
      <c r="DO70" s="7"/>
      <c r="DP70" s="7"/>
      <c r="DQ70" s="2" t="s">
        <v>175</v>
      </c>
      <c r="DR70" s="2" t="s">
        <v>129</v>
      </c>
      <c r="DS70" s="2" t="s">
        <v>132</v>
      </c>
      <c r="DT70" s="2" t="s">
        <v>132</v>
      </c>
      <c r="DU70" s="2" t="s">
        <v>142</v>
      </c>
      <c r="DV70" s="2" t="s">
        <v>132</v>
      </c>
      <c r="DW70" s="4"/>
      <c r="DX70" s="8"/>
      <c r="DY70" s="4"/>
      <c r="DZ70" s="8"/>
      <c r="EA70" s="7"/>
      <c r="EB70" s="7"/>
      <c r="EC70" s="2" t="s">
        <v>140</v>
      </c>
      <c r="ED70" s="2" t="s">
        <v>129</v>
      </c>
      <c r="EE70" s="2" t="s">
        <v>871</v>
      </c>
      <c r="EF70" s="2" t="s">
        <v>1216</v>
      </c>
      <c r="EG70" s="2" t="s">
        <v>142</v>
      </c>
      <c r="EH70" s="2" t="s">
        <v>132</v>
      </c>
      <c r="EI70" s="4"/>
      <c r="EJ70" s="8"/>
      <c r="EK70" s="4"/>
      <c r="EL70" s="8"/>
      <c r="EM70" s="7"/>
      <c r="EN70" s="7"/>
      <c r="EO70" s="2" t="s">
        <v>140</v>
      </c>
      <c r="EP70" s="2" t="s">
        <v>129</v>
      </c>
      <c r="EQ70" s="2" t="s">
        <v>916</v>
      </c>
      <c r="ER70" s="2" t="s">
        <v>132</v>
      </c>
      <c r="ES70" s="2" t="s">
        <v>142</v>
      </c>
      <c r="ET70" s="2" t="s">
        <v>132</v>
      </c>
      <c r="EU70" s="4"/>
      <c r="EV70" s="8"/>
      <c r="EW70" s="4"/>
      <c r="EX70" s="8"/>
      <c r="EY70" s="7"/>
      <c r="EZ70" s="7"/>
      <c r="FA70" s="2" t="s">
        <v>796</v>
      </c>
      <c r="FB70" s="2" t="s">
        <v>129</v>
      </c>
      <c r="FC70" s="2" t="s">
        <v>132</v>
      </c>
      <c r="FD70" s="2" t="s">
        <v>132</v>
      </c>
      <c r="FE70" s="2" t="s">
        <v>142</v>
      </c>
      <c r="FF70" s="2" t="s">
        <v>132</v>
      </c>
      <c r="FG70" s="4"/>
      <c r="FH70" s="8"/>
      <c r="FI70" s="4"/>
      <c r="FJ70" s="8"/>
      <c r="FK70" s="7"/>
      <c r="FL70" s="7"/>
      <c r="FM70" s="2" t="s">
        <v>173</v>
      </c>
      <c r="FN70" s="2" t="s">
        <v>129</v>
      </c>
      <c r="FO70" s="2" t="s">
        <v>132</v>
      </c>
      <c r="FP70" s="2" t="s">
        <v>132</v>
      </c>
      <c r="FQ70" s="2" t="s">
        <v>142</v>
      </c>
      <c r="FR70" s="2" t="s">
        <v>132</v>
      </c>
      <c r="FS70" s="4"/>
      <c r="FT70" s="8"/>
      <c r="FU70" s="4"/>
      <c r="FV70" s="8"/>
      <c r="FW70" s="7"/>
      <c r="FX70" s="7"/>
      <c r="FY70" s="2" t="s">
        <v>175</v>
      </c>
      <c r="FZ70" s="2" t="s">
        <v>129</v>
      </c>
      <c r="GA70" s="2" t="s">
        <v>132</v>
      </c>
      <c r="GB70" s="2" t="s">
        <v>132</v>
      </c>
      <c r="GC70" s="2" t="s">
        <v>142</v>
      </c>
      <c r="GD70" s="2" t="s">
        <v>132</v>
      </c>
      <c r="GE70" s="4"/>
      <c r="GF70" s="8"/>
      <c r="GG70" s="4"/>
      <c r="GH70" s="8"/>
      <c r="GI70" s="7"/>
      <c r="GJ70" s="7"/>
      <c r="GK70" s="2" t="s">
        <v>140</v>
      </c>
      <c r="GL70" s="2" t="s">
        <v>129</v>
      </c>
      <c r="GM70" s="2" t="s">
        <v>1214</v>
      </c>
      <c r="GN70" s="2" t="s">
        <v>1376</v>
      </c>
      <c r="GO70" s="2" t="s">
        <v>142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162</v>
      </c>
      <c r="GZ70" s="2" t="s">
        <v>132</v>
      </c>
      <c r="HA70" s="2" t="s">
        <v>142</v>
      </c>
      <c r="HB70" s="2" t="s">
        <v>132</v>
      </c>
      <c r="HC70" s="4">
        <v>3</v>
      </c>
      <c r="HD70" s="8">
        <v>22.02</v>
      </c>
      <c r="HE70" s="4"/>
      <c r="HF70" s="8"/>
      <c r="HG70" s="7"/>
      <c r="HH70" s="7"/>
      <c r="HI70" s="2" t="s">
        <v>140</v>
      </c>
      <c r="HJ70" s="2" t="s">
        <v>129</v>
      </c>
      <c r="HK70" s="2" t="s">
        <v>859</v>
      </c>
      <c r="HL70" s="2" t="s">
        <v>1386</v>
      </c>
      <c r="HM70" s="2" t="s">
        <v>142</v>
      </c>
      <c r="HN70" s="2" t="s">
        <v>132</v>
      </c>
      <c r="HO70" s="4"/>
      <c r="HP70" s="8"/>
      <c r="HQ70" s="4"/>
      <c r="HR70" s="8"/>
      <c r="HS70" s="7"/>
      <c r="HT70" s="7"/>
      <c r="HU70" s="2" t="s">
        <v>140</v>
      </c>
      <c r="HV70" s="2" t="s">
        <v>129</v>
      </c>
      <c r="HW70" s="2" t="s">
        <v>167</v>
      </c>
      <c r="HX70" s="2" t="s">
        <v>132</v>
      </c>
      <c r="HY70" s="2" t="s">
        <v>142</v>
      </c>
      <c r="HZ70" s="2" t="s">
        <v>132</v>
      </c>
      <c r="IA70" s="4"/>
      <c r="IB70" s="8"/>
      <c r="IC70" s="4"/>
      <c r="ID70" s="8"/>
      <c r="IE70" s="7"/>
      <c r="IF70" s="7"/>
      <c r="IG70" s="2" t="s">
        <v>168</v>
      </c>
      <c r="IH70" s="2" t="s">
        <v>129</v>
      </c>
      <c r="II70" s="2" t="s">
        <v>132</v>
      </c>
      <c r="IJ70" s="2" t="s">
        <v>132</v>
      </c>
      <c r="IK70" s="2" t="s">
        <v>142</v>
      </c>
      <c r="IL70" s="2" t="s">
        <v>132</v>
      </c>
      <c r="IM70" s="4"/>
      <c r="IN70" s="8"/>
      <c r="IO70" s="4"/>
      <c r="IP70" s="8"/>
      <c r="IQ70" s="7"/>
      <c r="IR70" s="7"/>
      <c r="IS70" s="2" t="s">
        <v>175</v>
      </c>
      <c r="IT70" s="2" t="s">
        <v>129</v>
      </c>
      <c r="IU70" s="2" t="s">
        <v>132</v>
      </c>
      <c r="IV70" s="2" t="s">
        <v>132</v>
      </c>
      <c r="IW70" s="2" t="s">
        <v>142</v>
      </c>
      <c r="IX70" s="2" t="s">
        <v>132</v>
      </c>
      <c r="IY70" s="4"/>
      <c r="IZ70" s="8"/>
      <c r="JA70" s="4"/>
      <c r="JB70" s="8"/>
      <c r="JC70" s="7"/>
      <c r="JD70" s="7"/>
      <c r="JE70" s="2" t="s">
        <v>140</v>
      </c>
      <c r="JF70" s="2" t="s">
        <v>129</v>
      </c>
      <c r="JG70" s="2" t="s">
        <v>897</v>
      </c>
      <c r="JH70" s="2" t="s">
        <v>132</v>
      </c>
      <c r="JI70" s="2" t="s">
        <v>142</v>
      </c>
      <c r="JJ70" s="2" t="s">
        <v>132</v>
      </c>
      <c r="JK70" s="4"/>
      <c r="JL70" s="8"/>
      <c r="JM70" s="4"/>
      <c r="JN70" s="8"/>
      <c r="JO70" s="7"/>
      <c r="JP70" s="7"/>
      <c r="JQ70" s="2" t="s">
        <v>176</v>
      </c>
      <c r="JR70" s="2" t="s">
        <v>129</v>
      </c>
      <c r="JS70" s="2" t="s">
        <v>132</v>
      </c>
      <c r="JT70" s="2" t="s">
        <v>132</v>
      </c>
      <c r="JU70" s="2" t="s">
        <v>142</v>
      </c>
      <c r="JV70" s="2" t="s">
        <v>132</v>
      </c>
      <c r="JW70" s="4"/>
      <c r="JX70" s="8"/>
      <c r="JY70" s="4"/>
      <c r="JZ70" s="8"/>
      <c r="KA70" s="7"/>
      <c r="KB70" s="7"/>
      <c r="KC70" s="2" t="s">
        <v>164</v>
      </c>
      <c r="KD70" s="2" t="s">
        <v>129</v>
      </c>
      <c r="KE70" s="2" t="s">
        <v>132</v>
      </c>
      <c r="KF70" s="2" t="s">
        <v>132</v>
      </c>
      <c r="KG70" s="2" t="s">
        <v>142</v>
      </c>
      <c r="KH70" s="2" t="s">
        <v>132</v>
      </c>
      <c r="KI70" s="4"/>
      <c r="KJ70" s="8"/>
      <c r="KK70" s="4"/>
      <c r="KL70" s="8"/>
      <c r="KM70" s="7"/>
      <c r="KN70" s="7"/>
      <c r="KO70" s="2" t="s">
        <v>175</v>
      </c>
      <c r="KP70" s="2" t="s">
        <v>129</v>
      </c>
      <c r="KQ70" s="2" t="s">
        <v>132</v>
      </c>
      <c r="KR70" s="2" t="s">
        <v>132</v>
      </c>
      <c r="KS70" s="2" t="s">
        <v>142</v>
      </c>
      <c r="KT70" s="2" t="s">
        <v>132</v>
      </c>
      <c r="KU70" s="4"/>
      <c r="KV70" s="8"/>
      <c r="KW70" s="4"/>
      <c r="KX70" s="8"/>
      <c r="KY70" s="7"/>
      <c r="KZ70" s="7"/>
      <c r="LA70" s="2" t="s">
        <v>175</v>
      </c>
      <c r="LB70" s="2" t="s">
        <v>177</v>
      </c>
      <c r="LC70" s="2" t="s">
        <v>132</v>
      </c>
      <c r="LD70" s="2" t="s">
        <v>132</v>
      </c>
      <c r="LE70" s="2" t="s">
        <v>142</v>
      </c>
      <c r="LF70" s="2" t="s">
        <v>132</v>
      </c>
      <c r="LG70" s="4"/>
      <c r="LH70" s="8"/>
      <c r="LI70" s="4"/>
      <c r="LJ70" s="8"/>
      <c r="LK70" s="7"/>
      <c r="LL70" s="7"/>
      <c r="LM70" s="2" t="s">
        <v>132</v>
      </c>
      <c r="LN70" s="2" t="s">
        <v>132</v>
      </c>
      <c r="LO70" s="2" t="s">
        <v>132</v>
      </c>
      <c r="LP70" s="2" t="s">
        <v>132</v>
      </c>
      <c r="LQ70" s="2" t="s">
        <v>132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175</v>
      </c>
      <c r="ML70" s="2" t="s">
        <v>129</v>
      </c>
      <c r="MM70" s="2" t="s">
        <v>132</v>
      </c>
      <c r="MN70" s="2" t="s">
        <v>132</v>
      </c>
      <c r="MO70" s="2" t="s">
        <v>142</v>
      </c>
      <c r="MP70" s="2" t="s">
        <v>132</v>
      </c>
      <c r="MQ70" s="4"/>
      <c r="MR70" s="8"/>
      <c r="MS70" s="4"/>
      <c r="MT70" s="8"/>
      <c r="MU70" s="7"/>
      <c r="MV70" s="7"/>
      <c r="MW70" s="2" t="s">
        <v>175</v>
      </c>
      <c r="MX70" s="2" t="s">
        <v>129</v>
      </c>
      <c r="MY70" s="2" t="s">
        <v>132</v>
      </c>
      <c r="MZ70" s="2" t="s">
        <v>132</v>
      </c>
      <c r="NA70" s="2" t="s">
        <v>142</v>
      </c>
      <c r="NB70" s="2" t="s">
        <v>132</v>
      </c>
      <c r="NC70" s="4"/>
      <c r="ND70" s="8"/>
      <c r="NE70" s="4"/>
      <c r="NF70" s="8"/>
      <c r="NG70" s="7"/>
      <c r="NH70" s="7"/>
      <c r="NI70" s="2" t="s">
        <v>175</v>
      </c>
      <c r="NJ70" s="2" t="s">
        <v>129</v>
      </c>
      <c r="NK70" s="2" t="s">
        <v>132</v>
      </c>
      <c r="NL70" s="2" t="s">
        <v>132</v>
      </c>
      <c r="NM70" s="2" t="s">
        <v>142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176</v>
      </c>
      <c r="OH70" s="2" t="s">
        <v>129</v>
      </c>
      <c r="OI70" s="2" t="s">
        <v>132</v>
      </c>
      <c r="OJ70" s="2" t="s">
        <v>132</v>
      </c>
      <c r="OK70" s="2" t="s">
        <v>142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164</v>
      </c>
      <c r="PF70" s="2" t="s">
        <v>129</v>
      </c>
      <c r="PG70" s="2" t="s">
        <v>132</v>
      </c>
      <c r="PH70" s="2" t="s">
        <v>132</v>
      </c>
      <c r="PI70" s="2" t="s">
        <v>142</v>
      </c>
      <c r="PJ70" s="2" t="s">
        <v>132</v>
      </c>
      <c r="PK70" s="4"/>
      <c r="PL70" s="8"/>
      <c r="PM70" s="4"/>
      <c r="PN70" s="8"/>
      <c r="PO70" s="7"/>
      <c r="PP70" s="7"/>
      <c r="PQ70" s="2" t="s">
        <v>175</v>
      </c>
      <c r="PR70" s="2" t="s">
        <v>129</v>
      </c>
      <c r="PS70" s="2" t="s">
        <v>132</v>
      </c>
      <c r="PT70" s="2" t="s">
        <v>132</v>
      </c>
      <c r="PU70" s="2" t="s">
        <v>142</v>
      </c>
      <c r="PV70" s="2" t="s">
        <v>132</v>
      </c>
      <c r="PW70" s="4"/>
      <c r="PX70" s="8"/>
      <c r="PY70" s="4"/>
      <c r="PZ70" s="8"/>
      <c r="QA70" s="7"/>
      <c r="QB70" s="7"/>
      <c r="QC70" s="2" t="s">
        <v>175</v>
      </c>
      <c r="QD70" s="2" t="s">
        <v>129</v>
      </c>
      <c r="QE70" s="2" t="s">
        <v>132</v>
      </c>
      <c r="QF70" s="2" t="s">
        <v>132</v>
      </c>
      <c r="QG70" s="2" t="s">
        <v>142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175</v>
      </c>
      <c r="RB70" s="2" t="s">
        <v>129</v>
      </c>
      <c r="RC70" s="2" t="s">
        <v>132</v>
      </c>
      <c r="RD70" s="2" t="s">
        <v>132</v>
      </c>
      <c r="RE70" s="2" t="s">
        <v>142</v>
      </c>
      <c r="RF70" s="2" t="s">
        <v>180</v>
      </c>
      <c r="RG70" s="4"/>
      <c r="RH70" s="8"/>
      <c r="RI70" s="4"/>
      <c r="RJ70" s="8"/>
      <c r="RK70" s="7"/>
      <c r="RL70" s="7"/>
      <c r="RM70" s="2" t="s">
        <v>140</v>
      </c>
      <c r="RN70" s="2" t="s">
        <v>177</v>
      </c>
      <c r="RO70" s="2" t="s">
        <v>1218</v>
      </c>
      <c r="RP70" s="2" t="s">
        <v>132</v>
      </c>
      <c r="RQ70" s="2" t="s">
        <v>142</v>
      </c>
      <c r="RR70" s="2" t="s">
        <v>132</v>
      </c>
    </row>
    <row r="71">
      <c r="A71" s="2" t="s">
        <v>1387</v>
      </c>
      <c r="B71" s="2" t="s">
        <v>121</v>
      </c>
      <c r="C71" s="2" t="s">
        <v>122</v>
      </c>
      <c r="D71" s="2" t="s">
        <v>929</v>
      </c>
      <c r="E71" s="2" t="s">
        <v>930</v>
      </c>
      <c r="F71" s="2" t="s">
        <v>1388</v>
      </c>
      <c r="G71" s="2" t="s">
        <v>1388</v>
      </c>
      <c r="H71" s="2" t="s">
        <v>1388</v>
      </c>
      <c r="I71" s="2" t="s">
        <v>1389</v>
      </c>
      <c r="J71" s="2" t="s">
        <v>127</v>
      </c>
      <c r="K71" s="2" t="s">
        <v>465</v>
      </c>
      <c r="L71" s="3">
        <v>67.66</v>
      </c>
      <c r="M71" s="3">
        <v>71.04</v>
      </c>
      <c r="N71" s="3">
        <v>262</v>
      </c>
      <c r="O71" s="2" t="s">
        <v>905</v>
      </c>
      <c r="P71" s="2" t="s">
        <v>1390</v>
      </c>
      <c r="Q71" s="2" t="s">
        <v>131</v>
      </c>
      <c r="R71" s="2" t="s">
        <v>19</v>
      </c>
      <c r="S71" s="2" t="s">
        <v>132</v>
      </c>
      <c r="T71" s="2" t="s">
        <v>132</v>
      </c>
      <c r="U71" s="2" t="s">
        <v>428</v>
      </c>
      <c r="V71" s="2" t="s">
        <v>746</v>
      </c>
      <c r="W71" s="2" t="s">
        <v>246</v>
      </c>
      <c r="X71" s="2" t="s">
        <v>401</v>
      </c>
      <c r="Y71" s="2" t="s">
        <v>627</v>
      </c>
      <c r="Z71" s="4">
        <v>37</v>
      </c>
      <c r="AA71" s="4">
        <f>=ROUNDDOWN(24.6666666666667,0)</f>
      </c>
      <c r="AB71" s="5">
        <v>1.5</v>
      </c>
      <c r="AC71" s="2" t="s">
        <v>132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7</v>
      </c>
      <c r="AQ71" s="8">
        <v>645.36</v>
      </c>
      <c r="AR71" s="4"/>
      <c r="AS71" s="8"/>
      <c r="AT71" s="7"/>
      <c r="AU71" s="7"/>
      <c r="AV71" s="4">
        <v>7</v>
      </c>
      <c r="AW71" s="8">
        <v>645.36</v>
      </c>
      <c r="AX71" s="4"/>
      <c r="AY71" s="8"/>
      <c r="AZ71" s="7"/>
      <c r="BA71" s="7"/>
      <c r="BB71" s="7">
        <v>1</v>
      </c>
      <c r="BC71" s="4">
        <v>7</v>
      </c>
      <c r="BD71" s="8">
        <v>645.36</v>
      </c>
      <c r="BE71" s="4"/>
      <c r="BF71" s="8"/>
      <c r="BG71" s="7"/>
      <c r="BH71" s="7"/>
      <c r="BI71" s="7">
        <v>1</v>
      </c>
      <c r="BJ71" s="4">
        <v>7</v>
      </c>
      <c r="BK71" s="8">
        <v>645.36</v>
      </c>
      <c r="BL71" s="2" t="s">
        <v>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132</v>
      </c>
      <c r="BV71" s="2" t="s">
        <v>132</v>
      </c>
      <c r="BW71" s="2" t="s">
        <v>132</v>
      </c>
      <c r="BX71" s="2" t="s">
        <v>132</v>
      </c>
      <c r="BY71" s="2" t="s">
        <v>132</v>
      </c>
      <c r="BZ71" s="2" t="s">
        <v>132</v>
      </c>
      <c r="CA71" s="4"/>
      <c r="CB71" s="8"/>
      <c r="CC71" s="4"/>
      <c r="CD71" s="8"/>
      <c r="CE71" s="7"/>
      <c r="CF71" s="7"/>
      <c r="CG71" s="2" t="s">
        <v>132</v>
      </c>
      <c r="CH71" s="2" t="s">
        <v>132</v>
      </c>
      <c r="CI71" s="2" t="s">
        <v>132</v>
      </c>
      <c r="CJ71" s="2" t="s">
        <v>132</v>
      </c>
      <c r="CK71" s="2" t="s">
        <v>132</v>
      </c>
      <c r="CL71" s="2" t="s">
        <v>132</v>
      </c>
      <c r="CM71" s="4"/>
      <c r="CN71" s="8"/>
      <c r="CO71" s="4"/>
      <c r="CP71" s="8"/>
      <c r="CQ71" s="7"/>
      <c r="CR71" s="7"/>
      <c r="CS71" s="2" t="s">
        <v>132</v>
      </c>
      <c r="CT71" s="2" t="s">
        <v>132</v>
      </c>
      <c r="CU71" s="2" t="s">
        <v>132</v>
      </c>
      <c r="CV71" s="2" t="s">
        <v>132</v>
      </c>
      <c r="CW71" s="2" t="s">
        <v>132</v>
      </c>
      <c r="CX71" s="2" t="s">
        <v>132</v>
      </c>
      <c r="CY71" s="4">
        <v>7</v>
      </c>
      <c r="CZ71" s="8">
        <v>645.36</v>
      </c>
      <c r="DA71" s="4"/>
      <c r="DB71" s="8"/>
      <c r="DC71" s="7"/>
      <c r="DD71" s="7"/>
      <c r="DE71" s="2" t="s">
        <v>140</v>
      </c>
      <c r="DF71" s="2" t="s">
        <v>129</v>
      </c>
      <c r="DG71" s="2" t="s">
        <v>627</v>
      </c>
      <c r="DH71" s="2" t="s">
        <v>1295</v>
      </c>
      <c r="DI71" s="2" t="s">
        <v>142</v>
      </c>
      <c r="DJ71" s="2" t="s">
        <v>132</v>
      </c>
      <c r="DK71" s="4"/>
      <c r="DL71" s="8"/>
      <c r="DM71" s="4"/>
      <c r="DN71" s="8"/>
      <c r="DO71" s="7"/>
      <c r="DP71" s="7"/>
      <c r="DQ71" s="2" t="s">
        <v>132</v>
      </c>
      <c r="DR71" s="2" t="s">
        <v>132</v>
      </c>
      <c r="DS71" s="2" t="s">
        <v>132</v>
      </c>
      <c r="DT71" s="2" t="s">
        <v>132</v>
      </c>
      <c r="DU71" s="2" t="s">
        <v>132</v>
      </c>
      <c r="DV71" s="2" t="s">
        <v>132</v>
      </c>
      <c r="DW71" s="4"/>
      <c r="DX71" s="8"/>
      <c r="DY71" s="4"/>
      <c r="DZ71" s="8"/>
      <c r="EA71" s="7"/>
      <c r="EB71" s="7"/>
      <c r="EC71" s="2" t="s">
        <v>132</v>
      </c>
      <c r="ED71" s="2" t="s">
        <v>132</v>
      </c>
      <c r="EE71" s="2" t="s">
        <v>132</v>
      </c>
      <c r="EF71" s="2" t="s">
        <v>132</v>
      </c>
      <c r="EG71" s="2" t="s">
        <v>132</v>
      </c>
      <c r="EH71" s="2" t="s">
        <v>132</v>
      </c>
      <c r="EI71" s="4"/>
      <c r="EJ71" s="8"/>
      <c r="EK71" s="4"/>
      <c r="EL71" s="8"/>
      <c r="EM71" s="7"/>
      <c r="EN71" s="7"/>
      <c r="EO71" s="2" t="s">
        <v>132</v>
      </c>
      <c r="EP71" s="2" t="s">
        <v>132</v>
      </c>
      <c r="EQ71" s="2" t="s">
        <v>132</v>
      </c>
      <c r="ER71" s="2" t="s">
        <v>132</v>
      </c>
      <c r="ES71" s="2" t="s">
        <v>132</v>
      </c>
      <c r="ET71" s="2" t="s">
        <v>132</v>
      </c>
      <c r="EU71" s="4"/>
      <c r="EV71" s="8"/>
      <c r="EW71" s="4"/>
      <c r="EX71" s="8"/>
      <c r="EY71" s="7"/>
      <c r="EZ71" s="7"/>
      <c r="FA71" s="2" t="s">
        <v>132</v>
      </c>
      <c r="FB71" s="2" t="s">
        <v>132</v>
      </c>
      <c r="FC71" s="2" t="s">
        <v>132</v>
      </c>
      <c r="FD71" s="2" t="s">
        <v>132</v>
      </c>
      <c r="FE71" s="2" t="s">
        <v>132</v>
      </c>
      <c r="FF71" s="2" t="s">
        <v>132</v>
      </c>
      <c r="FG71" s="4"/>
      <c r="FH71" s="8"/>
      <c r="FI71" s="4"/>
      <c r="FJ71" s="8"/>
      <c r="FK71" s="7"/>
      <c r="FL71" s="7"/>
      <c r="FM71" s="2" t="s">
        <v>132</v>
      </c>
      <c r="FN71" s="2" t="s">
        <v>132</v>
      </c>
      <c r="FO71" s="2" t="s">
        <v>132</v>
      </c>
      <c r="FP71" s="2" t="s">
        <v>132</v>
      </c>
      <c r="FQ71" s="2" t="s">
        <v>132</v>
      </c>
      <c r="FR71" s="2" t="s">
        <v>132</v>
      </c>
      <c r="FS71" s="4"/>
      <c r="FT71" s="8"/>
      <c r="FU71" s="4"/>
      <c r="FV71" s="8"/>
      <c r="FW71" s="7"/>
      <c r="FX71" s="7"/>
      <c r="FY71" s="2" t="s">
        <v>132</v>
      </c>
      <c r="FZ71" s="2" t="s">
        <v>132</v>
      </c>
      <c r="GA71" s="2" t="s">
        <v>132</v>
      </c>
      <c r="GB71" s="2" t="s">
        <v>132</v>
      </c>
      <c r="GC71" s="2" t="s">
        <v>132</v>
      </c>
      <c r="GD71" s="2" t="s">
        <v>132</v>
      </c>
      <c r="GE71" s="4"/>
      <c r="GF71" s="8"/>
      <c r="GG71" s="4"/>
      <c r="GH71" s="8"/>
      <c r="GI71" s="7"/>
      <c r="GJ71" s="7"/>
      <c r="GK71" s="2" t="s">
        <v>140</v>
      </c>
      <c r="GL71" s="2" t="s">
        <v>129</v>
      </c>
      <c r="GM71" s="2" t="s">
        <v>1391</v>
      </c>
      <c r="GN71" s="2" t="s">
        <v>132</v>
      </c>
      <c r="GO71" s="2" t="s">
        <v>142</v>
      </c>
      <c r="GP71" s="2" t="s">
        <v>132</v>
      </c>
      <c r="GQ71" s="4"/>
      <c r="GR71" s="8"/>
      <c r="GS71" s="4"/>
      <c r="GT71" s="8"/>
      <c r="GU71" s="7"/>
      <c r="GV71" s="7"/>
      <c r="GW71" s="2" t="s">
        <v>132</v>
      </c>
      <c r="GX71" s="2" t="s">
        <v>132</v>
      </c>
      <c r="GY71" s="2" t="s">
        <v>132</v>
      </c>
      <c r="GZ71" s="2" t="s">
        <v>132</v>
      </c>
      <c r="HA71" s="2" t="s">
        <v>132</v>
      </c>
      <c r="HB71" s="2" t="s">
        <v>132</v>
      </c>
      <c r="HC71" s="4"/>
      <c r="HD71" s="8"/>
      <c r="HE71" s="4"/>
      <c r="HF71" s="8"/>
      <c r="HG71" s="7"/>
      <c r="HH71" s="7"/>
      <c r="HI71" s="2" t="s">
        <v>132</v>
      </c>
      <c r="HJ71" s="2" t="s">
        <v>132</v>
      </c>
      <c r="HK71" s="2" t="s">
        <v>132</v>
      </c>
      <c r="HL71" s="2" t="s">
        <v>132</v>
      </c>
      <c r="HM71" s="2" t="s">
        <v>132</v>
      </c>
      <c r="HN71" s="2" t="s">
        <v>132</v>
      </c>
      <c r="HO71" s="4"/>
      <c r="HP71" s="8"/>
      <c r="HQ71" s="4"/>
      <c r="HR71" s="8"/>
      <c r="HS71" s="7"/>
      <c r="HT71" s="7"/>
      <c r="HU71" s="2" t="s">
        <v>132</v>
      </c>
      <c r="HV71" s="2" t="s">
        <v>132</v>
      </c>
      <c r="HW71" s="2" t="s">
        <v>132</v>
      </c>
      <c r="HX71" s="2" t="s">
        <v>132</v>
      </c>
      <c r="HY71" s="2" t="s">
        <v>132</v>
      </c>
      <c r="HZ71" s="2" t="s">
        <v>132</v>
      </c>
      <c r="IA71" s="4"/>
      <c r="IB71" s="8"/>
      <c r="IC71" s="4"/>
      <c r="ID71" s="8"/>
      <c r="IE71" s="7"/>
      <c r="IF71" s="7"/>
      <c r="IG71" s="2" t="s">
        <v>132</v>
      </c>
      <c r="IH71" s="2" t="s">
        <v>132</v>
      </c>
      <c r="II71" s="2" t="s">
        <v>132</v>
      </c>
      <c r="IJ71" s="2" t="s">
        <v>132</v>
      </c>
      <c r="IK71" s="2" t="s">
        <v>132</v>
      </c>
      <c r="IL71" s="2" t="s">
        <v>132</v>
      </c>
      <c r="IM71" s="4"/>
      <c r="IN71" s="8"/>
      <c r="IO71" s="4"/>
      <c r="IP71" s="8"/>
      <c r="IQ71" s="7"/>
      <c r="IR71" s="7"/>
      <c r="IS71" s="2" t="s">
        <v>132</v>
      </c>
      <c r="IT71" s="2" t="s">
        <v>132</v>
      </c>
      <c r="IU71" s="2" t="s">
        <v>132</v>
      </c>
      <c r="IV71" s="2" t="s">
        <v>132</v>
      </c>
      <c r="IW71" s="2" t="s">
        <v>132</v>
      </c>
      <c r="IX71" s="2" t="s">
        <v>132</v>
      </c>
      <c r="IY71" s="4"/>
      <c r="IZ71" s="8"/>
      <c r="JA71" s="4"/>
      <c r="JB71" s="8"/>
      <c r="JC71" s="7"/>
      <c r="JD71" s="7"/>
      <c r="JE71" s="2" t="s">
        <v>132</v>
      </c>
      <c r="JF71" s="2" t="s">
        <v>132</v>
      </c>
      <c r="JG71" s="2" t="s">
        <v>132</v>
      </c>
      <c r="JH71" s="2" t="s">
        <v>132</v>
      </c>
      <c r="JI71" s="2" t="s">
        <v>132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140</v>
      </c>
      <c r="KD71" s="2" t="s">
        <v>129</v>
      </c>
      <c r="KE71" s="2" t="s">
        <v>460</v>
      </c>
      <c r="KF71" s="2" t="s">
        <v>132</v>
      </c>
      <c r="KG71" s="2" t="s">
        <v>142</v>
      </c>
      <c r="KH71" s="2" t="s">
        <v>132</v>
      </c>
      <c r="KI71" s="4"/>
      <c r="KJ71" s="8"/>
      <c r="KK71" s="4"/>
      <c r="KL71" s="8"/>
      <c r="KM71" s="7"/>
      <c r="KN71" s="7"/>
      <c r="KO71" s="2" t="s">
        <v>132</v>
      </c>
      <c r="KP71" s="2" t="s">
        <v>132</v>
      </c>
      <c r="KQ71" s="2" t="s">
        <v>132</v>
      </c>
      <c r="KR71" s="2" t="s">
        <v>132</v>
      </c>
      <c r="KS71" s="2" t="s">
        <v>132</v>
      </c>
      <c r="KT71" s="2" t="s">
        <v>132</v>
      </c>
      <c r="KU71" s="4"/>
      <c r="KV71" s="8"/>
      <c r="KW71" s="4"/>
      <c r="KX71" s="8"/>
      <c r="KY71" s="7"/>
      <c r="KZ71" s="7"/>
      <c r="LA71" s="2" t="s">
        <v>132</v>
      </c>
      <c r="LB71" s="2" t="s">
        <v>132</v>
      </c>
      <c r="LC71" s="2" t="s">
        <v>132</v>
      </c>
      <c r="LD71" s="2" t="s">
        <v>132</v>
      </c>
      <c r="LE71" s="2" t="s">
        <v>132</v>
      </c>
      <c r="LF71" s="2" t="s">
        <v>132</v>
      </c>
      <c r="LG71" s="4"/>
      <c r="LH71" s="8"/>
      <c r="LI71" s="4"/>
      <c r="LJ71" s="8"/>
      <c r="LK71" s="7"/>
      <c r="LL71" s="7"/>
      <c r="LM71" s="2" t="s">
        <v>132</v>
      </c>
      <c r="LN71" s="2" t="s">
        <v>132</v>
      </c>
      <c r="LO71" s="2" t="s">
        <v>132</v>
      </c>
      <c r="LP71" s="2" t="s">
        <v>132</v>
      </c>
      <c r="LQ71" s="2" t="s">
        <v>132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2" t="s">
        <v>132</v>
      </c>
      <c r="NC71" s="4"/>
      <c r="ND71" s="8"/>
      <c r="NE71" s="4"/>
      <c r="NF71" s="8"/>
      <c r="NG71" s="7"/>
      <c r="NH71" s="7"/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132</v>
      </c>
      <c r="OH71" s="2" t="s">
        <v>132</v>
      </c>
      <c r="OI71" s="2" t="s">
        <v>132</v>
      </c>
      <c r="OJ71" s="2" t="s">
        <v>132</v>
      </c>
      <c r="OK71" s="2" t="s">
        <v>132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132</v>
      </c>
      <c r="PR71" s="2" t="s">
        <v>132</v>
      </c>
      <c r="PS71" s="2" t="s">
        <v>132</v>
      </c>
      <c r="PT71" s="2" t="s">
        <v>132</v>
      </c>
      <c r="PU71" s="2" t="s">
        <v>132</v>
      </c>
      <c r="PV71" s="2" t="s">
        <v>132</v>
      </c>
      <c r="PW71" s="4"/>
      <c r="PX71" s="8"/>
      <c r="PY71" s="4"/>
      <c r="PZ71" s="8"/>
      <c r="QA71" s="7"/>
      <c r="QB71" s="7"/>
      <c r="QC71" s="2" t="s">
        <v>132</v>
      </c>
      <c r="QD71" s="2" t="s">
        <v>132</v>
      </c>
      <c r="QE71" s="2" t="s">
        <v>132</v>
      </c>
      <c r="QF71" s="2" t="s">
        <v>132</v>
      </c>
      <c r="QG71" s="2" t="s">
        <v>132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132</v>
      </c>
      <c r="RB71" s="2" t="s">
        <v>132</v>
      </c>
      <c r="RC71" s="2" t="s">
        <v>132</v>
      </c>
      <c r="RD71" s="2" t="s">
        <v>132</v>
      </c>
      <c r="RE71" s="2" t="s">
        <v>132</v>
      </c>
      <c r="RF71" s="2" t="s">
        <v>132</v>
      </c>
      <c r="RG71" s="4"/>
      <c r="RH71" s="8"/>
      <c r="RI71" s="4"/>
      <c r="RJ71" s="8"/>
      <c r="RK71" s="7"/>
      <c r="RL71" s="7"/>
      <c r="RM71" s="2" t="s">
        <v>132</v>
      </c>
      <c r="RN71" s="2" t="s">
        <v>132</v>
      </c>
      <c r="RO71" s="2" t="s">
        <v>132</v>
      </c>
      <c r="RP71" s="2" t="s">
        <v>132</v>
      </c>
      <c r="RQ71" s="2" t="s">
        <v>132</v>
      </c>
      <c r="RR71" s="2" t="s">
        <v>132</v>
      </c>
    </row>
    <row r="72">
      <c r="A72" s="2" t="s">
        <v>1392</v>
      </c>
      <c r="B72" s="2" t="s">
        <v>121</v>
      </c>
      <c r="C72" s="2" t="s">
        <v>122</v>
      </c>
      <c r="D72" s="2" t="s">
        <v>929</v>
      </c>
      <c r="E72" s="2" t="s">
        <v>930</v>
      </c>
      <c r="F72" s="2" t="s">
        <v>1393</v>
      </c>
      <c r="G72" s="2" t="s">
        <v>1393</v>
      </c>
      <c r="H72" s="2" t="s">
        <v>1393</v>
      </c>
      <c r="I72" s="2" t="s">
        <v>1394</v>
      </c>
      <c r="J72" s="2" t="s">
        <v>127</v>
      </c>
      <c r="K72" s="2" t="s">
        <v>465</v>
      </c>
      <c r="L72" s="3">
        <v>16.15</v>
      </c>
      <c r="M72" s="3">
        <v>16.96</v>
      </c>
      <c r="N72" s="3">
        <v>33.99</v>
      </c>
      <c r="O72" s="2" t="s">
        <v>129</v>
      </c>
      <c r="P72" s="2" t="s">
        <v>602</v>
      </c>
      <c r="Q72" s="2" t="s">
        <v>131</v>
      </c>
      <c r="R72" s="2" t="s">
        <v>132</v>
      </c>
      <c r="S72" s="2" t="s">
        <v>1395</v>
      </c>
      <c r="T72" s="2" t="s">
        <v>132</v>
      </c>
      <c r="U72" s="2" t="s">
        <v>282</v>
      </c>
      <c r="V72" s="2" t="s">
        <v>719</v>
      </c>
      <c r="W72" s="2" t="s">
        <v>136</v>
      </c>
      <c r="X72" s="2" t="s">
        <v>132</v>
      </c>
      <c r="Y72" s="2" t="s">
        <v>762</v>
      </c>
      <c r="Z72" s="4">
        <v>2</v>
      </c>
      <c r="AA72" s="4">
        <f>=ROUNDDOWN(0.333333333333333,0)</f>
      </c>
      <c r="AB72" s="5">
        <v>6</v>
      </c>
      <c r="AC72" s="2" t="s">
        <v>1396</v>
      </c>
      <c r="AD72" s="4">
        <v>100</v>
      </c>
      <c r="AE72" s="4">
        <v>100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29</v>
      </c>
      <c r="AQ72" s="8">
        <v>601.24</v>
      </c>
      <c r="AR72" s="4"/>
      <c r="AS72" s="8"/>
      <c r="AT72" s="7"/>
      <c r="AU72" s="7"/>
      <c r="AV72" s="4">
        <v>29</v>
      </c>
      <c r="AW72" s="8">
        <v>601.24</v>
      </c>
      <c r="AX72" s="4"/>
      <c r="AY72" s="8"/>
      <c r="AZ72" s="7"/>
      <c r="BA72" s="7"/>
      <c r="BB72" s="7">
        <v>1</v>
      </c>
      <c r="BC72" s="4">
        <v>29</v>
      </c>
      <c r="BD72" s="8">
        <v>601.24</v>
      </c>
      <c r="BE72" s="4"/>
      <c r="BF72" s="8"/>
      <c r="BG72" s="7"/>
      <c r="BH72" s="7"/>
      <c r="BI72" s="7">
        <v>1</v>
      </c>
      <c r="BJ72" s="4">
        <v>29</v>
      </c>
      <c r="BK72" s="8">
        <v>601.24</v>
      </c>
      <c r="BL72" s="2" t="s">
        <v>1397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515</v>
      </c>
      <c r="BV72" s="2" t="s">
        <v>177</v>
      </c>
      <c r="BW72" s="2" t="s">
        <v>132</v>
      </c>
      <c r="BX72" s="2" t="s">
        <v>984</v>
      </c>
      <c r="BY72" s="2" t="s">
        <v>142</v>
      </c>
      <c r="BZ72" s="2" t="s">
        <v>132</v>
      </c>
      <c r="CA72" s="4"/>
      <c r="CB72" s="8"/>
      <c r="CC72" s="4"/>
      <c r="CD72" s="8"/>
      <c r="CE72" s="7"/>
      <c r="CF72" s="7"/>
      <c r="CG72" s="2" t="s">
        <v>140</v>
      </c>
      <c r="CH72" s="2" t="s">
        <v>129</v>
      </c>
      <c r="CI72" s="2" t="s">
        <v>1091</v>
      </c>
      <c r="CJ72" s="2" t="s">
        <v>1398</v>
      </c>
      <c r="CK72" s="2" t="s">
        <v>142</v>
      </c>
      <c r="CL72" s="2" t="s">
        <v>132</v>
      </c>
      <c r="CM72" s="4">
        <v>1</v>
      </c>
      <c r="CN72" s="8">
        <v>20</v>
      </c>
      <c r="CO72" s="4"/>
      <c r="CP72" s="8"/>
      <c r="CQ72" s="7"/>
      <c r="CR72" s="7"/>
      <c r="CS72" s="2" t="s">
        <v>140</v>
      </c>
      <c r="CT72" s="2" t="s">
        <v>129</v>
      </c>
      <c r="CU72" s="2" t="s">
        <v>767</v>
      </c>
      <c r="CV72" s="2" t="s">
        <v>1399</v>
      </c>
      <c r="CW72" s="2" t="s">
        <v>142</v>
      </c>
      <c r="CX72" s="2" t="s">
        <v>132</v>
      </c>
      <c r="CY72" s="4">
        <v>6</v>
      </c>
      <c r="CZ72" s="8">
        <v>122.03</v>
      </c>
      <c r="DA72" s="4"/>
      <c r="DB72" s="8"/>
      <c r="DC72" s="7"/>
      <c r="DD72" s="7"/>
      <c r="DE72" s="2" t="s">
        <v>140</v>
      </c>
      <c r="DF72" s="2" t="s">
        <v>129</v>
      </c>
      <c r="DG72" s="2" t="s">
        <v>769</v>
      </c>
      <c r="DH72" s="2" t="s">
        <v>1400</v>
      </c>
      <c r="DI72" s="2" t="s">
        <v>142</v>
      </c>
      <c r="DJ72" s="2" t="s">
        <v>132</v>
      </c>
      <c r="DK72" s="4">
        <v>3</v>
      </c>
      <c r="DL72" s="8">
        <v>48</v>
      </c>
      <c r="DM72" s="4"/>
      <c r="DN72" s="8"/>
      <c r="DO72" s="7"/>
      <c r="DP72" s="7"/>
      <c r="DQ72" s="2" t="s">
        <v>140</v>
      </c>
      <c r="DR72" s="2" t="s">
        <v>129</v>
      </c>
      <c r="DS72" s="2" t="s">
        <v>771</v>
      </c>
      <c r="DT72" s="2" t="s">
        <v>772</v>
      </c>
      <c r="DU72" s="2" t="s">
        <v>142</v>
      </c>
      <c r="DV72" s="2" t="s">
        <v>132</v>
      </c>
      <c r="DW72" s="4">
        <v>2</v>
      </c>
      <c r="DX72" s="8">
        <v>46</v>
      </c>
      <c r="DY72" s="4"/>
      <c r="DZ72" s="8"/>
      <c r="EA72" s="7"/>
      <c r="EB72" s="7"/>
      <c r="EC72" s="2" t="s">
        <v>140</v>
      </c>
      <c r="ED72" s="2" t="s">
        <v>129</v>
      </c>
      <c r="EE72" s="2" t="s">
        <v>1145</v>
      </c>
      <c r="EF72" s="2" t="s">
        <v>1401</v>
      </c>
      <c r="EG72" s="2" t="s">
        <v>142</v>
      </c>
      <c r="EH72" s="2" t="s">
        <v>132</v>
      </c>
      <c r="EI72" s="4"/>
      <c r="EJ72" s="8"/>
      <c r="EK72" s="4"/>
      <c r="EL72" s="8"/>
      <c r="EM72" s="7"/>
      <c r="EN72" s="7"/>
      <c r="EO72" s="2" t="s">
        <v>140</v>
      </c>
      <c r="EP72" s="2" t="s">
        <v>129</v>
      </c>
      <c r="EQ72" s="2" t="s">
        <v>769</v>
      </c>
      <c r="ER72" s="2" t="s">
        <v>1402</v>
      </c>
      <c r="ES72" s="2" t="s">
        <v>142</v>
      </c>
      <c r="ET72" s="2" t="s">
        <v>132</v>
      </c>
      <c r="EU72" s="4"/>
      <c r="EV72" s="8"/>
      <c r="EW72" s="4"/>
      <c r="EX72" s="8"/>
      <c r="EY72" s="7"/>
      <c r="EZ72" s="7"/>
      <c r="FA72" s="2" t="s">
        <v>140</v>
      </c>
      <c r="FB72" s="2" t="s">
        <v>177</v>
      </c>
      <c r="FC72" s="2" t="s">
        <v>1097</v>
      </c>
      <c r="FD72" s="2" t="s">
        <v>1403</v>
      </c>
      <c r="FE72" s="2" t="s">
        <v>142</v>
      </c>
      <c r="FF72" s="2" t="s">
        <v>132</v>
      </c>
      <c r="FG72" s="4"/>
      <c r="FH72" s="8"/>
      <c r="FI72" s="4"/>
      <c r="FJ72" s="8"/>
      <c r="FK72" s="7"/>
      <c r="FL72" s="7"/>
      <c r="FM72" s="2" t="s">
        <v>173</v>
      </c>
      <c r="FN72" s="2" t="s">
        <v>129</v>
      </c>
      <c r="FO72" s="2" t="s">
        <v>132</v>
      </c>
      <c r="FP72" s="2" t="s">
        <v>132</v>
      </c>
      <c r="FQ72" s="2" t="s">
        <v>142</v>
      </c>
      <c r="FR72" s="2" t="s">
        <v>132</v>
      </c>
      <c r="FS72" s="4"/>
      <c r="FT72" s="8"/>
      <c r="FU72" s="4"/>
      <c r="FV72" s="8"/>
      <c r="FW72" s="7"/>
      <c r="FX72" s="7"/>
      <c r="FY72" s="2" t="s">
        <v>140</v>
      </c>
      <c r="FZ72" s="2" t="s">
        <v>129</v>
      </c>
      <c r="GA72" s="2" t="s">
        <v>565</v>
      </c>
      <c r="GB72" s="2" t="s">
        <v>191</v>
      </c>
      <c r="GC72" s="2" t="s">
        <v>142</v>
      </c>
      <c r="GD72" s="2" t="s">
        <v>132</v>
      </c>
      <c r="GE72" s="4">
        <v>1</v>
      </c>
      <c r="GF72" s="8">
        <v>39.87</v>
      </c>
      <c r="GG72" s="4"/>
      <c r="GH72" s="8"/>
      <c r="GI72" s="7"/>
      <c r="GJ72" s="7"/>
      <c r="GK72" s="2" t="s">
        <v>140</v>
      </c>
      <c r="GL72" s="2" t="s">
        <v>129</v>
      </c>
      <c r="GM72" s="2" t="s">
        <v>769</v>
      </c>
      <c r="GN72" s="2" t="s">
        <v>1404</v>
      </c>
      <c r="GO72" s="2" t="s">
        <v>142</v>
      </c>
      <c r="GP72" s="2" t="s">
        <v>132</v>
      </c>
      <c r="GQ72" s="4">
        <v>1</v>
      </c>
      <c r="GR72" s="8">
        <v>53.99</v>
      </c>
      <c r="GS72" s="4"/>
      <c r="GT72" s="8"/>
      <c r="GU72" s="7"/>
      <c r="GV72" s="7"/>
      <c r="GW72" s="2" t="s">
        <v>140</v>
      </c>
      <c r="GX72" s="2" t="s">
        <v>129</v>
      </c>
      <c r="GY72" s="2" t="s">
        <v>162</v>
      </c>
      <c r="GZ72" s="2" t="s">
        <v>167</v>
      </c>
      <c r="HA72" s="2" t="s">
        <v>142</v>
      </c>
      <c r="HB72" s="2" t="s">
        <v>132</v>
      </c>
      <c r="HC72" s="4">
        <v>1</v>
      </c>
      <c r="HD72" s="8">
        <v>16</v>
      </c>
      <c r="HE72" s="4"/>
      <c r="HF72" s="8"/>
      <c r="HG72" s="7"/>
      <c r="HH72" s="7"/>
      <c r="HI72" s="2" t="s">
        <v>140</v>
      </c>
      <c r="HJ72" s="2" t="s">
        <v>129</v>
      </c>
      <c r="HK72" s="2" t="s">
        <v>784</v>
      </c>
      <c r="HL72" s="2" t="s">
        <v>365</v>
      </c>
      <c r="HM72" s="2" t="s">
        <v>142</v>
      </c>
      <c r="HN72" s="2" t="s">
        <v>132</v>
      </c>
      <c r="HO72" s="4">
        <v>2</v>
      </c>
      <c r="HP72" s="8">
        <v>33.92</v>
      </c>
      <c r="HQ72" s="4"/>
      <c r="HR72" s="8"/>
      <c r="HS72" s="7"/>
      <c r="HT72" s="7"/>
      <c r="HU72" s="2" t="s">
        <v>140</v>
      </c>
      <c r="HV72" s="2" t="s">
        <v>129</v>
      </c>
      <c r="HW72" s="2" t="s">
        <v>417</v>
      </c>
      <c r="HX72" s="2" t="s">
        <v>1405</v>
      </c>
      <c r="HY72" s="2" t="s">
        <v>142</v>
      </c>
      <c r="HZ72" s="2" t="s">
        <v>132</v>
      </c>
      <c r="IA72" s="4"/>
      <c r="IB72" s="8"/>
      <c r="IC72" s="4"/>
      <c r="ID72" s="8"/>
      <c r="IE72" s="7"/>
      <c r="IF72" s="7"/>
      <c r="IG72" s="2" t="s">
        <v>168</v>
      </c>
      <c r="IH72" s="2" t="s">
        <v>129</v>
      </c>
      <c r="II72" s="2" t="s">
        <v>132</v>
      </c>
      <c r="IJ72" s="2" t="s">
        <v>132</v>
      </c>
      <c r="IK72" s="2" t="s">
        <v>142</v>
      </c>
      <c r="IL72" s="2" t="s">
        <v>132</v>
      </c>
      <c r="IM72" s="4">
        <v>3</v>
      </c>
      <c r="IN72" s="8">
        <v>50.88</v>
      </c>
      <c r="IO72" s="4"/>
      <c r="IP72" s="8"/>
      <c r="IQ72" s="7"/>
      <c r="IR72" s="7"/>
      <c r="IS72" s="2" t="s">
        <v>140</v>
      </c>
      <c r="IT72" s="2" t="s">
        <v>129</v>
      </c>
      <c r="IU72" s="2" t="s">
        <v>305</v>
      </c>
      <c r="IV72" s="2" t="s">
        <v>433</v>
      </c>
      <c r="IW72" s="2" t="s">
        <v>142</v>
      </c>
      <c r="IX72" s="2" t="s">
        <v>132</v>
      </c>
      <c r="IY72" s="4"/>
      <c r="IZ72" s="8"/>
      <c r="JA72" s="4"/>
      <c r="JB72" s="8"/>
      <c r="JC72" s="7"/>
      <c r="JD72" s="7"/>
      <c r="JE72" s="2" t="s">
        <v>175</v>
      </c>
      <c r="JF72" s="2" t="s">
        <v>129</v>
      </c>
      <c r="JG72" s="2" t="s">
        <v>132</v>
      </c>
      <c r="JH72" s="2" t="s">
        <v>132</v>
      </c>
      <c r="JI72" s="2" t="s">
        <v>142</v>
      </c>
      <c r="JJ72" s="2" t="s">
        <v>132</v>
      </c>
      <c r="JK72" s="4">
        <v>5</v>
      </c>
      <c r="JL72" s="8">
        <v>89.05</v>
      </c>
      <c r="JM72" s="4"/>
      <c r="JN72" s="8"/>
      <c r="JO72" s="7"/>
      <c r="JP72" s="7"/>
      <c r="JQ72" s="2" t="s">
        <v>140</v>
      </c>
      <c r="JR72" s="2" t="s">
        <v>129</v>
      </c>
      <c r="JS72" s="2" t="s">
        <v>1305</v>
      </c>
      <c r="JT72" s="2" t="s">
        <v>153</v>
      </c>
      <c r="JU72" s="2" t="s">
        <v>142</v>
      </c>
      <c r="JV72" s="2" t="s">
        <v>132</v>
      </c>
      <c r="JW72" s="4"/>
      <c r="JX72" s="8"/>
      <c r="JY72" s="4"/>
      <c r="JZ72" s="8"/>
      <c r="KA72" s="7"/>
      <c r="KB72" s="7"/>
      <c r="KC72" s="2" t="s">
        <v>140</v>
      </c>
      <c r="KD72" s="2" t="s">
        <v>129</v>
      </c>
      <c r="KE72" s="2" t="s">
        <v>373</v>
      </c>
      <c r="KF72" s="2" t="s">
        <v>1406</v>
      </c>
      <c r="KG72" s="2" t="s">
        <v>142</v>
      </c>
      <c r="KH72" s="2" t="s">
        <v>132</v>
      </c>
      <c r="KI72" s="4">
        <v>1</v>
      </c>
      <c r="KJ72" s="8">
        <v>18.65</v>
      </c>
      <c r="KK72" s="4"/>
      <c r="KL72" s="8"/>
      <c r="KM72" s="7"/>
      <c r="KN72" s="7"/>
      <c r="KO72" s="2" t="s">
        <v>140</v>
      </c>
      <c r="KP72" s="2" t="s">
        <v>129</v>
      </c>
      <c r="KQ72" s="2" t="s">
        <v>270</v>
      </c>
      <c r="KR72" s="2" t="s">
        <v>1407</v>
      </c>
      <c r="KS72" s="2" t="s">
        <v>142</v>
      </c>
      <c r="KT72" s="2" t="s">
        <v>132</v>
      </c>
      <c r="KU72" s="4">
        <v>3</v>
      </c>
      <c r="KV72" s="8">
        <v>62.85</v>
      </c>
      <c r="KW72" s="4"/>
      <c r="KX72" s="8"/>
      <c r="KY72" s="7"/>
      <c r="KZ72" s="7"/>
      <c r="LA72" s="2" t="s">
        <v>140</v>
      </c>
      <c r="LB72" s="2" t="s">
        <v>177</v>
      </c>
      <c r="LC72" s="2" t="s">
        <v>839</v>
      </c>
      <c r="LD72" s="2" t="s">
        <v>240</v>
      </c>
      <c r="LE72" s="2" t="s">
        <v>142</v>
      </c>
      <c r="LF72" s="2" t="s">
        <v>132</v>
      </c>
      <c r="LG72" s="4"/>
      <c r="LH72" s="8"/>
      <c r="LI72" s="4"/>
      <c r="LJ72" s="8"/>
      <c r="LK72" s="7"/>
      <c r="LL72" s="7"/>
      <c r="LM72" s="2" t="s">
        <v>132</v>
      </c>
      <c r="LN72" s="2" t="s">
        <v>132</v>
      </c>
      <c r="LO72" s="2" t="s">
        <v>132</v>
      </c>
      <c r="LP72" s="2" t="s">
        <v>132</v>
      </c>
      <c r="LQ72" s="2" t="s">
        <v>132</v>
      </c>
      <c r="LR72" s="2" t="s">
        <v>132</v>
      </c>
      <c r="LS72" s="4"/>
      <c r="LT72" s="8"/>
      <c r="LU72" s="4"/>
      <c r="LV72" s="8"/>
      <c r="LW72" s="7"/>
      <c r="LX72" s="7"/>
      <c r="LY72" s="2" t="s">
        <v>140</v>
      </c>
      <c r="LZ72" s="2" t="s">
        <v>174</v>
      </c>
      <c r="MA72" s="2" t="s">
        <v>792</v>
      </c>
      <c r="MB72" s="2" t="s">
        <v>1408</v>
      </c>
      <c r="MC72" s="2" t="s">
        <v>142</v>
      </c>
      <c r="MD72" s="2" t="s">
        <v>132</v>
      </c>
      <c r="ME72" s="4"/>
      <c r="MF72" s="8"/>
      <c r="MG72" s="4"/>
      <c r="MH72" s="8"/>
      <c r="MI72" s="7"/>
      <c r="MJ72" s="7"/>
      <c r="MK72" s="2" t="s">
        <v>140</v>
      </c>
      <c r="ML72" s="2" t="s">
        <v>129</v>
      </c>
      <c r="MM72" s="2" t="s">
        <v>769</v>
      </c>
      <c r="MN72" s="2" t="s">
        <v>132</v>
      </c>
      <c r="MO72" s="2" t="s">
        <v>142</v>
      </c>
      <c r="MP72" s="2" t="s">
        <v>132</v>
      </c>
      <c r="MQ72" s="4"/>
      <c r="MR72" s="8"/>
      <c r="MS72" s="4"/>
      <c r="MT72" s="8"/>
      <c r="MU72" s="7"/>
      <c r="MV72" s="7"/>
      <c r="MW72" s="2" t="s">
        <v>175</v>
      </c>
      <c r="MX72" s="2" t="s">
        <v>129</v>
      </c>
      <c r="MY72" s="2" t="s">
        <v>132</v>
      </c>
      <c r="MZ72" s="2" t="s">
        <v>132</v>
      </c>
      <c r="NA72" s="2" t="s">
        <v>142</v>
      </c>
      <c r="NB72" s="2" t="s">
        <v>132</v>
      </c>
      <c r="NC72" s="4"/>
      <c r="ND72" s="8"/>
      <c r="NE72" s="4"/>
      <c r="NF72" s="8"/>
      <c r="NG72" s="7"/>
      <c r="NH72" s="7"/>
      <c r="NI72" s="2" t="s">
        <v>175</v>
      </c>
      <c r="NJ72" s="2" t="s">
        <v>129</v>
      </c>
      <c r="NK72" s="2" t="s">
        <v>132</v>
      </c>
      <c r="NL72" s="2" t="s">
        <v>132</v>
      </c>
      <c r="NM72" s="2" t="s">
        <v>142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175</v>
      </c>
      <c r="OH72" s="2" t="s">
        <v>129</v>
      </c>
      <c r="OI72" s="2" t="s">
        <v>132</v>
      </c>
      <c r="OJ72" s="2" t="s">
        <v>132</v>
      </c>
      <c r="OK72" s="2" t="s">
        <v>142</v>
      </c>
      <c r="OL72" s="2" t="s">
        <v>132</v>
      </c>
      <c r="OM72" s="4"/>
      <c r="ON72" s="8"/>
      <c r="OO72" s="4"/>
      <c r="OP72" s="8"/>
      <c r="OQ72" s="7"/>
      <c r="OR72" s="7"/>
      <c r="OS72" s="2" t="s">
        <v>175</v>
      </c>
      <c r="OT72" s="2" t="s">
        <v>177</v>
      </c>
      <c r="OU72" s="2" t="s">
        <v>132</v>
      </c>
      <c r="OV72" s="2" t="s">
        <v>132</v>
      </c>
      <c r="OW72" s="2" t="s">
        <v>142</v>
      </c>
      <c r="OX72" s="2" t="s">
        <v>132</v>
      </c>
      <c r="OY72" s="4"/>
      <c r="OZ72" s="8"/>
      <c r="PA72" s="4"/>
      <c r="PB72" s="8"/>
      <c r="PC72" s="7"/>
      <c r="PD72" s="7"/>
      <c r="PE72" s="2" t="s">
        <v>164</v>
      </c>
      <c r="PF72" s="2" t="s">
        <v>129</v>
      </c>
      <c r="PG72" s="2" t="s">
        <v>132</v>
      </c>
      <c r="PH72" s="2" t="s">
        <v>132</v>
      </c>
      <c r="PI72" s="2" t="s">
        <v>142</v>
      </c>
      <c r="PJ72" s="2" t="s">
        <v>132</v>
      </c>
      <c r="PK72" s="4"/>
      <c r="PL72" s="8"/>
      <c r="PM72" s="4"/>
      <c r="PN72" s="8"/>
      <c r="PO72" s="7"/>
      <c r="PP72" s="7"/>
      <c r="PQ72" s="2" t="s">
        <v>140</v>
      </c>
      <c r="PR72" s="2" t="s">
        <v>177</v>
      </c>
      <c r="PS72" s="2" t="s">
        <v>508</v>
      </c>
      <c r="PT72" s="2" t="s">
        <v>1409</v>
      </c>
      <c r="PU72" s="2" t="s">
        <v>142</v>
      </c>
      <c r="PV72" s="2" t="s">
        <v>132</v>
      </c>
      <c r="PW72" s="4"/>
      <c r="PX72" s="8"/>
      <c r="PY72" s="4"/>
      <c r="PZ72" s="8"/>
      <c r="QA72" s="7"/>
      <c r="QB72" s="7"/>
      <c r="QC72" s="2" t="s">
        <v>132</v>
      </c>
      <c r="QD72" s="2" t="s">
        <v>132</v>
      </c>
      <c r="QE72" s="2" t="s">
        <v>132</v>
      </c>
      <c r="QF72" s="2" t="s">
        <v>132</v>
      </c>
      <c r="QG72" s="2" t="s">
        <v>132</v>
      </c>
      <c r="QH72" s="2" t="s">
        <v>132</v>
      </c>
      <c r="QI72" s="4"/>
      <c r="QJ72" s="8"/>
      <c r="QK72" s="4"/>
      <c r="QL72" s="8"/>
      <c r="QM72" s="7"/>
      <c r="QN72" s="7"/>
      <c r="QO72" s="2" t="s">
        <v>140</v>
      </c>
      <c r="QP72" s="2" t="s">
        <v>177</v>
      </c>
      <c r="QQ72" s="2" t="s">
        <v>794</v>
      </c>
      <c r="QR72" s="2" t="s">
        <v>1410</v>
      </c>
      <c r="QS72" s="2" t="s">
        <v>142</v>
      </c>
      <c r="QT72" s="2" t="s">
        <v>132</v>
      </c>
      <c r="QU72" s="4"/>
      <c r="QV72" s="8"/>
      <c r="QW72" s="4"/>
      <c r="QX72" s="8"/>
      <c r="QY72" s="7"/>
      <c r="QZ72" s="7"/>
      <c r="RA72" s="2" t="s">
        <v>175</v>
      </c>
      <c r="RB72" s="2" t="s">
        <v>129</v>
      </c>
      <c r="RC72" s="2" t="s">
        <v>132</v>
      </c>
      <c r="RD72" s="2" t="s">
        <v>132</v>
      </c>
      <c r="RE72" s="2" t="s">
        <v>142</v>
      </c>
      <c r="RF72" s="2" t="s">
        <v>180</v>
      </c>
      <c r="RG72" s="4"/>
      <c r="RH72" s="8"/>
      <c r="RI72" s="4"/>
      <c r="RJ72" s="8"/>
      <c r="RK72" s="7"/>
      <c r="RL72" s="7"/>
      <c r="RM72" s="2" t="s">
        <v>140</v>
      </c>
      <c r="RN72" s="2" t="s">
        <v>177</v>
      </c>
      <c r="RO72" s="2" t="s">
        <v>1107</v>
      </c>
      <c r="RP72" s="2" t="s">
        <v>355</v>
      </c>
      <c r="RQ72" s="2" t="s">
        <v>142</v>
      </c>
      <c r="RR72" s="2" t="s">
        <v>132</v>
      </c>
    </row>
    <row r="73">
      <c r="A73" s="2" t="s">
        <v>1411</v>
      </c>
      <c r="B73" s="2" t="s">
        <v>121</v>
      </c>
      <c r="C73" s="2" t="s">
        <v>122</v>
      </c>
      <c r="D73" s="2" t="s">
        <v>929</v>
      </c>
      <c r="E73" s="2" t="s">
        <v>930</v>
      </c>
      <c r="F73" s="2" t="s">
        <v>1412</v>
      </c>
      <c r="G73" s="2" t="s">
        <v>1412</v>
      </c>
      <c r="H73" s="2" t="s">
        <v>1412</v>
      </c>
      <c r="I73" s="2" t="s">
        <v>1413</v>
      </c>
      <c r="J73" s="2" t="s">
        <v>127</v>
      </c>
      <c r="K73" s="2" t="s">
        <v>1414</v>
      </c>
      <c r="L73" s="3">
        <v>40.47</v>
      </c>
      <c r="M73" s="3">
        <v>42.49</v>
      </c>
      <c r="N73" s="3">
        <v>84.99</v>
      </c>
      <c r="O73" s="2" t="s">
        <v>129</v>
      </c>
      <c r="P73" s="2" t="s">
        <v>321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428</v>
      </c>
      <c r="V73" s="2" t="s">
        <v>1013</v>
      </c>
      <c r="W73" s="2" t="s">
        <v>879</v>
      </c>
      <c r="X73" s="2" t="s">
        <v>720</v>
      </c>
      <c r="Y73" s="2" t="s">
        <v>1415</v>
      </c>
      <c r="Z73" s="4">
        <v>46</v>
      </c>
      <c r="AA73" s="4">
        <f>=ROUNDDOWN(11.5,0)</f>
      </c>
      <c r="AB73" s="5">
        <v>4</v>
      </c>
      <c r="AC73" s="2" t="s">
        <v>1416</v>
      </c>
      <c r="AD73" s="4">
        <v>100</v>
      </c>
      <c r="AE73" s="4">
        <v>100</v>
      </c>
      <c r="AF73" s="6">
        <v>63</v>
      </c>
      <c r="AG73" s="6"/>
      <c r="AH73" s="7">
        <v>0.4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11</v>
      </c>
      <c r="AQ73" s="8">
        <v>600.93</v>
      </c>
      <c r="AR73" s="4"/>
      <c r="AS73" s="8"/>
      <c r="AT73" s="7"/>
      <c r="AU73" s="7"/>
      <c r="AV73" s="4">
        <v>11</v>
      </c>
      <c r="AW73" s="8">
        <v>600.93</v>
      </c>
      <c r="AX73" s="4"/>
      <c r="AY73" s="8"/>
      <c r="AZ73" s="7"/>
      <c r="BA73" s="7"/>
      <c r="BB73" s="7">
        <v>1</v>
      </c>
      <c r="BC73" s="4">
        <v>11</v>
      </c>
      <c r="BD73" s="8">
        <v>600.93</v>
      </c>
      <c r="BE73" s="4"/>
      <c r="BF73" s="8"/>
      <c r="BG73" s="7"/>
      <c r="BH73" s="7"/>
      <c r="BI73" s="7">
        <v>1</v>
      </c>
      <c r="BJ73" s="4">
        <v>11</v>
      </c>
      <c r="BK73" s="8">
        <v>600.93</v>
      </c>
      <c r="BL73" s="2" t="s">
        <v>1417</v>
      </c>
      <c r="BM73" s="7">
        <v>1</v>
      </c>
      <c r="BN73" s="7">
        <v>1</v>
      </c>
      <c r="BO73" s="4">
        <v>2</v>
      </c>
      <c r="BP73" s="8">
        <v>109.5</v>
      </c>
      <c r="BQ73" s="4"/>
      <c r="BR73" s="8"/>
      <c r="BS73" s="7"/>
      <c r="BT73" s="7"/>
      <c r="BU73" s="2" t="s">
        <v>140</v>
      </c>
      <c r="BV73" s="2" t="s">
        <v>129</v>
      </c>
      <c r="BW73" s="2" t="s">
        <v>132</v>
      </c>
      <c r="BX73" s="2" t="s">
        <v>587</v>
      </c>
      <c r="BY73" s="2" t="s">
        <v>142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1214</v>
      </c>
      <c r="CJ73" s="2" t="s">
        <v>1418</v>
      </c>
      <c r="CK73" s="2" t="s">
        <v>142</v>
      </c>
      <c r="CL73" s="2" t="s">
        <v>132</v>
      </c>
      <c r="CM73" s="4"/>
      <c r="CN73" s="8"/>
      <c r="CO73" s="4"/>
      <c r="CP73" s="8"/>
      <c r="CQ73" s="7"/>
      <c r="CR73" s="7"/>
      <c r="CS73" s="2" t="s">
        <v>140</v>
      </c>
      <c r="CT73" s="2" t="s">
        <v>129</v>
      </c>
      <c r="CU73" s="2" t="s">
        <v>525</v>
      </c>
      <c r="CV73" s="2" t="s">
        <v>132</v>
      </c>
      <c r="CW73" s="2" t="s">
        <v>142</v>
      </c>
      <c r="CX73" s="2" t="s">
        <v>132</v>
      </c>
      <c r="CY73" s="4">
        <v>2</v>
      </c>
      <c r="CZ73" s="8">
        <v>110.87</v>
      </c>
      <c r="DA73" s="4"/>
      <c r="DB73" s="8"/>
      <c r="DC73" s="7"/>
      <c r="DD73" s="7"/>
      <c r="DE73" s="2" t="s">
        <v>140</v>
      </c>
      <c r="DF73" s="2" t="s">
        <v>129</v>
      </c>
      <c r="DG73" s="2" t="s">
        <v>1419</v>
      </c>
      <c r="DH73" s="2" t="s">
        <v>1420</v>
      </c>
      <c r="DI73" s="2" t="s">
        <v>142</v>
      </c>
      <c r="DJ73" s="2" t="s">
        <v>132</v>
      </c>
      <c r="DK73" s="4"/>
      <c r="DL73" s="8"/>
      <c r="DM73" s="4"/>
      <c r="DN73" s="8"/>
      <c r="DO73" s="7"/>
      <c r="DP73" s="7"/>
      <c r="DQ73" s="2" t="s">
        <v>175</v>
      </c>
      <c r="DR73" s="2" t="s">
        <v>129</v>
      </c>
      <c r="DS73" s="2" t="s">
        <v>132</v>
      </c>
      <c r="DT73" s="2" t="s">
        <v>132</v>
      </c>
      <c r="DU73" s="2" t="s">
        <v>142</v>
      </c>
      <c r="DV73" s="2" t="s">
        <v>132</v>
      </c>
      <c r="DW73" s="4">
        <v>6</v>
      </c>
      <c r="DX73" s="8">
        <v>335.94</v>
      </c>
      <c r="DY73" s="4"/>
      <c r="DZ73" s="8"/>
      <c r="EA73" s="7"/>
      <c r="EB73" s="7"/>
      <c r="EC73" s="2" t="s">
        <v>140</v>
      </c>
      <c r="ED73" s="2" t="s">
        <v>129</v>
      </c>
      <c r="EE73" s="2" t="s">
        <v>1419</v>
      </c>
      <c r="EF73" s="2" t="s">
        <v>1421</v>
      </c>
      <c r="EG73" s="2" t="s">
        <v>142</v>
      </c>
      <c r="EH73" s="2" t="s">
        <v>132</v>
      </c>
      <c r="EI73" s="4"/>
      <c r="EJ73" s="8"/>
      <c r="EK73" s="4"/>
      <c r="EL73" s="8"/>
      <c r="EM73" s="7"/>
      <c r="EN73" s="7"/>
      <c r="EO73" s="2" t="s">
        <v>140</v>
      </c>
      <c r="EP73" s="2" t="s">
        <v>129</v>
      </c>
      <c r="EQ73" s="2" t="s">
        <v>1422</v>
      </c>
      <c r="ER73" s="2" t="s">
        <v>1225</v>
      </c>
      <c r="ES73" s="2" t="s">
        <v>142</v>
      </c>
      <c r="ET73" s="2" t="s">
        <v>132</v>
      </c>
      <c r="EU73" s="4"/>
      <c r="EV73" s="8"/>
      <c r="EW73" s="4"/>
      <c r="EX73" s="8"/>
      <c r="EY73" s="7"/>
      <c r="EZ73" s="7"/>
      <c r="FA73" s="2" t="s">
        <v>796</v>
      </c>
      <c r="FB73" s="2" t="s">
        <v>129</v>
      </c>
      <c r="FC73" s="2" t="s">
        <v>132</v>
      </c>
      <c r="FD73" s="2" t="s">
        <v>132</v>
      </c>
      <c r="FE73" s="2" t="s">
        <v>142</v>
      </c>
      <c r="FF73" s="2" t="s">
        <v>132</v>
      </c>
      <c r="FG73" s="4"/>
      <c r="FH73" s="8"/>
      <c r="FI73" s="4"/>
      <c r="FJ73" s="8"/>
      <c r="FK73" s="7"/>
      <c r="FL73" s="7"/>
      <c r="FM73" s="2" t="s">
        <v>173</v>
      </c>
      <c r="FN73" s="2" t="s">
        <v>129</v>
      </c>
      <c r="FO73" s="2" t="s">
        <v>132</v>
      </c>
      <c r="FP73" s="2" t="s">
        <v>132</v>
      </c>
      <c r="FQ73" s="2" t="s">
        <v>142</v>
      </c>
      <c r="FR73" s="2" t="s">
        <v>132</v>
      </c>
      <c r="FS73" s="4"/>
      <c r="FT73" s="8"/>
      <c r="FU73" s="4"/>
      <c r="FV73" s="8"/>
      <c r="FW73" s="7"/>
      <c r="FX73" s="7"/>
      <c r="FY73" s="2" t="s">
        <v>140</v>
      </c>
      <c r="FZ73" s="2" t="s">
        <v>129</v>
      </c>
      <c r="GA73" s="2" t="s">
        <v>1423</v>
      </c>
      <c r="GB73" s="2" t="s">
        <v>132</v>
      </c>
      <c r="GC73" s="2" t="s">
        <v>142</v>
      </c>
      <c r="GD73" s="2" t="s">
        <v>132</v>
      </c>
      <c r="GE73" s="4"/>
      <c r="GF73" s="8"/>
      <c r="GG73" s="4"/>
      <c r="GH73" s="8"/>
      <c r="GI73" s="7"/>
      <c r="GJ73" s="7"/>
      <c r="GK73" s="2" t="s">
        <v>140</v>
      </c>
      <c r="GL73" s="2" t="s">
        <v>129</v>
      </c>
      <c r="GM73" s="2" t="s">
        <v>1419</v>
      </c>
      <c r="GN73" s="2" t="s">
        <v>860</v>
      </c>
      <c r="GO73" s="2" t="s">
        <v>142</v>
      </c>
      <c r="GP73" s="2" t="s">
        <v>132</v>
      </c>
      <c r="GQ73" s="4"/>
      <c r="GR73" s="8"/>
      <c r="GS73" s="4"/>
      <c r="GT73" s="8"/>
      <c r="GU73" s="7"/>
      <c r="GV73" s="7"/>
      <c r="GW73" s="2" t="s">
        <v>140</v>
      </c>
      <c r="GX73" s="2" t="s">
        <v>129</v>
      </c>
      <c r="GY73" s="2" t="s">
        <v>162</v>
      </c>
      <c r="GZ73" s="2" t="s">
        <v>132</v>
      </c>
      <c r="HA73" s="2" t="s">
        <v>142</v>
      </c>
      <c r="HB73" s="2" t="s">
        <v>132</v>
      </c>
      <c r="HC73" s="4">
        <v>1</v>
      </c>
      <c r="HD73" s="8">
        <v>44.62</v>
      </c>
      <c r="HE73" s="4"/>
      <c r="HF73" s="8"/>
      <c r="HG73" s="7"/>
      <c r="HH73" s="7"/>
      <c r="HI73" s="2" t="s">
        <v>140</v>
      </c>
      <c r="HJ73" s="2" t="s">
        <v>129</v>
      </c>
      <c r="HK73" s="2" t="s">
        <v>859</v>
      </c>
      <c r="HL73" s="2" t="s">
        <v>159</v>
      </c>
      <c r="HM73" s="2" t="s">
        <v>142</v>
      </c>
      <c r="HN73" s="2" t="s">
        <v>132</v>
      </c>
      <c r="HO73" s="4"/>
      <c r="HP73" s="8"/>
      <c r="HQ73" s="4"/>
      <c r="HR73" s="8"/>
      <c r="HS73" s="7"/>
      <c r="HT73" s="7"/>
      <c r="HU73" s="2" t="s">
        <v>140</v>
      </c>
      <c r="HV73" s="2" t="s">
        <v>129</v>
      </c>
      <c r="HW73" s="2" t="s">
        <v>525</v>
      </c>
      <c r="HX73" s="2" t="s">
        <v>132</v>
      </c>
      <c r="HY73" s="2" t="s">
        <v>142</v>
      </c>
      <c r="HZ73" s="2" t="s">
        <v>132</v>
      </c>
      <c r="IA73" s="4"/>
      <c r="IB73" s="8"/>
      <c r="IC73" s="4"/>
      <c r="ID73" s="8"/>
      <c r="IE73" s="7"/>
      <c r="IF73" s="7"/>
      <c r="IG73" s="2" t="s">
        <v>140</v>
      </c>
      <c r="IH73" s="2" t="s">
        <v>129</v>
      </c>
      <c r="II73" s="2" t="s">
        <v>162</v>
      </c>
      <c r="IJ73" s="2" t="s">
        <v>835</v>
      </c>
      <c r="IK73" s="2" t="s">
        <v>142</v>
      </c>
      <c r="IL73" s="2" t="s">
        <v>132</v>
      </c>
      <c r="IM73" s="4"/>
      <c r="IN73" s="8"/>
      <c r="IO73" s="4"/>
      <c r="IP73" s="8"/>
      <c r="IQ73" s="7"/>
      <c r="IR73" s="7"/>
      <c r="IS73" s="2" t="s">
        <v>175</v>
      </c>
      <c r="IT73" s="2" t="s">
        <v>129</v>
      </c>
      <c r="IU73" s="2" t="s">
        <v>132</v>
      </c>
      <c r="IV73" s="2" t="s">
        <v>132</v>
      </c>
      <c r="IW73" s="2" t="s">
        <v>142</v>
      </c>
      <c r="IX73" s="2" t="s">
        <v>132</v>
      </c>
      <c r="IY73" s="4"/>
      <c r="IZ73" s="8"/>
      <c r="JA73" s="4"/>
      <c r="JB73" s="8"/>
      <c r="JC73" s="7"/>
      <c r="JD73" s="7"/>
      <c r="JE73" s="2" t="s">
        <v>164</v>
      </c>
      <c r="JF73" s="2" t="s">
        <v>129</v>
      </c>
      <c r="JG73" s="2" t="s">
        <v>132</v>
      </c>
      <c r="JH73" s="2" t="s">
        <v>132</v>
      </c>
      <c r="JI73" s="2" t="s">
        <v>142</v>
      </c>
      <c r="JJ73" s="2" t="s">
        <v>132</v>
      </c>
      <c r="JK73" s="4"/>
      <c r="JL73" s="8"/>
      <c r="JM73" s="4"/>
      <c r="JN73" s="8"/>
      <c r="JO73" s="7"/>
      <c r="JP73" s="7"/>
      <c r="JQ73" s="2" t="s">
        <v>164</v>
      </c>
      <c r="JR73" s="2" t="s">
        <v>129</v>
      </c>
      <c r="JS73" s="2" t="s">
        <v>132</v>
      </c>
      <c r="JT73" s="2" t="s">
        <v>132</v>
      </c>
      <c r="JU73" s="2" t="s">
        <v>142</v>
      </c>
      <c r="JV73" s="2" t="s">
        <v>132</v>
      </c>
      <c r="JW73" s="4"/>
      <c r="JX73" s="8"/>
      <c r="JY73" s="4"/>
      <c r="JZ73" s="8"/>
      <c r="KA73" s="7"/>
      <c r="KB73" s="7"/>
      <c r="KC73" s="2" t="s">
        <v>140</v>
      </c>
      <c r="KD73" s="2" t="s">
        <v>129</v>
      </c>
      <c r="KE73" s="2" t="s">
        <v>861</v>
      </c>
      <c r="KF73" s="2" t="s">
        <v>132</v>
      </c>
      <c r="KG73" s="2" t="s">
        <v>142</v>
      </c>
      <c r="KH73" s="2" t="s">
        <v>132</v>
      </c>
      <c r="KI73" s="4"/>
      <c r="KJ73" s="8"/>
      <c r="KK73" s="4"/>
      <c r="KL73" s="8"/>
      <c r="KM73" s="7"/>
      <c r="KN73" s="7"/>
      <c r="KO73" s="2" t="s">
        <v>175</v>
      </c>
      <c r="KP73" s="2" t="s">
        <v>129</v>
      </c>
      <c r="KQ73" s="2" t="s">
        <v>132</v>
      </c>
      <c r="KR73" s="2" t="s">
        <v>132</v>
      </c>
      <c r="KS73" s="2" t="s">
        <v>142</v>
      </c>
      <c r="KT73" s="2" t="s">
        <v>132</v>
      </c>
      <c r="KU73" s="4"/>
      <c r="KV73" s="8"/>
      <c r="KW73" s="4"/>
      <c r="KX73" s="8"/>
      <c r="KY73" s="7"/>
      <c r="KZ73" s="7"/>
      <c r="LA73" s="2" t="s">
        <v>175</v>
      </c>
      <c r="LB73" s="2" t="s">
        <v>177</v>
      </c>
      <c r="LC73" s="2" t="s">
        <v>132</v>
      </c>
      <c r="LD73" s="2" t="s">
        <v>132</v>
      </c>
      <c r="LE73" s="2" t="s">
        <v>142</v>
      </c>
      <c r="LF73" s="2" t="s">
        <v>132</v>
      </c>
      <c r="LG73" s="4"/>
      <c r="LH73" s="8"/>
      <c r="LI73" s="4"/>
      <c r="LJ73" s="8"/>
      <c r="LK73" s="7"/>
      <c r="LL73" s="7"/>
      <c r="LM73" s="2" t="s">
        <v>132</v>
      </c>
      <c r="LN73" s="2" t="s">
        <v>132</v>
      </c>
      <c r="LO73" s="2" t="s">
        <v>132</v>
      </c>
      <c r="LP73" s="2" t="s">
        <v>132</v>
      </c>
      <c r="LQ73" s="2" t="s">
        <v>132</v>
      </c>
      <c r="LR73" s="2" t="s">
        <v>132</v>
      </c>
      <c r="LS73" s="4"/>
      <c r="LT73" s="8"/>
      <c r="LU73" s="4"/>
      <c r="LV73" s="8"/>
      <c r="LW73" s="7"/>
      <c r="LX73" s="7"/>
      <c r="LY73" s="2" t="s">
        <v>164</v>
      </c>
      <c r="LZ73" s="2" t="s">
        <v>129</v>
      </c>
      <c r="MA73" s="2" t="s">
        <v>132</v>
      </c>
      <c r="MB73" s="2" t="s">
        <v>132</v>
      </c>
      <c r="MC73" s="2" t="s">
        <v>142</v>
      </c>
      <c r="MD73" s="2" t="s">
        <v>132</v>
      </c>
      <c r="ME73" s="4"/>
      <c r="MF73" s="8"/>
      <c r="MG73" s="4"/>
      <c r="MH73" s="8"/>
      <c r="MI73" s="7"/>
      <c r="MJ73" s="7"/>
      <c r="MK73" s="2" t="s">
        <v>175</v>
      </c>
      <c r="ML73" s="2" t="s">
        <v>129</v>
      </c>
      <c r="MM73" s="2" t="s">
        <v>132</v>
      </c>
      <c r="MN73" s="2" t="s">
        <v>132</v>
      </c>
      <c r="MO73" s="2" t="s">
        <v>142</v>
      </c>
      <c r="MP73" s="2" t="s">
        <v>132</v>
      </c>
      <c r="MQ73" s="4"/>
      <c r="MR73" s="8"/>
      <c r="MS73" s="4"/>
      <c r="MT73" s="8"/>
      <c r="MU73" s="7"/>
      <c r="MV73" s="7"/>
      <c r="MW73" s="2" t="s">
        <v>175</v>
      </c>
      <c r="MX73" s="2" t="s">
        <v>129</v>
      </c>
      <c r="MY73" s="2" t="s">
        <v>132</v>
      </c>
      <c r="MZ73" s="2" t="s">
        <v>132</v>
      </c>
      <c r="NA73" s="2" t="s">
        <v>142</v>
      </c>
      <c r="NB73" s="2" t="s">
        <v>132</v>
      </c>
      <c r="NC73" s="4"/>
      <c r="ND73" s="8"/>
      <c r="NE73" s="4"/>
      <c r="NF73" s="8"/>
      <c r="NG73" s="7"/>
      <c r="NH73" s="7"/>
      <c r="NI73" s="2" t="s">
        <v>175</v>
      </c>
      <c r="NJ73" s="2" t="s">
        <v>129</v>
      </c>
      <c r="NK73" s="2" t="s">
        <v>132</v>
      </c>
      <c r="NL73" s="2" t="s">
        <v>132</v>
      </c>
      <c r="NM73" s="2" t="s">
        <v>142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175</v>
      </c>
      <c r="OH73" s="2" t="s">
        <v>129</v>
      </c>
      <c r="OI73" s="2" t="s">
        <v>132</v>
      </c>
      <c r="OJ73" s="2" t="s">
        <v>132</v>
      </c>
      <c r="OK73" s="2" t="s">
        <v>142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164</v>
      </c>
      <c r="PF73" s="2" t="s">
        <v>129</v>
      </c>
      <c r="PG73" s="2" t="s">
        <v>132</v>
      </c>
      <c r="PH73" s="2" t="s">
        <v>132</v>
      </c>
      <c r="PI73" s="2" t="s">
        <v>142</v>
      </c>
      <c r="PJ73" s="2" t="s">
        <v>132</v>
      </c>
      <c r="PK73" s="4"/>
      <c r="PL73" s="8"/>
      <c r="PM73" s="4"/>
      <c r="PN73" s="8"/>
      <c r="PO73" s="7"/>
      <c r="PP73" s="7"/>
      <c r="PQ73" s="2" t="s">
        <v>175</v>
      </c>
      <c r="PR73" s="2" t="s">
        <v>129</v>
      </c>
      <c r="PS73" s="2" t="s">
        <v>132</v>
      </c>
      <c r="PT73" s="2" t="s">
        <v>132</v>
      </c>
      <c r="PU73" s="2" t="s">
        <v>142</v>
      </c>
      <c r="PV73" s="2" t="s">
        <v>132</v>
      </c>
      <c r="PW73" s="4"/>
      <c r="PX73" s="8"/>
      <c r="PY73" s="4"/>
      <c r="PZ73" s="8"/>
      <c r="QA73" s="7"/>
      <c r="QB73" s="7"/>
      <c r="QC73" s="2" t="s">
        <v>175</v>
      </c>
      <c r="QD73" s="2" t="s">
        <v>129</v>
      </c>
      <c r="QE73" s="2" t="s">
        <v>132</v>
      </c>
      <c r="QF73" s="2" t="s">
        <v>132</v>
      </c>
      <c r="QG73" s="2" t="s">
        <v>142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175</v>
      </c>
      <c r="RB73" s="2" t="s">
        <v>129</v>
      </c>
      <c r="RC73" s="2" t="s">
        <v>132</v>
      </c>
      <c r="RD73" s="2" t="s">
        <v>132</v>
      </c>
      <c r="RE73" s="2" t="s">
        <v>142</v>
      </c>
      <c r="RF73" s="2" t="s">
        <v>180</v>
      </c>
      <c r="RG73" s="4"/>
      <c r="RH73" s="8"/>
      <c r="RI73" s="4"/>
      <c r="RJ73" s="8"/>
      <c r="RK73" s="7"/>
      <c r="RL73" s="7"/>
      <c r="RM73" s="2" t="s">
        <v>140</v>
      </c>
      <c r="RN73" s="2" t="s">
        <v>177</v>
      </c>
      <c r="RO73" s="2" t="s">
        <v>1218</v>
      </c>
      <c r="RP73" s="2" t="s">
        <v>132</v>
      </c>
      <c r="RQ73" s="2" t="s">
        <v>142</v>
      </c>
      <c r="RR73" s="2" t="s">
        <v>132</v>
      </c>
    </row>
    <row r="74">
      <c r="A74" s="2" t="s">
        <v>1424</v>
      </c>
      <c r="B74" s="2" t="s">
        <v>121</v>
      </c>
      <c r="C74" s="2" t="s">
        <v>122</v>
      </c>
      <c r="D74" s="2" t="s">
        <v>929</v>
      </c>
      <c r="E74" s="2" t="s">
        <v>930</v>
      </c>
      <c r="F74" s="2" t="s">
        <v>1425</v>
      </c>
      <c r="G74" s="2" t="s">
        <v>1425</v>
      </c>
      <c r="H74" s="2" t="s">
        <v>1425</v>
      </c>
      <c r="I74" s="2" t="s">
        <v>1426</v>
      </c>
      <c r="J74" s="2" t="s">
        <v>127</v>
      </c>
      <c r="K74" s="2" t="s">
        <v>1427</v>
      </c>
      <c r="L74" s="3">
        <v>49.37</v>
      </c>
      <c r="M74" s="3">
        <v>51.84</v>
      </c>
      <c r="N74" s="3">
        <v>191.5</v>
      </c>
      <c r="O74" s="2" t="s">
        <v>905</v>
      </c>
      <c r="P74" s="2" t="s">
        <v>1390</v>
      </c>
      <c r="Q74" s="2" t="s">
        <v>131</v>
      </c>
      <c r="R74" s="2" t="s">
        <v>19</v>
      </c>
      <c r="S74" s="2" t="s">
        <v>132</v>
      </c>
      <c r="T74" s="2" t="s">
        <v>132</v>
      </c>
      <c r="U74" s="2" t="s">
        <v>428</v>
      </c>
      <c r="V74" s="2" t="s">
        <v>1428</v>
      </c>
      <c r="W74" s="2" t="s">
        <v>246</v>
      </c>
      <c r="X74" s="2" t="s">
        <v>849</v>
      </c>
      <c r="Y74" s="2" t="s">
        <v>627</v>
      </c>
      <c r="Z74" s="4">
        <v>17</v>
      </c>
      <c r="AA74" s="4">
        <f>=ROUNDDOWN(7.72727272727273,0)</f>
      </c>
      <c r="AB74" s="5">
        <v>2.2</v>
      </c>
      <c r="AC74" s="2" t="s">
        <v>132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8</v>
      </c>
      <c r="AQ74" s="8">
        <v>564.08</v>
      </c>
      <c r="AR74" s="4"/>
      <c r="AS74" s="8"/>
      <c r="AT74" s="7"/>
      <c r="AU74" s="7"/>
      <c r="AV74" s="4">
        <v>8</v>
      </c>
      <c r="AW74" s="8">
        <v>564.08</v>
      </c>
      <c r="AX74" s="4"/>
      <c r="AY74" s="8"/>
      <c r="AZ74" s="7"/>
      <c r="BA74" s="7"/>
      <c r="BB74" s="7">
        <v>1</v>
      </c>
      <c r="BC74" s="4">
        <v>8</v>
      </c>
      <c r="BD74" s="8">
        <v>564.08</v>
      </c>
      <c r="BE74" s="4"/>
      <c r="BF74" s="8"/>
      <c r="BG74" s="7"/>
      <c r="BH74" s="7"/>
      <c r="BI74" s="7">
        <v>1</v>
      </c>
      <c r="BJ74" s="4">
        <v>8</v>
      </c>
      <c r="BK74" s="8">
        <v>564.08</v>
      </c>
      <c r="BL74" s="2" t="s">
        <v>19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132</v>
      </c>
      <c r="BV74" s="2" t="s">
        <v>132</v>
      </c>
      <c r="BW74" s="2" t="s">
        <v>132</v>
      </c>
      <c r="BX74" s="2" t="s">
        <v>132</v>
      </c>
      <c r="BY74" s="2" t="s">
        <v>132</v>
      </c>
      <c r="BZ74" s="2" t="s">
        <v>132</v>
      </c>
      <c r="CA74" s="4"/>
      <c r="CB74" s="8"/>
      <c r="CC74" s="4"/>
      <c r="CD74" s="8"/>
      <c r="CE74" s="7"/>
      <c r="CF74" s="7"/>
      <c r="CG74" s="2" t="s">
        <v>132</v>
      </c>
      <c r="CH74" s="2" t="s">
        <v>132</v>
      </c>
      <c r="CI74" s="2" t="s">
        <v>132</v>
      </c>
      <c r="CJ74" s="2" t="s">
        <v>132</v>
      </c>
      <c r="CK74" s="2" t="s">
        <v>132</v>
      </c>
      <c r="CL74" s="2" t="s">
        <v>132</v>
      </c>
      <c r="CM74" s="4"/>
      <c r="CN74" s="8"/>
      <c r="CO74" s="4"/>
      <c r="CP74" s="8"/>
      <c r="CQ74" s="7"/>
      <c r="CR74" s="7"/>
      <c r="CS74" s="2" t="s">
        <v>132</v>
      </c>
      <c r="CT74" s="2" t="s">
        <v>132</v>
      </c>
      <c r="CU74" s="2" t="s">
        <v>132</v>
      </c>
      <c r="CV74" s="2" t="s">
        <v>132</v>
      </c>
      <c r="CW74" s="2" t="s">
        <v>132</v>
      </c>
      <c r="CX74" s="2" t="s">
        <v>132</v>
      </c>
      <c r="CY74" s="4">
        <v>8</v>
      </c>
      <c r="CZ74" s="8">
        <v>564.08</v>
      </c>
      <c r="DA74" s="4"/>
      <c r="DB74" s="8"/>
      <c r="DC74" s="7"/>
      <c r="DD74" s="7"/>
      <c r="DE74" s="2" t="s">
        <v>140</v>
      </c>
      <c r="DF74" s="2" t="s">
        <v>129</v>
      </c>
      <c r="DG74" s="2" t="s">
        <v>627</v>
      </c>
      <c r="DH74" s="2" t="s">
        <v>676</v>
      </c>
      <c r="DI74" s="2" t="s">
        <v>142</v>
      </c>
      <c r="DJ74" s="2" t="s">
        <v>132</v>
      </c>
      <c r="DK74" s="4"/>
      <c r="DL74" s="8"/>
      <c r="DM74" s="4"/>
      <c r="DN74" s="8"/>
      <c r="DO74" s="7"/>
      <c r="DP74" s="7"/>
      <c r="DQ74" s="2" t="s">
        <v>132</v>
      </c>
      <c r="DR74" s="2" t="s">
        <v>132</v>
      </c>
      <c r="DS74" s="2" t="s">
        <v>132</v>
      </c>
      <c r="DT74" s="2" t="s">
        <v>132</v>
      </c>
      <c r="DU74" s="2" t="s">
        <v>132</v>
      </c>
      <c r="DV74" s="2" t="s">
        <v>132</v>
      </c>
      <c r="DW74" s="4"/>
      <c r="DX74" s="8"/>
      <c r="DY74" s="4"/>
      <c r="DZ74" s="8"/>
      <c r="EA74" s="7"/>
      <c r="EB74" s="7"/>
      <c r="EC74" s="2" t="s">
        <v>132</v>
      </c>
      <c r="ED74" s="2" t="s">
        <v>132</v>
      </c>
      <c r="EE74" s="2" t="s">
        <v>132</v>
      </c>
      <c r="EF74" s="2" t="s">
        <v>132</v>
      </c>
      <c r="EG74" s="2" t="s">
        <v>132</v>
      </c>
      <c r="EH74" s="2" t="s">
        <v>132</v>
      </c>
      <c r="EI74" s="4"/>
      <c r="EJ74" s="8"/>
      <c r="EK74" s="4"/>
      <c r="EL74" s="8"/>
      <c r="EM74" s="7"/>
      <c r="EN74" s="7"/>
      <c r="EO74" s="2" t="s">
        <v>132</v>
      </c>
      <c r="EP74" s="2" t="s">
        <v>132</v>
      </c>
      <c r="EQ74" s="2" t="s">
        <v>132</v>
      </c>
      <c r="ER74" s="2" t="s">
        <v>132</v>
      </c>
      <c r="ES74" s="2" t="s">
        <v>132</v>
      </c>
      <c r="ET74" s="2" t="s">
        <v>132</v>
      </c>
      <c r="EU74" s="4"/>
      <c r="EV74" s="8"/>
      <c r="EW74" s="4"/>
      <c r="EX74" s="8"/>
      <c r="EY74" s="7"/>
      <c r="EZ74" s="7"/>
      <c r="FA74" s="2" t="s">
        <v>132</v>
      </c>
      <c r="FB74" s="2" t="s">
        <v>132</v>
      </c>
      <c r="FC74" s="2" t="s">
        <v>132</v>
      </c>
      <c r="FD74" s="2" t="s">
        <v>132</v>
      </c>
      <c r="FE74" s="2" t="s">
        <v>132</v>
      </c>
      <c r="FF74" s="2" t="s">
        <v>132</v>
      </c>
      <c r="FG74" s="4"/>
      <c r="FH74" s="8"/>
      <c r="FI74" s="4"/>
      <c r="FJ74" s="8"/>
      <c r="FK74" s="7"/>
      <c r="FL74" s="7"/>
      <c r="FM74" s="2" t="s">
        <v>132</v>
      </c>
      <c r="FN74" s="2" t="s">
        <v>132</v>
      </c>
      <c r="FO74" s="2" t="s">
        <v>132</v>
      </c>
      <c r="FP74" s="2" t="s">
        <v>132</v>
      </c>
      <c r="FQ74" s="2" t="s">
        <v>132</v>
      </c>
      <c r="FR74" s="2" t="s">
        <v>132</v>
      </c>
      <c r="FS74" s="4"/>
      <c r="FT74" s="8"/>
      <c r="FU74" s="4"/>
      <c r="FV74" s="8"/>
      <c r="FW74" s="7"/>
      <c r="FX74" s="7"/>
      <c r="FY74" s="2" t="s">
        <v>132</v>
      </c>
      <c r="FZ74" s="2" t="s">
        <v>132</v>
      </c>
      <c r="GA74" s="2" t="s">
        <v>132</v>
      </c>
      <c r="GB74" s="2" t="s">
        <v>132</v>
      </c>
      <c r="GC74" s="2" t="s">
        <v>132</v>
      </c>
      <c r="GD74" s="2" t="s">
        <v>132</v>
      </c>
      <c r="GE74" s="4"/>
      <c r="GF74" s="8"/>
      <c r="GG74" s="4"/>
      <c r="GH74" s="8"/>
      <c r="GI74" s="7"/>
      <c r="GJ74" s="7"/>
      <c r="GK74" s="2" t="s">
        <v>140</v>
      </c>
      <c r="GL74" s="2" t="s">
        <v>129</v>
      </c>
      <c r="GM74" s="2" t="s">
        <v>708</v>
      </c>
      <c r="GN74" s="2" t="s">
        <v>132</v>
      </c>
      <c r="GO74" s="2" t="s">
        <v>142</v>
      </c>
      <c r="GP74" s="2" t="s">
        <v>132</v>
      </c>
      <c r="GQ74" s="4"/>
      <c r="GR74" s="8"/>
      <c r="GS74" s="4"/>
      <c r="GT74" s="8"/>
      <c r="GU74" s="7"/>
      <c r="GV74" s="7"/>
      <c r="GW74" s="2" t="s">
        <v>132</v>
      </c>
      <c r="GX74" s="2" t="s">
        <v>132</v>
      </c>
      <c r="GY74" s="2" t="s">
        <v>132</v>
      </c>
      <c r="GZ74" s="2" t="s">
        <v>132</v>
      </c>
      <c r="HA74" s="2" t="s">
        <v>132</v>
      </c>
      <c r="HB74" s="2" t="s">
        <v>132</v>
      </c>
      <c r="HC74" s="4"/>
      <c r="HD74" s="8"/>
      <c r="HE74" s="4"/>
      <c r="HF74" s="8"/>
      <c r="HG74" s="7"/>
      <c r="HH74" s="7"/>
      <c r="HI74" s="2" t="s">
        <v>132</v>
      </c>
      <c r="HJ74" s="2" t="s">
        <v>132</v>
      </c>
      <c r="HK74" s="2" t="s">
        <v>132</v>
      </c>
      <c r="HL74" s="2" t="s">
        <v>132</v>
      </c>
      <c r="HM74" s="2" t="s">
        <v>132</v>
      </c>
      <c r="HN74" s="2" t="s">
        <v>132</v>
      </c>
      <c r="HO74" s="4"/>
      <c r="HP74" s="8"/>
      <c r="HQ74" s="4"/>
      <c r="HR74" s="8"/>
      <c r="HS74" s="7"/>
      <c r="HT74" s="7"/>
      <c r="HU74" s="2" t="s">
        <v>132</v>
      </c>
      <c r="HV74" s="2" t="s">
        <v>132</v>
      </c>
      <c r="HW74" s="2" t="s">
        <v>132</v>
      </c>
      <c r="HX74" s="2" t="s">
        <v>132</v>
      </c>
      <c r="HY74" s="2" t="s">
        <v>132</v>
      </c>
      <c r="HZ74" s="2" t="s">
        <v>132</v>
      </c>
      <c r="IA74" s="4"/>
      <c r="IB74" s="8"/>
      <c r="IC74" s="4"/>
      <c r="ID74" s="8"/>
      <c r="IE74" s="7"/>
      <c r="IF74" s="7"/>
      <c r="IG74" s="2" t="s">
        <v>132</v>
      </c>
      <c r="IH74" s="2" t="s">
        <v>132</v>
      </c>
      <c r="II74" s="2" t="s">
        <v>132</v>
      </c>
      <c r="IJ74" s="2" t="s">
        <v>132</v>
      </c>
      <c r="IK74" s="2" t="s">
        <v>132</v>
      </c>
      <c r="IL74" s="2" t="s">
        <v>132</v>
      </c>
      <c r="IM74" s="4"/>
      <c r="IN74" s="8"/>
      <c r="IO74" s="4"/>
      <c r="IP74" s="8"/>
      <c r="IQ74" s="7"/>
      <c r="IR74" s="7"/>
      <c r="IS74" s="2" t="s">
        <v>132</v>
      </c>
      <c r="IT74" s="2" t="s">
        <v>132</v>
      </c>
      <c r="IU74" s="2" t="s">
        <v>132</v>
      </c>
      <c r="IV74" s="2" t="s">
        <v>132</v>
      </c>
      <c r="IW74" s="2" t="s">
        <v>132</v>
      </c>
      <c r="IX74" s="2" t="s">
        <v>132</v>
      </c>
      <c r="IY74" s="4"/>
      <c r="IZ74" s="8"/>
      <c r="JA74" s="4"/>
      <c r="JB74" s="8"/>
      <c r="JC74" s="7"/>
      <c r="JD74" s="7"/>
      <c r="JE74" s="2" t="s">
        <v>132</v>
      </c>
      <c r="JF74" s="2" t="s">
        <v>132</v>
      </c>
      <c r="JG74" s="2" t="s">
        <v>132</v>
      </c>
      <c r="JH74" s="2" t="s">
        <v>132</v>
      </c>
      <c r="JI74" s="2" t="s">
        <v>132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/>
      <c r="JX74" s="8"/>
      <c r="JY74" s="4"/>
      <c r="JZ74" s="8"/>
      <c r="KA74" s="7"/>
      <c r="KB74" s="7"/>
      <c r="KC74" s="2" t="s">
        <v>140</v>
      </c>
      <c r="KD74" s="2" t="s">
        <v>129</v>
      </c>
      <c r="KE74" s="2" t="s">
        <v>460</v>
      </c>
      <c r="KF74" s="2" t="s">
        <v>1429</v>
      </c>
      <c r="KG74" s="2" t="s">
        <v>142</v>
      </c>
      <c r="KH74" s="2" t="s">
        <v>132</v>
      </c>
      <c r="KI74" s="4"/>
      <c r="KJ74" s="8"/>
      <c r="KK74" s="4"/>
      <c r="KL74" s="8"/>
      <c r="KM74" s="7"/>
      <c r="KN74" s="7"/>
      <c r="KO74" s="2" t="s">
        <v>132</v>
      </c>
      <c r="KP74" s="2" t="s">
        <v>132</v>
      </c>
      <c r="KQ74" s="2" t="s">
        <v>132</v>
      </c>
      <c r="KR74" s="2" t="s">
        <v>132</v>
      </c>
      <c r="KS74" s="2" t="s">
        <v>132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132</v>
      </c>
      <c r="LN74" s="2" t="s">
        <v>132</v>
      </c>
      <c r="LO74" s="2" t="s">
        <v>132</v>
      </c>
      <c r="LP74" s="2" t="s">
        <v>132</v>
      </c>
      <c r="LQ74" s="2" t="s">
        <v>132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2" t="s">
        <v>132</v>
      </c>
      <c r="NC74" s="4"/>
      <c r="ND74" s="8"/>
      <c r="NE74" s="4"/>
      <c r="NF74" s="8"/>
      <c r="NG74" s="7"/>
      <c r="NH74" s="7"/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132</v>
      </c>
      <c r="OH74" s="2" t="s">
        <v>132</v>
      </c>
      <c r="OI74" s="2" t="s">
        <v>132</v>
      </c>
      <c r="OJ74" s="2" t="s">
        <v>132</v>
      </c>
      <c r="OK74" s="2" t="s">
        <v>132</v>
      </c>
      <c r="OL74" s="2" t="s">
        <v>132</v>
      </c>
      <c r="OM74" s="4"/>
      <c r="ON74" s="8"/>
      <c r="OO74" s="4"/>
      <c r="OP74" s="8"/>
      <c r="OQ74" s="7"/>
      <c r="OR74" s="7"/>
      <c r="OS74" s="2" t="s">
        <v>132</v>
      </c>
      <c r="OT74" s="2" t="s">
        <v>132</v>
      </c>
      <c r="OU74" s="2" t="s">
        <v>132</v>
      </c>
      <c r="OV74" s="2" t="s">
        <v>132</v>
      </c>
      <c r="OW74" s="2" t="s">
        <v>132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132</v>
      </c>
      <c r="PR74" s="2" t="s">
        <v>132</v>
      </c>
      <c r="PS74" s="2" t="s">
        <v>132</v>
      </c>
      <c r="PT74" s="2" t="s">
        <v>132</v>
      </c>
      <c r="PU74" s="2" t="s">
        <v>132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132</v>
      </c>
      <c r="RB74" s="2" t="s">
        <v>132</v>
      </c>
      <c r="RC74" s="2" t="s">
        <v>132</v>
      </c>
      <c r="RD74" s="2" t="s">
        <v>132</v>
      </c>
      <c r="RE74" s="2" t="s">
        <v>132</v>
      </c>
      <c r="RF74" s="2" t="s">
        <v>132</v>
      </c>
      <c r="RG74" s="4"/>
      <c r="RH74" s="8"/>
      <c r="RI74" s="4"/>
      <c r="RJ74" s="8"/>
      <c r="RK74" s="7"/>
      <c r="RL74" s="7"/>
      <c r="RM74" s="2" t="s">
        <v>132</v>
      </c>
      <c r="RN74" s="2" t="s">
        <v>132</v>
      </c>
      <c r="RO74" s="2" t="s">
        <v>132</v>
      </c>
      <c r="RP74" s="2" t="s">
        <v>132</v>
      </c>
      <c r="RQ74" s="2" t="s">
        <v>132</v>
      </c>
      <c r="RR74" s="2" t="s">
        <v>132</v>
      </c>
    </row>
    <row r="75">
      <c r="A75" s="2" t="s">
        <v>1430</v>
      </c>
      <c r="B75" s="2" t="s">
        <v>121</v>
      </c>
      <c r="C75" s="2" t="s">
        <v>122</v>
      </c>
      <c r="D75" s="2" t="s">
        <v>929</v>
      </c>
      <c r="E75" s="2" t="s">
        <v>930</v>
      </c>
      <c r="F75" s="2" t="s">
        <v>1431</v>
      </c>
      <c r="G75" s="2" t="s">
        <v>1431</v>
      </c>
      <c r="H75" s="2" t="s">
        <v>1431</v>
      </c>
      <c r="I75" s="2" t="s">
        <v>1432</v>
      </c>
      <c r="J75" s="2" t="s">
        <v>127</v>
      </c>
      <c r="K75" s="2" t="s">
        <v>1168</v>
      </c>
      <c r="L75" s="3">
        <v>40.07</v>
      </c>
      <c r="M75" s="3">
        <v>42.07</v>
      </c>
      <c r="N75" s="3">
        <v>84.99</v>
      </c>
      <c r="O75" s="2" t="s">
        <v>129</v>
      </c>
      <c r="P75" s="2" t="s">
        <v>321</v>
      </c>
      <c r="Q75" s="2" t="s">
        <v>131</v>
      </c>
      <c r="R75" s="2" t="s">
        <v>132</v>
      </c>
      <c r="S75" s="2" t="s">
        <v>1433</v>
      </c>
      <c r="T75" s="2" t="s">
        <v>132</v>
      </c>
      <c r="U75" s="2" t="s">
        <v>428</v>
      </c>
      <c r="V75" s="2" t="s">
        <v>746</v>
      </c>
      <c r="W75" s="2" t="s">
        <v>246</v>
      </c>
      <c r="X75" s="2" t="s">
        <v>849</v>
      </c>
      <c r="Y75" s="2" t="s">
        <v>1080</v>
      </c>
      <c r="Z75" s="4">
        <v>80</v>
      </c>
      <c r="AA75" s="4">
        <f>=ROUNDDOWN(20,0)</f>
      </c>
      <c r="AB75" s="5">
        <v>4</v>
      </c>
      <c r="AC75" s="2" t="s">
        <v>1014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12</v>
      </c>
      <c r="AQ75" s="8">
        <v>535.69</v>
      </c>
      <c r="AR75" s="4"/>
      <c r="AS75" s="8"/>
      <c r="AT75" s="7"/>
      <c r="AU75" s="7"/>
      <c r="AV75" s="4">
        <v>12</v>
      </c>
      <c r="AW75" s="8">
        <v>535.69</v>
      </c>
      <c r="AX75" s="4"/>
      <c r="AY75" s="8"/>
      <c r="AZ75" s="7"/>
      <c r="BA75" s="7"/>
      <c r="BB75" s="7">
        <v>1</v>
      </c>
      <c r="BC75" s="4">
        <v>12</v>
      </c>
      <c r="BD75" s="8">
        <v>535.69</v>
      </c>
      <c r="BE75" s="4"/>
      <c r="BF75" s="8"/>
      <c r="BG75" s="7"/>
      <c r="BH75" s="7"/>
      <c r="BI75" s="7">
        <v>1</v>
      </c>
      <c r="BJ75" s="4">
        <v>12</v>
      </c>
      <c r="BK75" s="8">
        <v>535.69</v>
      </c>
      <c r="BL75" s="2" t="s">
        <v>1434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129</v>
      </c>
      <c r="BW75" s="2" t="s">
        <v>132</v>
      </c>
      <c r="BX75" s="2" t="s">
        <v>550</v>
      </c>
      <c r="BY75" s="2" t="s">
        <v>142</v>
      </c>
      <c r="BZ75" s="2" t="s">
        <v>132</v>
      </c>
      <c r="CA75" s="4">
        <v>3</v>
      </c>
      <c r="CB75" s="8">
        <v>112.68</v>
      </c>
      <c r="CC75" s="4"/>
      <c r="CD75" s="8"/>
      <c r="CE75" s="7"/>
      <c r="CF75" s="7"/>
      <c r="CG75" s="2" t="s">
        <v>140</v>
      </c>
      <c r="CH75" s="2" t="s">
        <v>129</v>
      </c>
      <c r="CI75" s="2" t="s">
        <v>1171</v>
      </c>
      <c r="CJ75" s="2" t="s">
        <v>1172</v>
      </c>
      <c r="CK75" s="2" t="s">
        <v>142</v>
      </c>
      <c r="CL75" s="2" t="s">
        <v>132</v>
      </c>
      <c r="CM75" s="4"/>
      <c r="CN75" s="8"/>
      <c r="CO75" s="4"/>
      <c r="CP75" s="8"/>
      <c r="CQ75" s="7"/>
      <c r="CR75" s="7"/>
      <c r="CS75" s="2" t="s">
        <v>140</v>
      </c>
      <c r="CT75" s="2" t="s">
        <v>129</v>
      </c>
      <c r="CU75" s="2" t="s">
        <v>1173</v>
      </c>
      <c r="CV75" s="2" t="s">
        <v>1435</v>
      </c>
      <c r="CW75" s="2" t="s">
        <v>142</v>
      </c>
      <c r="CX75" s="2" t="s">
        <v>132</v>
      </c>
      <c r="CY75" s="4">
        <v>4</v>
      </c>
      <c r="CZ75" s="8">
        <v>182.31</v>
      </c>
      <c r="DA75" s="4"/>
      <c r="DB75" s="8"/>
      <c r="DC75" s="7"/>
      <c r="DD75" s="7"/>
      <c r="DE75" s="2" t="s">
        <v>140</v>
      </c>
      <c r="DF75" s="2" t="s">
        <v>129</v>
      </c>
      <c r="DG75" s="2" t="s">
        <v>1080</v>
      </c>
      <c r="DH75" s="2" t="s">
        <v>1175</v>
      </c>
      <c r="DI75" s="2" t="s">
        <v>142</v>
      </c>
      <c r="DJ75" s="2" t="s">
        <v>132</v>
      </c>
      <c r="DK75" s="4">
        <v>3</v>
      </c>
      <c r="DL75" s="8">
        <v>141.72</v>
      </c>
      <c r="DM75" s="4"/>
      <c r="DN75" s="8"/>
      <c r="DO75" s="7"/>
      <c r="DP75" s="7"/>
      <c r="DQ75" s="2" t="s">
        <v>140</v>
      </c>
      <c r="DR75" s="2" t="s">
        <v>129</v>
      </c>
      <c r="DS75" s="2" t="s">
        <v>1436</v>
      </c>
      <c r="DT75" s="2" t="s">
        <v>196</v>
      </c>
      <c r="DU75" s="2" t="s">
        <v>142</v>
      </c>
      <c r="DV75" s="2" t="s">
        <v>132</v>
      </c>
      <c r="DW75" s="4">
        <v>2</v>
      </c>
      <c r="DX75" s="8">
        <v>98.98</v>
      </c>
      <c r="DY75" s="4"/>
      <c r="DZ75" s="8"/>
      <c r="EA75" s="7"/>
      <c r="EB75" s="7"/>
      <c r="EC75" s="2" t="s">
        <v>140</v>
      </c>
      <c r="ED75" s="2" t="s">
        <v>129</v>
      </c>
      <c r="EE75" s="2" t="s">
        <v>258</v>
      </c>
      <c r="EF75" s="2" t="s">
        <v>704</v>
      </c>
      <c r="EG75" s="2" t="s">
        <v>142</v>
      </c>
      <c r="EH75" s="2" t="s">
        <v>132</v>
      </c>
      <c r="EI75" s="4"/>
      <c r="EJ75" s="8"/>
      <c r="EK75" s="4"/>
      <c r="EL75" s="8"/>
      <c r="EM75" s="7"/>
      <c r="EN75" s="7"/>
      <c r="EO75" s="2" t="s">
        <v>140</v>
      </c>
      <c r="EP75" s="2" t="s">
        <v>129</v>
      </c>
      <c r="EQ75" s="2" t="s">
        <v>805</v>
      </c>
      <c r="ER75" s="2" t="s">
        <v>383</v>
      </c>
      <c r="ES75" s="2" t="s">
        <v>142</v>
      </c>
      <c r="ET75" s="2" t="s">
        <v>132</v>
      </c>
      <c r="EU75" s="4"/>
      <c r="EV75" s="8"/>
      <c r="EW75" s="4"/>
      <c r="EX75" s="8"/>
      <c r="EY75" s="7"/>
      <c r="EZ75" s="7"/>
      <c r="FA75" s="2" t="s">
        <v>140</v>
      </c>
      <c r="FB75" s="2" t="s">
        <v>129</v>
      </c>
      <c r="FC75" s="2" t="s">
        <v>1437</v>
      </c>
      <c r="FD75" s="2" t="s">
        <v>333</v>
      </c>
      <c r="FE75" s="2" t="s">
        <v>142</v>
      </c>
      <c r="FF75" s="2" t="s">
        <v>132</v>
      </c>
      <c r="FG75" s="4"/>
      <c r="FH75" s="8"/>
      <c r="FI75" s="4"/>
      <c r="FJ75" s="8"/>
      <c r="FK75" s="7"/>
      <c r="FL75" s="7"/>
      <c r="FM75" s="2" t="s">
        <v>140</v>
      </c>
      <c r="FN75" s="2" t="s">
        <v>129</v>
      </c>
      <c r="FO75" s="2" t="s">
        <v>156</v>
      </c>
      <c r="FP75" s="2" t="s">
        <v>301</v>
      </c>
      <c r="FQ75" s="2" t="s">
        <v>142</v>
      </c>
      <c r="FR75" s="2" t="s">
        <v>132</v>
      </c>
      <c r="FS75" s="4"/>
      <c r="FT75" s="8"/>
      <c r="FU75" s="4"/>
      <c r="FV75" s="8"/>
      <c r="FW75" s="7"/>
      <c r="FX75" s="7"/>
      <c r="FY75" s="2" t="s">
        <v>140</v>
      </c>
      <c r="FZ75" s="2" t="s">
        <v>129</v>
      </c>
      <c r="GA75" s="2" t="s">
        <v>455</v>
      </c>
      <c r="GB75" s="2" t="s">
        <v>435</v>
      </c>
      <c r="GC75" s="2" t="s">
        <v>142</v>
      </c>
      <c r="GD75" s="2" t="s">
        <v>132</v>
      </c>
      <c r="GE75" s="4"/>
      <c r="GF75" s="8"/>
      <c r="GG75" s="4"/>
      <c r="GH75" s="8"/>
      <c r="GI75" s="7"/>
      <c r="GJ75" s="7"/>
      <c r="GK75" s="2" t="s">
        <v>140</v>
      </c>
      <c r="GL75" s="2" t="s">
        <v>129</v>
      </c>
      <c r="GM75" s="2" t="s">
        <v>1180</v>
      </c>
      <c r="GN75" s="2" t="s">
        <v>689</v>
      </c>
      <c r="GO75" s="2" t="s">
        <v>142</v>
      </c>
      <c r="GP75" s="2" t="s">
        <v>132</v>
      </c>
      <c r="GQ75" s="4"/>
      <c r="GR75" s="8"/>
      <c r="GS75" s="4"/>
      <c r="GT75" s="8"/>
      <c r="GU75" s="7"/>
      <c r="GV75" s="7"/>
      <c r="GW75" s="2" t="s">
        <v>140</v>
      </c>
      <c r="GX75" s="2" t="s">
        <v>129</v>
      </c>
      <c r="GY75" s="2" t="s">
        <v>162</v>
      </c>
      <c r="GZ75" s="2" t="s">
        <v>132</v>
      </c>
      <c r="HA75" s="2" t="s">
        <v>142</v>
      </c>
      <c r="HB75" s="2" t="s">
        <v>132</v>
      </c>
      <c r="HC75" s="4"/>
      <c r="HD75" s="8"/>
      <c r="HE75" s="4"/>
      <c r="HF75" s="8"/>
      <c r="HG75" s="7"/>
      <c r="HH75" s="7"/>
      <c r="HI75" s="2" t="s">
        <v>140</v>
      </c>
      <c r="HJ75" s="2" t="s">
        <v>129</v>
      </c>
      <c r="HK75" s="2" t="s">
        <v>1438</v>
      </c>
      <c r="HL75" s="2" t="s">
        <v>1439</v>
      </c>
      <c r="HM75" s="2" t="s">
        <v>142</v>
      </c>
      <c r="HN75" s="2" t="s">
        <v>132</v>
      </c>
      <c r="HO75" s="4"/>
      <c r="HP75" s="8"/>
      <c r="HQ75" s="4"/>
      <c r="HR75" s="8"/>
      <c r="HS75" s="7"/>
      <c r="HT75" s="7"/>
      <c r="HU75" s="2" t="s">
        <v>140</v>
      </c>
      <c r="HV75" s="2" t="s">
        <v>129</v>
      </c>
      <c r="HW75" s="2" t="s">
        <v>367</v>
      </c>
      <c r="HX75" s="2" t="s">
        <v>1182</v>
      </c>
      <c r="HY75" s="2" t="s">
        <v>142</v>
      </c>
      <c r="HZ75" s="2" t="s">
        <v>132</v>
      </c>
      <c r="IA75" s="4"/>
      <c r="IB75" s="8"/>
      <c r="IC75" s="4"/>
      <c r="ID75" s="8"/>
      <c r="IE75" s="7"/>
      <c r="IF75" s="7"/>
      <c r="IG75" s="2" t="s">
        <v>168</v>
      </c>
      <c r="IH75" s="2" t="s">
        <v>129</v>
      </c>
      <c r="II75" s="2" t="s">
        <v>132</v>
      </c>
      <c r="IJ75" s="2" t="s">
        <v>132</v>
      </c>
      <c r="IK75" s="2" t="s">
        <v>142</v>
      </c>
      <c r="IL75" s="2" t="s">
        <v>132</v>
      </c>
      <c r="IM75" s="4"/>
      <c r="IN75" s="8"/>
      <c r="IO75" s="4"/>
      <c r="IP75" s="8"/>
      <c r="IQ75" s="7"/>
      <c r="IR75" s="7"/>
      <c r="IS75" s="2" t="s">
        <v>140</v>
      </c>
      <c r="IT75" s="2" t="s">
        <v>129</v>
      </c>
      <c r="IU75" s="2" t="s">
        <v>169</v>
      </c>
      <c r="IV75" s="2" t="s">
        <v>132</v>
      </c>
      <c r="IW75" s="2" t="s">
        <v>142</v>
      </c>
      <c r="IX75" s="2" t="s">
        <v>132</v>
      </c>
      <c r="IY75" s="4"/>
      <c r="IZ75" s="8"/>
      <c r="JA75" s="4"/>
      <c r="JB75" s="8"/>
      <c r="JC75" s="7"/>
      <c r="JD75" s="7"/>
      <c r="JE75" s="2" t="s">
        <v>140</v>
      </c>
      <c r="JF75" s="2" t="s">
        <v>129</v>
      </c>
      <c r="JG75" s="2" t="s">
        <v>612</v>
      </c>
      <c r="JH75" s="2" t="s">
        <v>132</v>
      </c>
      <c r="JI75" s="2" t="s">
        <v>142</v>
      </c>
      <c r="JJ75" s="2" t="s">
        <v>132</v>
      </c>
      <c r="JK75" s="4"/>
      <c r="JL75" s="8"/>
      <c r="JM75" s="4"/>
      <c r="JN75" s="8"/>
      <c r="JO75" s="7"/>
      <c r="JP75" s="7"/>
      <c r="JQ75" s="2" t="s">
        <v>140</v>
      </c>
      <c r="JR75" s="2" t="s">
        <v>129</v>
      </c>
      <c r="JS75" s="2" t="s">
        <v>236</v>
      </c>
      <c r="JT75" s="2" t="s">
        <v>551</v>
      </c>
      <c r="JU75" s="2" t="s">
        <v>142</v>
      </c>
      <c r="JV75" s="2" t="s">
        <v>132</v>
      </c>
      <c r="JW75" s="4"/>
      <c r="JX75" s="8"/>
      <c r="JY75" s="4"/>
      <c r="JZ75" s="8"/>
      <c r="KA75" s="7"/>
      <c r="KB75" s="7"/>
      <c r="KC75" s="2" t="s">
        <v>140</v>
      </c>
      <c r="KD75" s="2" t="s">
        <v>129</v>
      </c>
      <c r="KE75" s="2" t="s">
        <v>916</v>
      </c>
      <c r="KF75" s="2" t="s">
        <v>132</v>
      </c>
      <c r="KG75" s="2" t="s">
        <v>142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168</v>
      </c>
      <c r="LB75" s="2" t="s">
        <v>177</v>
      </c>
      <c r="LC75" s="2" t="s">
        <v>132</v>
      </c>
      <c r="LD75" s="2" t="s">
        <v>132</v>
      </c>
      <c r="LE75" s="2" t="s">
        <v>142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140</v>
      </c>
      <c r="LZ75" s="2" t="s">
        <v>174</v>
      </c>
      <c r="MA75" s="2" t="s">
        <v>272</v>
      </c>
      <c r="MB75" s="2" t="s">
        <v>1440</v>
      </c>
      <c r="MC75" s="2" t="s">
        <v>142</v>
      </c>
      <c r="MD75" s="2" t="s">
        <v>132</v>
      </c>
      <c r="ME75" s="4"/>
      <c r="MF75" s="8"/>
      <c r="MG75" s="4"/>
      <c r="MH75" s="8"/>
      <c r="MI75" s="7"/>
      <c r="MJ75" s="7"/>
      <c r="MK75" s="2" t="s">
        <v>175</v>
      </c>
      <c r="ML75" s="2" t="s">
        <v>129</v>
      </c>
      <c r="MM75" s="2" t="s">
        <v>132</v>
      </c>
      <c r="MN75" s="2" t="s">
        <v>132</v>
      </c>
      <c r="MO75" s="2" t="s">
        <v>142</v>
      </c>
      <c r="MP75" s="2" t="s">
        <v>132</v>
      </c>
      <c r="MQ75" s="4"/>
      <c r="MR75" s="8"/>
      <c r="MS75" s="4"/>
      <c r="MT75" s="8"/>
      <c r="MU75" s="7"/>
      <c r="MV75" s="7"/>
      <c r="MW75" s="2" t="s">
        <v>175</v>
      </c>
      <c r="MX75" s="2" t="s">
        <v>129</v>
      </c>
      <c r="MY75" s="2" t="s">
        <v>132</v>
      </c>
      <c r="MZ75" s="2" t="s">
        <v>132</v>
      </c>
      <c r="NA75" s="2" t="s">
        <v>142</v>
      </c>
      <c r="NB75" s="2" t="s">
        <v>132</v>
      </c>
      <c r="NC75" s="4"/>
      <c r="ND75" s="8"/>
      <c r="NE75" s="4"/>
      <c r="NF75" s="8"/>
      <c r="NG75" s="7"/>
      <c r="NH75" s="7"/>
      <c r="NI75" s="2" t="s">
        <v>175</v>
      </c>
      <c r="NJ75" s="2" t="s">
        <v>129</v>
      </c>
      <c r="NK75" s="2" t="s">
        <v>132</v>
      </c>
      <c r="NL75" s="2" t="s">
        <v>132</v>
      </c>
      <c r="NM75" s="2" t="s">
        <v>142</v>
      </c>
      <c r="NN75" s="2" t="s">
        <v>132</v>
      </c>
      <c r="NO75" s="4"/>
      <c r="NP75" s="8"/>
      <c r="NQ75" s="4"/>
      <c r="NR75" s="8"/>
      <c r="NS75" s="7"/>
      <c r="NT75" s="7"/>
      <c r="NU75" s="2" t="s">
        <v>176</v>
      </c>
      <c r="NV75" s="2" t="s">
        <v>129</v>
      </c>
      <c r="NW75" s="2" t="s">
        <v>132</v>
      </c>
      <c r="NX75" s="2" t="s">
        <v>132</v>
      </c>
      <c r="NY75" s="2" t="s">
        <v>142</v>
      </c>
      <c r="NZ75" s="2" t="s">
        <v>132</v>
      </c>
      <c r="OA75" s="4"/>
      <c r="OB75" s="8"/>
      <c r="OC75" s="4"/>
      <c r="OD75" s="8"/>
      <c r="OE75" s="7"/>
      <c r="OF75" s="7"/>
      <c r="OG75" s="2" t="s">
        <v>175</v>
      </c>
      <c r="OH75" s="2" t="s">
        <v>129</v>
      </c>
      <c r="OI75" s="2" t="s">
        <v>132</v>
      </c>
      <c r="OJ75" s="2" t="s">
        <v>132</v>
      </c>
      <c r="OK75" s="2" t="s">
        <v>142</v>
      </c>
      <c r="OL75" s="2" t="s">
        <v>132</v>
      </c>
      <c r="OM75" s="4"/>
      <c r="ON75" s="8"/>
      <c r="OO75" s="4"/>
      <c r="OP75" s="8"/>
      <c r="OQ75" s="7"/>
      <c r="OR75" s="7"/>
      <c r="OS75" s="2" t="s">
        <v>175</v>
      </c>
      <c r="OT75" s="2" t="s">
        <v>177</v>
      </c>
      <c r="OU75" s="2" t="s">
        <v>132</v>
      </c>
      <c r="OV75" s="2" t="s">
        <v>132</v>
      </c>
      <c r="OW75" s="2" t="s">
        <v>142</v>
      </c>
      <c r="OX75" s="2" t="s">
        <v>132</v>
      </c>
      <c r="OY75" s="4"/>
      <c r="OZ75" s="8"/>
      <c r="PA75" s="4"/>
      <c r="PB75" s="8"/>
      <c r="PC75" s="7"/>
      <c r="PD75" s="7"/>
      <c r="PE75" s="2" t="s">
        <v>164</v>
      </c>
      <c r="PF75" s="2" t="s">
        <v>129</v>
      </c>
      <c r="PG75" s="2" t="s">
        <v>132</v>
      </c>
      <c r="PH75" s="2" t="s">
        <v>132</v>
      </c>
      <c r="PI75" s="2" t="s">
        <v>142</v>
      </c>
      <c r="PJ75" s="2" t="s">
        <v>132</v>
      </c>
      <c r="PK75" s="4"/>
      <c r="PL75" s="8"/>
      <c r="PM75" s="4"/>
      <c r="PN75" s="8"/>
      <c r="PO75" s="7"/>
      <c r="PP75" s="7"/>
      <c r="PQ75" s="2" t="s">
        <v>140</v>
      </c>
      <c r="PR75" s="2" t="s">
        <v>177</v>
      </c>
      <c r="PS75" s="2" t="s">
        <v>508</v>
      </c>
      <c r="PT75" s="2" t="s">
        <v>431</v>
      </c>
      <c r="PU75" s="2" t="s">
        <v>142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164</v>
      </c>
      <c r="QP75" s="2" t="s">
        <v>177</v>
      </c>
      <c r="QQ75" s="2" t="s">
        <v>132</v>
      </c>
      <c r="QR75" s="2" t="s">
        <v>132</v>
      </c>
      <c r="QS75" s="2" t="s">
        <v>142</v>
      </c>
      <c r="QT75" s="2" t="s">
        <v>132</v>
      </c>
      <c r="QU75" s="4"/>
      <c r="QV75" s="8"/>
      <c r="QW75" s="4"/>
      <c r="QX75" s="8"/>
      <c r="QY75" s="7"/>
      <c r="QZ75" s="7"/>
      <c r="RA75" s="2" t="s">
        <v>175</v>
      </c>
      <c r="RB75" s="2" t="s">
        <v>129</v>
      </c>
      <c r="RC75" s="2" t="s">
        <v>132</v>
      </c>
      <c r="RD75" s="2" t="s">
        <v>132</v>
      </c>
      <c r="RE75" s="2" t="s">
        <v>142</v>
      </c>
      <c r="RF75" s="2" t="s">
        <v>180</v>
      </c>
      <c r="RG75" s="4"/>
      <c r="RH75" s="8"/>
      <c r="RI75" s="4"/>
      <c r="RJ75" s="8"/>
      <c r="RK75" s="7"/>
      <c r="RL75" s="7"/>
      <c r="RM75" s="2" t="s">
        <v>140</v>
      </c>
      <c r="RN75" s="2" t="s">
        <v>177</v>
      </c>
      <c r="RO75" s="2" t="s">
        <v>1185</v>
      </c>
      <c r="RP75" s="2" t="s">
        <v>1441</v>
      </c>
      <c r="RQ75" s="2" t="s">
        <v>142</v>
      </c>
      <c r="RR75" s="2" t="s">
        <v>132</v>
      </c>
    </row>
    <row r="76">
      <c r="A76" s="2" t="s">
        <v>1442</v>
      </c>
      <c r="B76" s="2" t="s">
        <v>121</v>
      </c>
      <c r="C76" s="2" t="s">
        <v>122</v>
      </c>
      <c r="D76" s="2" t="s">
        <v>929</v>
      </c>
      <c r="E76" s="2" t="s">
        <v>930</v>
      </c>
      <c r="F76" s="2" t="s">
        <v>1443</v>
      </c>
      <c r="G76" s="2" t="s">
        <v>1443</v>
      </c>
      <c r="H76" s="2" t="s">
        <v>1443</v>
      </c>
      <c r="I76" s="2" t="s">
        <v>1444</v>
      </c>
      <c r="J76" s="2" t="s">
        <v>127</v>
      </c>
      <c r="K76" s="2" t="s">
        <v>349</v>
      </c>
      <c r="L76" s="3">
        <v>24.48</v>
      </c>
      <c r="M76" s="3">
        <v>25.7</v>
      </c>
      <c r="N76" s="3">
        <v>59.49</v>
      </c>
      <c r="O76" s="2" t="s">
        <v>129</v>
      </c>
      <c r="P76" s="2" t="s">
        <v>602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428</v>
      </c>
      <c r="V76" s="2" t="s">
        <v>719</v>
      </c>
      <c r="W76" s="2" t="s">
        <v>136</v>
      </c>
      <c r="X76" s="2" t="s">
        <v>132</v>
      </c>
      <c r="Y76" s="2" t="s">
        <v>1324</v>
      </c>
      <c r="Z76" s="4">
        <v>123</v>
      </c>
      <c r="AA76" s="4">
        <f>=ROUNDDOWN(39.6774193548387,0)</f>
      </c>
      <c r="AB76" s="5">
        <v>3.1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14</v>
      </c>
      <c r="AQ76" s="8">
        <v>448.47</v>
      </c>
      <c r="AR76" s="4"/>
      <c r="AS76" s="8"/>
      <c r="AT76" s="7"/>
      <c r="AU76" s="7"/>
      <c r="AV76" s="4">
        <v>14</v>
      </c>
      <c r="AW76" s="8">
        <v>448.47</v>
      </c>
      <c r="AX76" s="4"/>
      <c r="AY76" s="8"/>
      <c r="AZ76" s="7"/>
      <c r="BA76" s="7"/>
      <c r="BB76" s="7">
        <v>1</v>
      </c>
      <c r="BC76" s="4">
        <v>14</v>
      </c>
      <c r="BD76" s="8">
        <v>448.47</v>
      </c>
      <c r="BE76" s="4"/>
      <c r="BF76" s="8"/>
      <c r="BG76" s="7"/>
      <c r="BH76" s="7"/>
      <c r="BI76" s="7">
        <v>1</v>
      </c>
      <c r="BJ76" s="4">
        <v>14</v>
      </c>
      <c r="BK76" s="8">
        <v>448.47</v>
      </c>
      <c r="BL76" s="2" t="s">
        <v>1445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129</v>
      </c>
      <c r="BW76" s="2" t="s">
        <v>132</v>
      </c>
      <c r="BX76" s="2" t="s">
        <v>1446</v>
      </c>
      <c r="BY76" s="2" t="s">
        <v>142</v>
      </c>
      <c r="BZ76" s="2" t="s">
        <v>132</v>
      </c>
      <c r="CA76" s="4"/>
      <c r="CB76" s="8"/>
      <c r="CC76" s="4"/>
      <c r="CD76" s="8"/>
      <c r="CE76" s="7"/>
      <c r="CF76" s="7"/>
      <c r="CG76" s="2" t="s">
        <v>140</v>
      </c>
      <c r="CH76" s="2" t="s">
        <v>129</v>
      </c>
      <c r="CI76" s="2" t="s">
        <v>1193</v>
      </c>
      <c r="CJ76" s="2" t="s">
        <v>880</v>
      </c>
      <c r="CK76" s="2" t="s">
        <v>142</v>
      </c>
      <c r="CL76" s="2" t="s">
        <v>132</v>
      </c>
      <c r="CM76" s="4">
        <v>8</v>
      </c>
      <c r="CN76" s="8">
        <v>248.32</v>
      </c>
      <c r="CO76" s="4"/>
      <c r="CP76" s="8"/>
      <c r="CQ76" s="7"/>
      <c r="CR76" s="7"/>
      <c r="CS76" s="2" t="s">
        <v>140</v>
      </c>
      <c r="CT76" s="2" t="s">
        <v>129</v>
      </c>
      <c r="CU76" s="2" t="s">
        <v>1111</v>
      </c>
      <c r="CV76" s="2" t="s">
        <v>1447</v>
      </c>
      <c r="CW76" s="2" t="s">
        <v>142</v>
      </c>
      <c r="CX76" s="2" t="s">
        <v>132</v>
      </c>
      <c r="CY76" s="4"/>
      <c r="CZ76" s="8"/>
      <c r="DA76" s="4"/>
      <c r="DB76" s="8"/>
      <c r="DC76" s="7"/>
      <c r="DD76" s="7"/>
      <c r="DE76" s="2" t="s">
        <v>140</v>
      </c>
      <c r="DF76" s="2" t="s">
        <v>129</v>
      </c>
      <c r="DG76" s="2" t="s">
        <v>1324</v>
      </c>
      <c r="DH76" s="2" t="s">
        <v>1113</v>
      </c>
      <c r="DI76" s="2" t="s">
        <v>142</v>
      </c>
      <c r="DJ76" s="2" t="s">
        <v>132</v>
      </c>
      <c r="DK76" s="4">
        <v>3</v>
      </c>
      <c r="DL76" s="8">
        <v>86.4</v>
      </c>
      <c r="DM76" s="4"/>
      <c r="DN76" s="8"/>
      <c r="DO76" s="7"/>
      <c r="DP76" s="7"/>
      <c r="DQ76" s="2" t="s">
        <v>140</v>
      </c>
      <c r="DR76" s="2" t="s">
        <v>129</v>
      </c>
      <c r="DS76" s="2" t="s">
        <v>827</v>
      </c>
      <c r="DT76" s="2" t="s">
        <v>828</v>
      </c>
      <c r="DU76" s="2" t="s">
        <v>142</v>
      </c>
      <c r="DV76" s="2" t="s">
        <v>132</v>
      </c>
      <c r="DW76" s="4"/>
      <c r="DX76" s="8"/>
      <c r="DY76" s="4"/>
      <c r="DZ76" s="8"/>
      <c r="EA76" s="7"/>
      <c r="EB76" s="7"/>
      <c r="EC76" s="2" t="s">
        <v>140</v>
      </c>
      <c r="ED76" s="2" t="s">
        <v>129</v>
      </c>
      <c r="EE76" s="2" t="s">
        <v>829</v>
      </c>
      <c r="EF76" s="2" t="s">
        <v>649</v>
      </c>
      <c r="EG76" s="2" t="s">
        <v>142</v>
      </c>
      <c r="EH76" s="2" t="s">
        <v>132</v>
      </c>
      <c r="EI76" s="4"/>
      <c r="EJ76" s="8"/>
      <c r="EK76" s="4"/>
      <c r="EL76" s="8"/>
      <c r="EM76" s="7"/>
      <c r="EN76" s="7"/>
      <c r="EO76" s="2" t="s">
        <v>140</v>
      </c>
      <c r="EP76" s="2" t="s">
        <v>129</v>
      </c>
      <c r="EQ76" s="2" t="s">
        <v>1448</v>
      </c>
      <c r="ER76" s="2" t="s">
        <v>1449</v>
      </c>
      <c r="ES76" s="2" t="s">
        <v>142</v>
      </c>
      <c r="ET76" s="2" t="s">
        <v>132</v>
      </c>
      <c r="EU76" s="4"/>
      <c r="EV76" s="8"/>
      <c r="EW76" s="4"/>
      <c r="EX76" s="8"/>
      <c r="EY76" s="7"/>
      <c r="EZ76" s="7"/>
      <c r="FA76" s="2" t="s">
        <v>140</v>
      </c>
      <c r="FB76" s="2" t="s">
        <v>177</v>
      </c>
      <c r="FC76" s="2" t="s">
        <v>648</v>
      </c>
      <c r="FD76" s="2" t="s">
        <v>152</v>
      </c>
      <c r="FE76" s="2" t="s">
        <v>142</v>
      </c>
      <c r="FF76" s="2" t="s">
        <v>132</v>
      </c>
      <c r="FG76" s="4">
        <v>1</v>
      </c>
      <c r="FH76" s="8">
        <v>27.76</v>
      </c>
      <c r="FI76" s="4"/>
      <c r="FJ76" s="8"/>
      <c r="FK76" s="7"/>
      <c r="FL76" s="7"/>
      <c r="FM76" s="2" t="s">
        <v>140</v>
      </c>
      <c r="FN76" s="2" t="s">
        <v>129</v>
      </c>
      <c r="FO76" s="2" t="s">
        <v>156</v>
      </c>
      <c r="FP76" s="2" t="s">
        <v>1450</v>
      </c>
      <c r="FQ76" s="2" t="s">
        <v>142</v>
      </c>
      <c r="FR76" s="2" t="s">
        <v>132</v>
      </c>
      <c r="FS76" s="4"/>
      <c r="FT76" s="8"/>
      <c r="FU76" s="4"/>
      <c r="FV76" s="8"/>
      <c r="FW76" s="7"/>
      <c r="FX76" s="7"/>
      <c r="FY76" s="2" t="s">
        <v>140</v>
      </c>
      <c r="FZ76" s="2" t="s">
        <v>129</v>
      </c>
      <c r="GA76" s="2" t="s">
        <v>565</v>
      </c>
      <c r="GB76" s="2" t="s">
        <v>686</v>
      </c>
      <c r="GC76" s="2" t="s">
        <v>142</v>
      </c>
      <c r="GD76" s="2" t="s">
        <v>132</v>
      </c>
      <c r="GE76" s="4"/>
      <c r="GF76" s="8"/>
      <c r="GG76" s="4"/>
      <c r="GH76" s="8"/>
      <c r="GI76" s="7"/>
      <c r="GJ76" s="7"/>
      <c r="GK76" s="2" t="s">
        <v>140</v>
      </c>
      <c r="GL76" s="2" t="s">
        <v>129</v>
      </c>
      <c r="GM76" s="2" t="s">
        <v>1332</v>
      </c>
      <c r="GN76" s="2" t="s">
        <v>1292</v>
      </c>
      <c r="GO76" s="2" t="s">
        <v>142</v>
      </c>
      <c r="GP76" s="2" t="s">
        <v>132</v>
      </c>
      <c r="GQ76" s="4">
        <v>1</v>
      </c>
      <c r="GR76" s="8">
        <v>53.99</v>
      </c>
      <c r="GS76" s="4"/>
      <c r="GT76" s="8"/>
      <c r="GU76" s="7"/>
      <c r="GV76" s="7"/>
      <c r="GW76" s="2" t="s">
        <v>140</v>
      </c>
      <c r="GX76" s="2" t="s">
        <v>129</v>
      </c>
      <c r="GY76" s="2" t="s">
        <v>162</v>
      </c>
      <c r="GZ76" s="2" t="s">
        <v>1247</v>
      </c>
      <c r="HA76" s="2" t="s">
        <v>142</v>
      </c>
      <c r="HB76" s="2" t="s">
        <v>132</v>
      </c>
      <c r="HC76" s="4">
        <v>1</v>
      </c>
      <c r="HD76" s="8">
        <v>32</v>
      </c>
      <c r="HE76" s="4"/>
      <c r="HF76" s="8"/>
      <c r="HG76" s="7"/>
      <c r="HH76" s="7"/>
      <c r="HI76" s="2" t="s">
        <v>140</v>
      </c>
      <c r="HJ76" s="2" t="s">
        <v>129</v>
      </c>
      <c r="HK76" s="2" t="s">
        <v>893</v>
      </c>
      <c r="HL76" s="2" t="s">
        <v>1451</v>
      </c>
      <c r="HM76" s="2" t="s">
        <v>142</v>
      </c>
      <c r="HN76" s="2" t="s">
        <v>132</v>
      </c>
      <c r="HO76" s="4"/>
      <c r="HP76" s="8"/>
      <c r="HQ76" s="4"/>
      <c r="HR76" s="8"/>
      <c r="HS76" s="7"/>
      <c r="HT76" s="7"/>
      <c r="HU76" s="2" t="s">
        <v>140</v>
      </c>
      <c r="HV76" s="2" t="s">
        <v>129</v>
      </c>
      <c r="HW76" s="2" t="s">
        <v>417</v>
      </c>
      <c r="HX76" s="2" t="s">
        <v>132</v>
      </c>
      <c r="HY76" s="2" t="s">
        <v>142</v>
      </c>
      <c r="HZ76" s="2" t="s">
        <v>132</v>
      </c>
      <c r="IA76" s="4"/>
      <c r="IB76" s="8"/>
      <c r="IC76" s="4"/>
      <c r="ID76" s="8"/>
      <c r="IE76" s="7"/>
      <c r="IF76" s="7"/>
      <c r="IG76" s="2" t="s">
        <v>168</v>
      </c>
      <c r="IH76" s="2" t="s">
        <v>129</v>
      </c>
      <c r="II76" s="2" t="s">
        <v>132</v>
      </c>
      <c r="IJ76" s="2" t="s">
        <v>132</v>
      </c>
      <c r="IK76" s="2" t="s">
        <v>142</v>
      </c>
      <c r="IL76" s="2" t="s">
        <v>132</v>
      </c>
      <c r="IM76" s="4"/>
      <c r="IN76" s="8"/>
      <c r="IO76" s="4"/>
      <c r="IP76" s="8"/>
      <c r="IQ76" s="7"/>
      <c r="IR76" s="7"/>
      <c r="IS76" s="2" t="s">
        <v>140</v>
      </c>
      <c r="IT76" s="2" t="s">
        <v>129</v>
      </c>
      <c r="IU76" s="2" t="s">
        <v>169</v>
      </c>
      <c r="IV76" s="2" t="s">
        <v>132</v>
      </c>
      <c r="IW76" s="2" t="s">
        <v>142</v>
      </c>
      <c r="IX76" s="2" t="s">
        <v>132</v>
      </c>
      <c r="IY76" s="4"/>
      <c r="IZ76" s="8"/>
      <c r="JA76" s="4"/>
      <c r="JB76" s="8"/>
      <c r="JC76" s="7"/>
      <c r="JD76" s="7"/>
      <c r="JE76" s="2" t="s">
        <v>175</v>
      </c>
      <c r="JF76" s="2" t="s">
        <v>129</v>
      </c>
      <c r="JG76" s="2" t="s">
        <v>132</v>
      </c>
      <c r="JH76" s="2" t="s">
        <v>132</v>
      </c>
      <c r="JI76" s="2" t="s">
        <v>142</v>
      </c>
      <c r="JJ76" s="2" t="s">
        <v>132</v>
      </c>
      <c r="JK76" s="4"/>
      <c r="JL76" s="8"/>
      <c r="JM76" s="4"/>
      <c r="JN76" s="8"/>
      <c r="JO76" s="7"/>
      <c r="JP76" s="7"/>
      <c r="JQ76" s="2" t="s">
        <v>140</v>
      </c>
      <c r="JR76" s="2" t="s">
        <v>129</v>
      </c>
      <c r="JS76" s="2" t="s">
        <v>236</v>
      </c>
      <c r="JT76" s="2" t="s">
        <v>404</v>
      </c>
      <c r="JU76" s="2" t="s">
        <v>142</v>
      </c>
      <c r="JV76" s="2" t="s">
        <v>132</v>
      </c>
      <c r="JW76" s="4"/>
      <c r="JX76" s="8"/>
      <c r="JY76" s="4"/>
      <c r="JZ76" s="8"/>
      <c r="KA76" s="7"/>
      <c r="KB76" s="7"/>
      <c r="KC76" s="2" t="s">
        <v>140</v>
      </c>
      <c r="KD76" s="2" t="s">
        <v>129</v>
      </c>
      <c r="KE76" s="2" t="s">
        <v>308</v>
      </c>
      <c r="KF76" s="2" t="s">
        <v>132</v>
      </c>
      <c r="KG76" s="2" t="s">
        <v>142</v>
      </c>
      <c r="KH76" s="2" t="s">
        <v>132</v>
      </c>
      <c r="KI76" s="4"/>
      <c r="KJ76" s="8"/>
      <c r="KK76" s="4"/>
      <c r="KL76" s="8"/>
      <c r="KM76" s="7"/>
      <c r="KN76" s="7"/>
      <c r="KO76" s="2" t="s">
        <v>132</v>
      </c>
      <c r="KP76" s="2" t="s">
        <v>132</v>
      </c>
      <c r="KQ76" s="2" t="s">
        <v>132</v>
      </c>
      <c r="KR76" s="2" t="s">
        <v>132</v>
      </c>
      <c r="KS76" s="2" t="s">
        <v>132</v>
      </c>
      <c r="KT76" s="2" t="s">
        <v>132</v>
      </c>
      <c r="KU76" s="4"/>
      <c r="KV76" s="8"/>
      <c r="KW76" s="4"/>
      <c r="KX76" s="8"/>
      <c r="KY76" s="7"/>
      <c r="KZ76" s="7"/>
      <c r="LA76" s="2" t="s">
        <v>132</v>
      </c>
      <c r="LB76" s="2" t="s">
        <v>132</v>
      </c>
      <c r="LC76" s="2" t="s">
        <v>132</v>
      </c>
      <c r="LD76" s="2" t="s">
        <v>132</v>
      </c>
      <c r="LE76" s="2" t="s">
        <v>132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140</v>
      </c>
      <c r="LZ76" s="2" t="s">
        <v>174</v>
      </c>
      <c r="MA76" s="2" t="s">
        <v>1200</v>
      </c>
      <c r="MB76" s="2" t="s">
        <v>1452</v>
      </c>
      <c r="MC76" s="2" t="s">
        <v>142</v>
      </c>
      <c r="MD76" s="2" t="s">
        <v>132</v>
      </c>
      <c r="ME76" s="4"/>
      <c r="MF76" s="8"/>
      <c r="MG76" s="4"/>
      <c r="MH76" s="8"/>
      <c r="MI76" s="7"/>
      <c r="MJ76" s="7"/>
      <c r="MK76" s="2" t="s">
        <v>175</v>
      </c>
      <c r="ML76" s="2" t="s">
        <v>129</v>
      </c>
      <c r="MM76" s="2" t="s">
        <v>132</v>
      </c>
      <c r="MN76" s="2" t="s">
        <v>132</v>
      </c>
      <c r="MO76" s="2" t="s">
        <v>142</v>
      </c>
      <c r="MP76" s="2" t="s">
        <v>132</v>
      </c>
      <c r="MQ76" s="4"/>
      <c r="MR76" s="8"/>
      <c r="MS76" s="4"/>
      <c r="MT76" s="8"/>
      <c r="MU76" s="7"/>
      <c r="MV76" s="7"/>
      <c r="MW76" s="2" t="s">
        <v>175</v>
      </c>
      <c r="MX76" s="2" t="s">
        <v>129</v>
      </c>
      <c r="MY76" s="2" t="s">
        <v>132</v>
      </c>
      <c r="MZ76" s="2" t="s">
        <v>132</v>
      </c>
      <c r="NA76" s="2" t="s">
        <v>142</v>
      </c>
      <c r="NB76" s="2" t="s">
        <v>132</v>
      </c>
      <c r="NC76" s="4"/>
      <c r="ND76" s="8"/>
      <c r="NE76" s="4"/>
      <c r="NF76" s="8"/>
      <c r="NG76" s="7"/>
      <c r="NH76" s="7"/>
      <c r="NI76" s="2" t="s">
        <v>175</v>
      </c>
      <c r="NJ76" s="2" t="s">
        <v>129</v>
      </c>
      <c r="NK76" s="2" t="s">
        <v>132</v>
      </c>
      <c r="NL76" s="2" t="s">
        <v>132</v>
      </c>
      <c r="NM76" s="2" t="s">
        <v>142</v>
      </c>
      <c r="NN76" s="2" t="s">
        <v>132</v>
      </c>
      <c r="NO76" s="4"/>
      <c r="NP76" s="8"/>
      <c r="NQ76" s="4"/>
      <c r="NR76" s="8"/>
      <c r="NS76" s="7"/>
      <c r="NT76" s="7"/>
      <c r="NU76" s="2" t="s">
        <v>176</v>
      </c>
      <c r="NV76" s="2" t="s">
        <v>129</v>
      </c>
      <c r="NW76" s="2" t="s">
        <v>132</v>
      </c>
      <c r="NX76" s="2" t="s">
        <v>132</v>
      </c>
      <c r="NY76" s="2" t="s">
        <v>142</v>
      </c>
      <c r="NZ76" s="2" t="s">
        <v>132</v>
      </c>
      <c r="OA76" s="4"/>
      <c r="OB76" s="8"/>
      <c r="OC76" s="4"/>
      <c r="OD76" s="8"/>
      <c r="OE76" s="7"/>
      <c r="OF76" s="7"/>
      <c r="OG76" s="2" t="s">
        <v>175</v>
      </c>
      <c r="OH76" s="2" t="s">
        <v>129</v>
      </c>
      <c r="OI76" s="2" t="s">
        <v>132</v>
      </c>
      <c r="OJ76" s="2" t="s">
        <v>132</v>
      </c>
      <c r="OK76" s="2" t="s">
        <v>142</v>
      </c>
      <c r="OL76" s="2" t="s">
        <v>132</v>
      </c>
      <c r="OM76" s="4"/>
      <c r="ON76" s="8"/>
      <c r="OO76" s="4"/>
      <c r="OP76" s="8"/>
      <c r="OQ76" s="7"/>
      <c r="OR76" s="7"/>
      <c r="OS76" s="2" t="s">
        <v>175</v>
      </c>
      <c r="OT76" s="2" t="s">
        <v>177</v>
      </c>
      <c r="OU76" s="2" t="s">
        <v>132</v>
      </c>
      <c r="OV76" s="2" t="s">
        <v>132</v>
      </c>
      <c r="OW76" s="2" t="s">
        <v>142</v>
      </c>
      <c r="OX76" s="2" t="s">
        <v>132</v>
      </c>
      <c r="OY76" s="4"/>
      <c r="OZ76" s="8"/>
      <c r="PA76" s="4"/>
      <c r="PB76" s="8"/>
      <c r="PC76" s="7"/>
      <c r="PD76" s="7"/>
      <c r="PE76" s="2" t="s">
        <v>164</v>
      </c>
      <c r="PF76" s="2" t="s">
        <v>129</v>
      </c>
      <c r="PG76" s="2" t="s">
        <v>132</v>
      </c>
      <c r="PH76" s="2" t="s">
        <v>132</v>
      </c>
      <c r="PI76" s="2" t="s">
        <v>142</v>
      </c>
      <c r="PJ76" s="2" t="s">
        <v>132</v>
      </c>
      <c r="PK76" s="4"/>
      <c r="PL76" s="8"/>
      <c r="PM76" s="4"/>
      <c r="PN76" s="8"/>
      <c r="PO76" s="7"/>
      <c r="PP76" s="7"/>
      <c r="PQ76" s="2" t="s">
        <v>140</v>
      </c>
      <c r="PR76" s="2" t="s">
        <v>177</v>
      </c>
      <c r="PS76" s="2" t="s">
        <v>508</v>
      </c>
      <c r="PT76" s="2" t="s">
        <v>1453</v>
      </c>
      <c r="PU76" s="2" t="s">
        <v>142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164</v>
      </c>
      <c r="QP76" s="2" t="s">
        <v>177</v>
      </c>
      <c r="QQ76" s="2" t="s">
        <v>132</v>
      </c>
      <c r="QR76" s="2" t="s">
        <v>132</v>
      </c>
      <c r="QS76" s="2" t="s">
        <v>142</v>
      </c>
      <c r="QT76" s="2" t="s">
        <v>132</v>
      </c>
      <c r="QU76" s="4"/>
      <c r="QV76" s="8"/>
      <c r="QW76" s="4"/>
      <c r="QX76" s="8"/>
      <c r="QY76" s="7"/>
      <c r="QZ76" s="7"/>
      <c r="RA76" s="2" t="s">
        <v>175</v>
      </c>
      <c r="RB76" s="2" t="s">
        <v>129</v>
      </c>
      <c r="RC76" s="2" t="s">
        <v>132</v>
      </c>
      <c r="RD76" s="2" t="s">
        <v>132</v>
      </c>
      <c r="RE76" s="2" t="s">
        <v>142</v>
      </c>
      <c r="RF76" s="2" t="s">
        <v>180</v>
      </c>
      <c r="RG76" s="4"/>
      <c r="RH76" s="8"/>
      <c r="RI76" s="4"/>
      <c r="RJ76" s="8"/>
      <c r="RK76" s="7"/>
      <c r="RL76" s="7"/>
      <c r="RM76" s="2" t="s">
        <v>140</v>
      </c>
      <c r="RN76" s="2" t="s">
        <v>177</v>
      </c>
      <c r="RO76" s="2" t="s">
        <v>181</v>
      </c>
      <c r="RP76" s="2" t="s">
        <v>1454</v>
      </c>
      <c r="RQ76" s="2" t="s">
        <v>142</v>
      </c>
      <c r="RR76" s="2" t="s">
        <v>132</v>
      </c>
    </row>
    <row r="77">
      <c r="A77" s="2" t="s">
        <v>1455</v>
      </c>
      <c r="B77" s="2" t="s">
        <v>121</v>
      </c>
      <c r="C77" s="2" t="s">
        <v>122</v>
      </c>
      <c r="D77" s="2" t="s">
        <v>929</v>
      </c>
      <c r="E77" s="2" t="s">
        <v>930</v>
      </c>
      <c r="F77" s="2" t="s">
        <v>1456</v>
      </c>
      <c r="G77" s="2" t="s">
        <v>1456</v>
      </c>
      <c r="H77" s="2" t="s">
        <v>1456</v>
      </c>
      <c r="I77" s="2" t="s">
        <v>1457</v>
      </c>
      <c r="J77" s="2" t="s">
        <v>127</v>
      </c>
      <c r="K77" s="2" t="s">
        <v>349</v>
      </c>
      <c r="L77" s="3">
        <v>58.51</v>
      </c>
      <c r="M77" s="3">
        <v>61.44</v>
      </c>
      <c r="N77" s="3">
        <v>226.5</v>
      </c>
      <c r="O77" s="2" t="s">
        <v>905</v>
      </c>
      <c r="P77" s="2" t="s">
        <v>1390</v>
      </c>
      <c r="Q77" s="2" t="s">
        <v>131</v>
      </c>
      <c r="R77" s="2" t="s">
        <v>19</v>
      </c>
      <c r="S77" s="2" t="s">
        <v>132</v>
      </c>
      <c r="T77" s="2" t="s">
        <v>132</v>
      </c>
      <c r="U77" s="2" t="s">
        <v>428</v>
      </c>
      <c r="V77" s="2" t="s">
        <v>746</v>
      </c>
      <c r="W77" s="2" t="s">
        <v>246</v>
      </c>
      <c r="X77" s="2" t="s">
        <v>132</v>
      </c>
      <c r="Y77" s="2" t="s">
        <v>627</v>
      </c>
      <c r="Z77" s="4">
        <v>11</v>
      </c>
      <c r="AA77" s="4">
        <f>=ROUNDDOWN(13.75,0)</f>
      </c>
      <c r="AB77" s="5">
        <v>0.8</v>
      </c>
      <c r="AC77" s="2" t="s">
        <v>132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4</v>
      </c>
      <c r="AQ77" s="8">
        <v>333.67</v>
      </c>
      <c r="AR77" s="4"/>
      <c r="AS77" s="8"/>
      <c r="AT77" s="7"/>
      <c r="AU77" s="7"/>
      <c r="AV77" s="4">
        <v>4</v>
      </c>
      <c r="AW77" s="8">
        <v>333.67</v>
      </c>
      <c r="AX77" s="4"/>
      <c r="AY77" s="8"/>
      <c r="AZ77" s="7"/>
      <c r="BA77" s="7"/>
      <c r="BB77" s="7">
        <v>1</v>
      </c>
      <c r="BC77" s="4">
        <v>4</v>
      </c>
      <c r="BD77" s="8">
        <v>333.67</v>
      </c>
      <c r="BE77" s="4"/>
      <c r="BF77" s="8"/>
      <c r="BG77" s="7"/>
      <c r="BH77" s="7"/>
      <c r="BI77" s="7">
        <v>1</v>
      </c>
      <c r="BJ77" s="4">
        <v>4</v>
      </c>
      <c r="BK77" s="8">
        <v>333.67</v>
      </c>
      <c r="BL77" s="2" t="s">
        <v>19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132</v>
      </c>
      <c r="BV77" s="2" t="s">
        <v>132</v>
      </c>
      <c r="BW77" s="2" t="s">
        <v>132</v>
      </c>
      <c r="BX77" s="2" t="s">
        <v>132</v>
      </c>
      <c r="BY77" s="2" t="s">
        <v>132</v>
      </c>
      <c r="BZ77" s="2" t="s">
        <v>132</v>
      </c>
      <c r="CA77" s="4"/>
      <c r="CB77" s="8"/>
      <c r="CC77" s="4"/>
      <c r="CD77" s="8"/>
      <c r="CE77" s="7"/>
      <c r="CF77" s="7"/>
      <c r="CG77" s="2" t="s">
        <v>132</v>
      </c>
      <c r="CH77" s="2" t="s">
        <v>132</v>
      </c>
      <c r="CI77" s="2" t="s">
        <v>132</v>
      </c>
      <c r="CJ77" s="2" t="s">
        <v>132</v>
      </c>
      <c r="CK77" s="2" t="s">
        <v>132</v>
      </c>
      <c r="CL77" s="2" t="s">
        <v>132</v>
      </c>
      <c r="CM77" s="4"/>
      <c r="CN77" s="8"/>
      <c r="CO77" s="4"/>
      <c r="CP77" s="8"/>
      <c r="CQ77" s="7"/>
      <c r="CR77" s="7"/>
      <c r="CS77" s="2" t="s">
        <v>132</v>
      </c>
      <c r="CT77" s="2" t="s">
        <v>132</v>
      </c>
      <c r="CU77" s="2" t="s">
        <v>132</v>
      </c>
      <c r="CV77" s="2" t="s">
        <v>132</v>
      </c>
      <c r="CW77" s="2" t="s">
        <v>132</v>
      </c>
      <c r="CX77" s="2" t="s">
        <v>132</v>
      </c>
      <c r="CY77" s="4">
        <v>4</v>
      </c>
      <c r="CZ77" s="8">
        <v>333.67</v>
      </c>
      <c r="DA77" s="4"/>
      <c r="DB77" s="8"/>
      <c r="DC77" s="7"/>
      <c r="DD77" s="7"/>
      <c r="DE77" s="2" t="s">
        <v>140</v>
      </c>
      <c r="DF77" s="2" t="s">
        <v>129</v>
      </c>
      <c r="DG77" s="2" t="s">
        <v>627</v>
      </c>
      <c r="DH77" s="2" t="s">
        <v>440</v>
      </c>
      <c r="DI77" s="2" t="s">
        <v>142</v>
      </c>
      <c r="DJ77" s="2" t="s">
        <v>132</v>
      </c>
      <c r="DK77" s="4"/>
      <c r="DL77" s="8"/>
      <c r="DM77" s="4"/>
      <c r="DN77" s="8"/>
      <c r="DO77" s="7"/>
      <c r="DP77" s="7"/>
      <c r="DQ77" s="2" t="s">
        <v>132</v>
      </c>
      <c r="DR77" s="2" t="s">
        <v>132</v>
      </c>
      <c r="DS77" s="2" t="s">
        <v>132</v>
      </c>
      <c r="DT77" s="2" t="s">
        <v>132</v>
      </c>
      <c r="DU77" s="2" t="s">
        <v>132</v>
      </c>
      <c r="DV77" s="2" t="s">
        <v>132</v>
      </c>
      <c r="DW77" s="4"/>
      <c r="DX77" s="8"/>
      <c r="DY77" s="4"/>
      <c r="DZ77" s="8"/>
      <c r="EA77" s="7"/>
      <c r="EB77" s="7"/>
      <c r="EC77" s="2" t="s">
        <v>132</v>
      </c>
      <c r="ED77" s="2" t="s">
        <v>132</v>
      </c>
      <c r="EE77" s="2" t="s">
        <v>132</v>
      </c>
      <c r="EF77" s="2" t="s">
        <v>132</v>
      </c>
      <c r="EG77" s="2" t="s">
        <v>132</v>
      </c>
      <c r="EH77" s="2" t="s">
        <v>132</v>
      </c>
      <c r="EI77" s="4"/>
      <c r="EJ77" s="8"/>
      <c r="EK77" s="4"/>
      <c r="EL77" s="8"/>
      <c r="EM77" s="7"/>
      <c r="EN77" s="7"/>
      <c r="EO77" s="2" t="s">
        <v>132</v>
      </c>
      <c r="EP77" s="2" t="s">
        <v>132</v>
      </c>
      <c r="EQ77" s="2" t="s">
        <v>132</v>
      </c>
      <c r="ER77" s="2" t="s">
        <v>132</v>
      </c>
      <c r="ES77" s="2" t="s">
        <v>132</v>
      </c>
      <c r="ET77" s="2" t="s">
        <v>132</v>
      </c>
      <c r="EU77" s="4"/>
      <c r="EV77" s="8"/>
      <c r="EW77" s="4"/>
      <c r="EX77" s="8"/>
      <c r="EY77" s="7"/>
      <c r="EZ77" s="7"/>
      <c r="FA77" s="2" t="s">
        <v>132</v>
      </c>
      <c r="FB77" s="2" t="s">
        <v>132</v>
      </c>
      <c r="FC77" s="2" t="s">
        <v>132</v>
      </c>
      <c r="FD77" s="2" t="s">
        <v>132</v>
      </c>
      <c r="FE77" s="2" t="s">
        <v>132</v>
      </c>
      <c r="FF77" s="2" t="s">
        <v>132</v>
      </c>
      <c r="FG77" s="4"/>
      <c r="FH77" s="8"/>
      <c r="FI77" s="4"/>
      <c r="FJ77" s="8"/>
      <c r="FK77" s="7"/>
      <c r="FL77" s="7"/>
      <c r="FM77" s="2" t="s">
        <v>132</v>
      </c>
      <c r="FN77" s="2" t="s">
        <v>132</v>
      </c>
      <c r="FO77" s="2" t="s">
        <v>132</v>
      </c>
      <c r="FP77" s="2" t="s">
        <v>132</v>
      </c>
      <c r="FQ77" s="2" t="s">
        <v>132</v>
      </c>
      <c r="FR77" s="2" t="s">
        <v>132</v>
      </c>
      <c r="FS77" s="4"/>
      <c r="FT77" s="8"/>
      <c r="FU77" s="4"/>
      <c r="FV77" s="8"/>
      <c r="FW77" s="7"/>
      <c r="FX77" s="7"/>
      <c r="FY77" s="2" t="s">
        <v>132</v>
      </c>
      <c r="FZ77" s="2" t="s">
        <v>132</v>
      </c>
      <c r="GA77" s="2" t="s">
        <v>132</v>
      </c>
      <c r="GB77" s="2" t="s">
        <v>132</v>
      </c>
      <c r="GC77" s="2" t="s">
        <v>132</v>
      </c>
      <c r="GD77" s="2" t="s">
        <v>132</v>
      </c>
      <c r="GE77" s="4"/>
      <c r="GF77" s="8"/>
      <c r="GG77" s="4"/>
      <c r="GH77" s="8"/>
      <c r="GI77" s="7"/>
      <c r="GJ77" s="7"/>
      <c r="GK77" s="2" t="s">
        <v>140</v>
      </c>
      <c r="GL77" s="2" t="s">
        <v>129</v>
      </c>
      <c r="GM77" s="2" t="s">
        <v>708</v>
      </c>
      <c r="GN77" s="2" t="s">
        <v>132</v>
      </c>
      <c r="GO77" s="2" t="s">
        <v>142</v>
      </c>
      <c r="GP77" s="2" t="s">
        <v>132</v>
      </c>
      <c r="GQ77" s="4"/>
      <c r="GR77" s="8"/>
      <c r="GS77" s="4"/>
      <c r="GT77" s="8"/>
      <c r="GU77" s="7"/>
      <c r="GV77" s="7"/>
      <c r="GW77" s="2" t="s">
        <v>132</v>
      </c>
      <c r="GX77" s="2" t="s">
        <v>132</v>
      </c>
      <c r="GY77" s="2" t="s">
        <v>132</v>
      </c>
      <c r="GZ77" s="2" t="s">
        <v>132</v>
      </c>
      <c r="HA77" s="2" t="s">
        <v>132</v>
      </c>
      <c r="HB77" s="2" t="s">
        <v>132</v>
      </c>
      <c r="HC77" s="4"/>
      <c r="HD77" s="8"/>
      <c r="HE77" s="4"/>
      <c r="HF77" s="8"/>
      <c r="HG77" s="7"/>
      <c r="HH77" s="7"/>
      <c r="HI77" s="2" t="s">
        <v>132</v>
      </c>
      <c r="HJ77" s="2" t="s">
        <v>132</v>
      </c>
      <c r="HK77" s="2" t="s">
        <v>132</v>
      </c>
      <c r="HL77" s="2" t="s">
        <v>132</v>
      </c>
      <c r="HM77" s="2" t="s">
        <v>132</v>
      </c>
      <c r="HN77" s="2" t="s">
        <v>132</v>
      </c>
      <c r="HO77" s="4"/>
      <c r="HP77" s="8"/>
      <c r="HQ77" s="4"/>
      <c r="HR77" s="8"/>
      <c r="HS77" s="7"/>
      <c r="HT77" s="7"/>
      <c r="HU77" s="2" t="s">
        <v>132</v>
      </c>
      <c r="HV77" s="2" t="s">
        <v>132</v>
      </c>
      <c r="HW77" s="2" t="s">
        <v>132</v>
      </c>
      <c r="HX77" s="2" t="s">
        <v>132</v>
      </c>
      <c r="HY77" s="2" t="s">
        <v>132</v>
      </c>
      <c r="HZ77" s="2" t="s">
        <v>132</v>
      </c>
      <c r="IA77" s="4"/>
      <c r="IB77" s="8"/>
      <c r="IC77" s="4"/>
      <c r="ID77" s="8"/>
      <c r="IE77" s="7"/>
      <c r="IF77" s="7"/>
      <c r="IG77" s="2" t="s">
        <v>132</v>
      </c>
      <c r="IH77" s="2" t="s">
        <v>132</v>
      </c>
      <c r="II77" s="2" t="s">
        <v>132</v>
      </c>
      <c r="IJ77" s="2" t="s">
        <v>132</v>
      </c>
      <c r="IK77" s="2" t="s">
        <v>132</v>
      </c>
      <c r="IL77" s="2" t="s">
        <v>132</v>
      </c>
      <c r="IM77" s="4"/>
      <c r="IN77" s="8"/>
      <c r="IO77" s="4"/>
      <c r="IP77" s="8"/>
      <c r="IQ77" s="7"/>
      <c r="IR77" s="7"/>
      <c r="IS77" s="2" t="s">
        <v>132</v>
      </c>
      <c r="IT77" s="2" t="s">
        <v>132</v>
      </c>
      <c r="IU77" s="2" t="s">
        <v>132</v>
      </c>
      <c r="IV77" s="2" t="s">
        <v>132</v>
      </c>
      <c r="IW77" s="2" t="s">
        <v>132</v>
      </c>
      <c r="IX77" s="2" t="s">
        <v>132</v>
      </c>
      <c r="IY77" s="4"/>
      <c r="IZ77" s="8"/>
      <c r="JA77" s="4"/>
      <c r="JB77" s="8"/>
      <c r="JC77" s="7"/>
      <c r="JD77" s="7"/>
      <c r="JE77" s="2" t="s">
        <v>132</v>
      </c>
      <c r="JF77" s="2" t="s">
        <v>132</v>
      </c>
      <c r="JG77" s="2" t="s">
        <v>132</v>
      </c>
      <c r="JH77" s="2" t="s">
        <v>132</v>
      </c>
      <c r="JI77" s="2" t="s">
        <v>132</v>
      </c>
      <c r="JJ77" s="2" t="s">
        <v>132</v>
      </c>
      <c r="JK77" s="4"/>
      <c r="JL77" s="8"/>
      <c r="JM77" s="4"/>
      <c r="JN77" s="8"/>
      <c r="JO77" s="7"/>
      <c r="JP77" s="7"/>
      <c r="JQ77" s="2" t="s">
        <v>132</v>
      </c>
      <c r="JR77" s="2" t="s">
        <v>132</v>
      </c>
      <c r="JS77" s="2" t="s">
        <v>132</v>
      </c>
      <c r="JT77" s="2" t="s">
        <v>132</v>
      </c>
      <c r="JU77" s="2" t="s">
        <v>132</v>
      </c>
      <c r="JV77" s="2" t="s">
        <v>132</v>
      </c>
      <c r="JW77" s="4"/>
      <c r="JX77" s="8"/>
      <c r="JY77" s="4"/>
      <c r="JZ77" s="8"/>
      <c r="KA77" s="7"/>
      <c r="KB77" s="7"/>
      <c r="KC77" s="2" t="s">
        <v>140</v>
      </c>
      <c r="KD77" s="2" t="s">
        <v>129</v>
      </c>
      <c r="KE77" s="2" t="s">
        <v>460</v>
      </c>
      <c r="KF77" s="2" t="s">
        <v>132</v>
      </c>
      <c r="KG77" s="2" t="s">
        <v>142</v>
      </c>
      <c r="KH77" s="2" t="s">
        <v>132</v>
      </c>
      <c r="KI77" s="4"/>
      <c r="KJ77" s="8"/>
      <c r="KK77" s="4"/>
      <c r="KL77" s="8"/>
      <c r="KM77" s="7"/>
      <c r="KN77" s="7"/>
      <c r="KO77" s="2" t="s">
        <v>132</v>
      </c>
      <c r="KP77" s="2" t="s">
        <v>132</v>
      </c>
      <c r="KQ77" s="2" t="s">
        <v>132</v>
      </c>
      <c r="KR77" s="2" t="s">
        <v>132</v>
      </c>
      <c r="KS77" s="2" t="s">
        <v>132</v>
      </c>
      <c r="KT77" s="2" t="s">
        <v>132</v>
      </c>
      <c r="KU77" s="4"/>
      <c r="KV77" s="8"/>
      <c r="KW77" s="4"/>
      <c r="KX77" s="8"/>
      <c r="KY77" s="7"/>
      <c r="KZ77" s="7"/>
      <c r="LA77" s="2" t="s">
        <v>132</v>
      </c>
      <c r="LB77" s="2" t="s">
        <v>132</v>
      </c>
      <c r="LC77" s="2" t="s">
        <v>132</v>
      </c>
      <c r="LD77" s="2" t="s">
        <v>132</v>
      </c>
      <c r="LE77" s="2" t="s">
        <v>132</v>
      </c>
      <c r="LF77" s="2" t="s">
        <v>132</v>
      </c>
      <c r="LG77" s="4"/>
      <c r="LH77" s="8"/>
      <c r="LI77" s="4"/>
      <c r="LJ77" s="8"/>
      <c r="LK77" s="7"/>
      <c r="LL77" s="7"/>
      <c r="LM77" s="2" t="s">
        <v>132</v>
      </c>
      <c r="LN77" s="2" t="s">
        <v>132</v>
      </c>
      <c r="LO77" s="2" t="s">
        <v>132</v>
      </c>
      <c r="LP77" s="2" t="s">
        <v>132</v>
      </c>
      <c r="LQ77" s="2" t="s">
        <v>132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132</v>
      </c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132</v>
      </c>
      <c r="PR77" s="2" t="s">
        <v>132</v>
      </c>
      <c r="PS77" s="2" t="s">
        <v>132</v>
      </c>
      <c r="PT77" s="2" t="s">
        <v>132</v>
      </c>
      <c r="PU77" s="2" t="s">
        <v>132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132</v>
      </c>
      <c r="RB77" s="2" t="s">
        <v>132</v>
      </c>
      <c r="RC77" s="2" t="s">
        <v>132</v>
      </c>
      <c r="RD77" s="2" t="s">
        <v>132</v>
      </c>
      <c r="RE77" s="2" t="s">
        <v>132</v>
      </c>
      <c r="RF77" s="2" t="s">
        <v>132</v>
      </c>
      <c r="RG77" s="4"/>
      <c r="RH77" s="8"/>
      <c r="RI77" s="4"/>
      <c r="RJ77" s="8"/>
      <c r="RK77" s="7"/>
      <c r="RL77" s="7"/>
      <c r="RM77" s="2" t="s">
        <v>132</v>
      </c>
      <c r="RN77" s="2" t="s">
        <v>132</v>
      </c>
      <c r="RO77" s="2" t="s">
        <v>132</v>
      </c>
      <c r="RP77" s="2" t="s">
        <v>132</v>
      </c>
      <c r="RQ77" s="2" t="s">
        <v>132</v>
      </c>
      <c r="RR77" s="2" t="s">
        <v>132</v>
      </c>
    </row>
    <row r="78">
      <c r="A78" s="2" t="s">
        <v>1458</v>
      </c>
      <c r="B78" s="2" t="s">
        <v>121</v>
      </c>
      <c r="C78" s="2" t="s">
        <v>122</v>
      </c>
      <c r="D78" s="2" t="s">
        <v>929</v>
      </c>
      <c r="E78" s="2" t="s">
        <v>930</v>
      </c>
      <c r="F78" s="2" t="s">
        <v>1459</v>
      </c>
      <c r="G78" s="2" t="s">
        <v>1459</v>
      </c>
      <c r="H78" s="2" t="s">
        <v>1459</v>
      </c>
      <c r="I78" s="2" t="s">
        <v>1034</v>
      </c>
      <c r="J78" s="2" t="s">
        <v>127</v>
      </c>
      <c r="K78" s="2" t="s">
        <v>465</v>
      </c>
      <c r="L78" s="3">
        <v>18</v>
      </c>
      <c r="M78" s="3">
        <v>18.9</v>
      </c>
      <c r="N78" s="3"/>
      <c r="O78" s="2" t="s">
        <v>760</v>
      </c>
      <c r="P78" s="2" t="s">
        <v>922</v>
      </c>
      <c r="Q78" s="2" t="s">
        <v>131</v>
      </c>
      <c r="R78" s="2" t="s">
        <v>18</v>
      </c>
      <c r="S78" s="2" t="s">
        <v>132</v>
      </c>
      <c r="T78" s="2" t="s">
        <v>132</v>
      </c>
      <c r="U78" s="2" t="s">
        <v>132</v>
      </c>
      <c r="V78" s="2" t="s">
        <v>746</v>
      </c>
      <c r="W78" s="2" t="s">
        <v>132</v>
      </c>
      <c r="X78" s="2" t="s">
        <v>132</v>
      </c>
      <c r="Y78" s="2" t="s">
        <v>592</v>
      </c>
      <c r="Z78" s="4">
        <v>284</v>
      </c>
      <c r="AA78" s="4">
        <f>=ROUNDDOWN(78.8888888888889,0)</f>
      </c>
      <c r="AB78" s="5">
        <v>3.6</v>
      </c>
      <c r="AC78" s="2" t="s">
        <v>132</v>
      </c>
      <c r="AD78" s="4"/>
      <c r="AE78" s="4"/>
      <c r="AF78" s="6"/>
      <c r="AG78" s="6">
        <v>46</v>
      </c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19</v>
      </c>
      <c r="AQ78" s="8">
        <v>322.88</v>
      </c>
      <c r="AR78" s="4"/>
      <c r="AS78" s="8"/>
      <c r="AT78" s="7"/>
      <c r="AU78" s="7"/>
      <c r="AV78" s="4">
        <v>19</v>
      </c>
      <c r="AW78" s="8">
        <v>322.88</v>
      </c>
      <c r="AX78" s="4"/>
      <c r="AY78" s="8"/>
      <c r="AZ78" s="7"/>
      <c r="BA78" s="7"/>
      <c r="BB78" s="7">
        <v>1</v>
      </c>
      <c r="BC78" s="4">
        <v>19</v>
      </c>
      <c r="BD78" s="8">
        <v>322.88</v>
      </c>
      <c r="BE78" s="4"/>
      <c r="BF78" s="8"/>
      <c r="BG78" s="7"/>
      <c r="BH78" s="7"/>
      <c r="BI78" s="7">
        <v>1</v>
      </c>
      <c r="BJ78" s="4">
        <v>19</v>
      </c>
      <c r="BK78" s="8">
        <v>322.88</v>
      </c>
      <c r="BL78" s="2" t="s">
        <v>18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132</v>
      </c>
      <c r="BV78" s="2" t="s">
        <v>132</v>
      </c>
      <c r="BW78" s="2" t="s">
        <v>132</v>
      </c>
      <c r="BX78" s="2" t="s">
        <v>132</v>
      </c>
      <c r="BY78" s="2" t="s">
        <v>132</v>
      </c>
      <c r="BZ78" s="2" t="s">
        <v>132</v>
      </c>
      <c r="CA78" s="4"/>
      <c r="CB78" s="8"/>
      <c r="CC78" s="4"/>
      <c r="CD78" s="8"/>
      <c r="CE78" s="7"/>
      <c r="CF78" s="7"/>
      <c r="CG78" s="2" t="s">
        <v>132</v>
      </c>
      <c r="CH78" s="2" t="s">
        <v>132</v>
      </c>
      <c r="CI78" s="2" t="s">
        <v>132</v>
      </c>
      <c r="CJ78" s="2" t="s">
        <v>132</v>
      </c>
      <c r="CK78" s="2" t="s">
        <v>132</v>
      </c>
      <c r="CL78" s="2" t="s">
        <v>132</v>
      </c>
      <c r="CM78" s="4">
        <v>19</v>
      </c>
      <c r="CN78" s="8">
        <v>322.88</v>
      </c>
      <c r="CO78" s="4"/>
      <c r="CP78" s="8"/>
      <c r="CQ78" s="7"/>
      <c r="CR78" s="7"/>
      <c r="CS78" s="2" t="s">
        <v>140</v>
      </c>
      <c r="CT78" s="2" t="s">
        <v>129</v>
      </c>
      <c r="CU78" s="2" t="s">
        <v>1036</v>
      </c>
      <c r="CV78" s="2" t="s">
        <v>1037</v>
      </c>
      <c r="CW78" s="2" t="s">
        <v>142</v>
      </c>
      <c r="CX78" s="2" t="s">
        <v>132</v>
      </c>
      <c r="CY78" s="4"/>
      <c r="CZ78" s="8"/>
      <c r="DA78" s="4"/>
      <c r="DB78" s="8"/>
      <c r="DC78" s="7"/>
      <c r="DD78" s="7"/>
      <c r="DE78" s="2" t="s">
        <v>132</v>
      </c>
      <c r="DF78" s="2" t="s">
        <v>132</v>
      </c>
      <c r="DG78" s="2" t="s">
        <v>132</v>
      </c>
      <c r="DH78" s="2" t="s">
        <v>132</v>
      </c>
      <c r="DI78" s="2" t="s">
        <v>132</v>
      </c>
      <c r="DJ78" s="2" t="s">
        <v>132</v>
      </c>
      <c r="DK78" s="4"/>
      <c r="DL78" s="8"/>
      <c r="DM78" s="4"/>
      <c r="DN78" s="8"/>
      <c r="DO78" s="7"/>
      <c r="DP78" s="7"/>
      <c r="DQ78" s="2" t="s">
        <v>132</v>
      </c>
      <c r="DR78" s="2" t="s">
        <v>132</v>
      </c>
      <c r="DS78" s="2" t="s">
        <v>132</v>
      </c>
      <c r="DT78" s="2" t="s">
        <v>132</v>
      </c>
      <c r="DU78" s="2" t="s">
        <v>132</v>
      </c>
      <c r="DV78" s="2" t="s">
        <v>132</v>
      </c>
      <c r="DW78" s="4"/>
      <c r="DX78" s="8"/>
      <c r="DY78" s="4"/>
      <c r="DZ78" s="8"/>
      <c r="EA78" s="7"/>
      <c r="EB78" s="7"/>
      <c r="EC78" s="2" t="s">
        <v>132</v>
      </c>
      <c r="ED78" s="2" t="s">
        <v>132</v>
      </c>
      <c r="EE78" s="2" t="s">
        <v>132</v>
      </c>
      <c r="EF78" s="2" t="s">
        <v>132</v>
      </c>
      <c r="EG78" s="2" t="s">
        <v>132</v>
      </c>
      <c r="EH78" s="2" t="s">
        <v>132</v>
      </c>
      <c r="EI78" s="4"/>
      <c r="EJ78" s="8"/>
      <c r="EK78" s="4"/>
      <c r="EL78" s="8"/>
      <c r="EM78" s="7"/>
      <c r="EN78" s="7"/>
      <c r="EO78" s="2" t="s">
        <v>132</v>
      </c>
      <c r="EP78" s="2" t="s">
        <v>132</v>
      </c>
      <c r="EQ78" s="2" t="s">
        <v>132</v>
      </c>
      <c r="ER78" s="2" t="s">
        <v>132</v>
      </c>
      <c r="ES78" s="2" t="s">
        <v>132</v>
      </c>
      <c r="ET78" s="2" t="s">
        <v>132</v>
      </c>
      <c r="EU78" s="4"/>
      <c r="EV78" s="8"/>
      <c r="EW78" s="4"/>
      <c r="EX78" s="8"/>
      <c r="EY78" s="7"/>
      <c r="EZ78" s="7"/>
      <c r="FA78" s="2" t="s">
        <v>132</v>
      </c>
      <c r="FB78" s="2" t="s">
        <v>132</v>
      </c>
      <c r="FC78" s="2" t="s">
        <v>132</v>
      </c>
      <c r="FD78" s="2" t="s">
        <v>132</v>
      </c>
      <c r="FE78" s="2" t="s">
        <v>132</v>
      </c>
      <c r="FF78" s="2" t="s">
        <v>132</v>
      </c>
      <c r="FG78" s="4"/>
      <c r="FH78" s="8"/>
      <c r="FI78" s="4"/>
      <c r="FJ78" s="8"/>
      <c r="FK78" s="7"/>
      <c r="FL78" s="7"/>
      <c r="FM78" s="2" t="s">
        <v>132</v>
      </c>
      <c r="FN78" s="2" t="s">
        <v>132</v>
      </c>
      <c r="FO78" s="2" t="s">
        <v>132</v>
      </c>
      <c r="FP78" s="2" t="s">
        <v>132</v>
      </c>
      <c r="FQ78" s="2" t="s">
        <v>132</v>
      </c>
      <c r="FR78" s="2" t="s">
        <v>132</v>
      </c>
      <c r="FS78" s="4"/>
      <c r="FT78" s="8"/>
      <c r="FU78" s="4"/>
      <c r="FV78" s="8"/>
      <c r="FW78" s="7"/>
      <c r="FX78" s="7"/>
      <c r="FY78" s="2" t="s">
        <v>132</v>
      </c>
      <c r="FZ78" s="2" t="s">
        <v>132</v>
      </c>
      <c r="GA78" s="2" t="s">
        <v>132</v>
      </c>
      <c r="GB78" s="2" t="s">
        <v>132</v>
      </c>
      <c r="GC78" s="2" t="s">
        <v>132</v>
      </c>
      <c r="GD78" s="2" t="s">
        <v>132</v>
      </c>
      <c r="GE78" s="4"/>
      <c r="GF78" s="8"/>
      <c r="GG78" s="4"/>
      <c r="GH78" s="8"/>
      <c r="GI78" s="7"/>
      <c r="GJ78" s="7"/>
      <c r="GK78" s="2" t="s">
        <v>132</v>
      </c>
      <c r="GL78" s="2" t="s">
        <v>132</v>
      </c>
      <c r="GM78" s="2" t="s">
        <v>132</v>
      </c>
      <c r="GN78" s="2" t="s">
        <v>132</v>
      </c>
      <c r="GO78" s="2" t="s">
        <v>132</v>
      </c>
      <c r="GP78" s="2" t="s">
        <v>132</v>
      </c>
      <c r="GQ78" s="4"/>
      <c r="GR78" s="8"/>
      <c r="GS78" s="4"/>
      <c r="GT78" s="8"/>
      <c r="GU78" s="7"/>
      <c r="GV78" s="7"/>
      <c r="GW78" s="2" t="s">
        <v>132</v>
      </c>
      <c r="GX78" s="2" t="s">
        <v>132</v>
      </c>
      <c r="GY78" s="2" t="s">
        <v>132</v>
      </c>
      <c r="GZ78" s="2" t="s">
        <v>132</v>
      </c>
      <c r="HA78" s="2" t="s">
        <v>132</v>
      </c>
      <c r="HB78" s="2" t="s">
        <v>132</v>
      </c>
      <c r="HC78" s="4"/>
      <c r="HD78" s="8"/>
      <c r="HE78" s="4"/>
      <c r="HF78" s="8"/>
      <c r="HG78" s="7"/>
      <c r="HH78" s="7"/>
      <c r="HI78" s="2" t="s">
        <v>132</v>
      </c>
      <c r="HJ78" s="2" t="s">
        <v>132</v>
      </c>
      <c r="HK78" s="2" t="s">
        <v>132</v>
      </c>
      <c r="HL78" s="2" t="s">
        <v>132</v>
      </c>
      <c r="HM78" s="2" t="s">
        <v>132</v>
      </c>
      <c r="HN78" s="2" t="s">
        <v>132</v>
      </c>
      <c r="HO78" s="4"/>
      <c r="HP78" s="8"/>
      <c r="HQ78" s="4"/>
      <c r="HR78" s="8"/>
      <c r="HS78" s="7"/>
      <c r="HT78" s="7"/>
      <c r="HU78" s="2" t="s">
        <v>132</v>
      </c>
      <c r="HV78" s="2" t="s">
        <v>132</v>
      </c>
      <c r="HW78" s="2" t="s">
        <v>132</v>
      </c>
      <c r="HX78" s="2" t="s">
        <v>132</v>
      </c>
      <c r="HY78" s="2" t="s">
        <v>132</v>
      </c>
      <c r="HZ78" s="2" t="s">
        <v>132</v>
      </c>
      <c r="IA78" s="4"/>
      <c r="IB78" s="8"/>
      <c r="IC78" s="4"/>
      <c r="ID78" s="8"/>
      <c r="IE78" s="7"/>
      <c r="IF78" s="7"/>
      <c r="IG78" s="2" t="s">
        <v>132</v>
      </c>
      <c r="IH78" s="2" t="s">
        <v>132</v>
      </c>
      <c r="II78" s="2" t="s">
        <v>132</v>
      </c>
      <c r="IJ78" s="2" t="s">
        <v>132</v>
      </c>
      <c r="IK78" s="2" t="s">
        <v>132</v>
      </c>
      <c r="IL78" s="2" t="s">
        <v>132</v>
      </c>
      <c r="IM78" s="4"/>
      <c r="IN78" s="8"/>
      <c r="IO78" s="4"/>
      <c r="IP78" s="8"/>
      <c r="IQ78" s="7"/>
      <c r="IR78" s="7"/>
      <c r="IS78" s="2" t="s">
        <v>132</v>
      </c>
      <c r="IT78" s="2" t="s">
        <v>132</v>
      </c>
      <c r="IU78" s="2" t="s">
        <v>132</v>
      </c>
      <c r="IV78" s="2" t="s">
        <v>132</v>
      </c>
      <c r="IW78" s="2" t="s">
        <v>132</v>
      </c>
      <c r="IX78" s="2" t="s">
        <v>132</v>
      </c>
      <c r="IY78" s="4"/>
      <c r="IZ78" s="8"/>
      <c r="JA78" s="4"/>
      <c r="JB78" s="8"/>
      <c r="JC78" s="7"/>
      <c r="JD78" s="7"/>
      <c r="JE78" s="2" t="s">
        <v>132</v>
      </c>
      <c r="JF78" s="2" t="s">
        <v>132</v>
      </c>
      <c r="JG78" s="2" t="s">
        <v>132</v>
      </c>
      <c r="JH78" s="2" t="s">
        <v>132</v>
      </c>
      <c r="JI78" s="2" t="s">
        <v>132</v>
      </c>
      <c r="JJ78" s="2" t="s">
        <v>132</v>
      </c>
      <c r="JK78" s="4"/>
      <c r="JL78" s="8"/>
      <c r="JM78" s="4"/>
      <c r="JN78" s="8"/>
      <c r="JO78" s="7"/>
      <c r="JP78" s="7"/>
      <c r="JQ78" s="2" t="s">
        <v>132</v>
      </c>
      <c r="JR78" s="2" t="s">
        <v>132</v>
      </c>
      <c r="JS78" s="2" t="s">
        <v>132</v>
      </c>
      <c r="JT78" s="2" t="s">
        <v>132</v>
      </c>
      <c r="JU78" s="2" t="s">
        <v>132</v>
      </c>
      <c r="JV78" s="2" t="s">
        <v>132</v>
      </c>
      <c r="JW78" s="4"/>
      <c r="JX78" s="8"/>
      <c r="JY78" s="4"/>
      <c r="JZ78" s="8"/>
      <c r="KA78" s="7"/>
      <c r="KB78" s="7"/>
      <c r="KC78" s="2" t="s">
        <v>132</v>
      </c>
      <c r="KD78" s="2" t="s">
        <v>132</v>
      </c>
      <c r="KE78" s="2" t="s">
        <v>132</v>
      </c>
      <c r="KF78" s="2" t="s">
        <v>132</v>
      </c>
      <c r="KG78" s="2" t="s">
        <v>132</v>
      </c>
      <c r="KH78" s="2" t="s">
        <v>132</v>
      </c>
      <c r="KI78" s="4"/>
      <c r="KJ78" s="8"/>
      <c r="KK78" s="4"/>
      <c r="KL78" s="8"/>
      <c r="KM78" s="7"/>
      <c r="KN78" s="7"/>
      <c r="KO78" s="2" t="s">
        <v>132</v>
      </c>
      <c r="KP78" s="2" t="s">
        <v>132</v>
      </c>
      <c r="KQ78" s="2" t="s">
        <v>132</v>
      </c>
      <c r="KR78" s="2" t="s">
        <v>132</v>
      </c>
      <c r="KS78" s="2" t="s">
        <v>132</v>
      </c>
      <c r="KT78" s="2" t="s">
        <v>132</v>
      </c>
      <c r="KU78" s="4"/>
      <c r="KV78" s="8"/>
      <c r="KW78" s="4"/>
      <c r="KX78" s="8"/>
      <c r="KY78" s="7"/>
      <c r="KZ78" s="7"/>
      <c r="LA78" s="2" t="s">
        <v>132</v>
      </c>
      <c r="LB78" s="2" t="s">
        <v>132</v>
      </c>
      <c r="LC78" s="2" t="s">
        <v>132</v>
      </c>
      <c r="LD78" s="2" t="s">
        <v>132</v>
      </c>
      <c r="LE78" s="2" t="s">
        <v>132</v>
      </c>
      <c r="LF78" s="2" t="s">
        <v>132</v>
      </c>
      <c r="LG78" s="4"/>
      <c r="LH78" s="8"/>
      <c r="LI78" s="4"/>
      <c r="LJ78" s="8"/>
      <c r="LK78" s="7"/>
      <c r="LL78" s="7"/>
      <c r="LM78" s="2" t="s">
        <v>132</v>
      </c>
      <c r="LN78" s="2" t="s">
        <v>132</v>
      </c>
      <c r="LO78" s="2" t="s">
        <v>132</v>
      </c>
      <c r="LP78" s="2" t="s">
        <v>132</v>
      </c>
      <c r="LQ78" s="2" t="s">
        <v>132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2" t="s">
        <v>132</v>
      </c>
      <c r="NC78" s="4"/>
      <c r="ND78" s="8"/>
      <c r="NE78" s="4"/>
      <c r="NF78" s="8"/>
      <c r="NG78" s="7"/>
      <c r="NH78" s="7"/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132</v>
      </c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132</v>
      </c>
      <c r="PR78" s="2" t="s">
        <v>132</v>
      </c>
      <c r="PS78" s="2" t="s">
        <v>132</v>
      </c>
      <c r="PT78" s="2" t="s">
        <v>132</v>
      </c>
      <c r="PU78" s="2" t="s">
        <v>132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132</v>
      </c>
      <c r="RB78" s="2" t="s">
        <v>132</v>
      </c>
      <c r="RC78" s="2" t="s">
        <v>132</v>
      </c>
      <c r="RD78" s="2" t="s">
        <v>132</v>
      </c>
      <c r="RE78" s="2" t="s">
        <v>132</v>
      </c>
      <c r="RF78" s="2" t="s">
        <v>132</v>
      </c>
      <c r="RG78" s="4"/>
      <c r="RH78" s="8"/>
      <c r="RI78" s="4"/>
      <c r="RJ78" s="8"/>
      <c r="RK78" s="7"/>
      <c r="RL78" s="7"/>
      <c r="RM78" s="2" t="s">
        <v>132</v>
      </c>
      <c r="RN78" s="2" t="s">
        <v>132</v>
      </c>
      <c r="RO78" s="2" t="s">
        <v>132</v>
      </c>
      <c r="RP78" s="2" t="s">
        <v>132</v>
      </c>
      <c r="RQ78" s="2" t="s">
        <v>132</v>
      </c>
      <c r="RR78" s="2" t="s">
        <v>132</v>
      </c>
    </row>
    <row r="79">
      <c r="A79" s="2" t="s">
        <v>1460</v>
      </c>
      <c r="B79" s="2" t="s">
        <v>121</v>
      </c>
      <c r="C79" s="2" t="s">
        <v>122</v>
      </c>
      <c r="D79" s="2" t="s">
        <v>929</v>
      </c>
      <c r="E79" s="2" t="s">
        <v>930</v>
      </c>
      <c r="F79" s="2" t="s">
        <v>1461</v>
      </c>
      <c r="G79" s="2" t="s">
        <v>1461</v>
      </c>
      <c r="H79" s="2" t="s">
        <v>1461</v>
      </c>
      <c r="I79" s="2" t="s">
        <v>1462</v>
      </c>
      <c r="J79" s="2" t="s">
        <v>127</v>
      </c>
      <c r="K79" s="2" t="s">
        <v>380</v>
      </c>
      <c r="L79" s="3">
        <v>68.02</v>
      </c>
      <c r="M79" s="3">
        <v>71.42</v>
      </c>
      <c r="N79" s="3">
        <v>146.99</v>
      </c>
      <c r="O79" s="2" t="s">
        <v>905</v>
      </c>
      <c r="P79" s="2" t="s">
        <v>632</v>
      </c>
      <c r="Q79" s="2" t="s">
        <v>131</v>
      </c>
      <c r="R79" s="2" t="s">
        <v>132</v>
      </c>
      <c r="S79" s="2" t="s">
        <v>1463</v>
      </c>
      <c r="T79" s="2" t="s">
        <v>132</v>
      </c>
      <c r="U79" s="2" t="s">
        <v>282</v>
      </c>
      <c r="V79" s="2" t="s">
        <v>746</v>
      </c>
      <c r="W79" s="2" t="s">
        <v>849</v>
      </c>
      <c r="X79" s="2" t="s">
        <v>1059</v>
      </c>
      <c r="Y79" s="2" t="s">
        <v>1060</v>
      </c>
      <c r="Z79" s="4">
        <v>16</v>
      </c>
      <c r="AA79" s="4">
        <f>=ROUNDDOWN(8.88888888888889,0)</f>
      </c>
      <c r="AB79" s="5">
        <v>1.8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4</v>
      </c>
      <c r="AQ79" s="8">
        <v>305.05</v>
      </c>
      <c r="AR79" s="4"/>
      <c r="AS79" s="8"/>
      <c r="AT79" s="7"/>
      <c r="AU79" s="7"/>
      <c r="AV79" s="4">
        <v>4</v>
      </c>
      <c r="AW79" s="8">
        <v>305.05</v>
      </c>
      <c r="AX79" s="4"/>
      <c r="AY79" s="8"/>
      <c r="AZ79" s="7"/>
      <c r="BA79" s="7"/>
      <c r="BB79" s="7">
        <v>1</v>
      </c>
      <c r="BC79" s="4">
        <v>4</v>
      </c>
      <c r="BD79" s="8">
        <v>305.05</v>
      </c>
      <c r="BE79" s="4"/>
      <c r="BF79" s="8"/>
      <c r="BG79" s="7"/>
      <c r="BH79" s="7"/>
      <c r="BI79" s="7">
        <v>1</v>
      </c>
      <c r="BJ79" s="4">
        <v>4</v>
      </c>
      <c r="BK79" s="8">
        <v>305.05</v>
      </c>
      <c r="BL79" s="2" t="s">
        <v>1464</v>
      </c>
      <c r="BM79" s="7">
        <v>1</v>
      </c>
      <c r="BN79" s="7">
        <v>1</v>
      </c>
      <c r="BO79" s="4">
        <v>1</v>
      </c>
      <c r="BP79" s="8">
        <v>71.05</v>
      </c>
      <c r="BQ79" s="4"/>
      <c r="BR79" s="8"/>
      <c r="BS79" s="7"/>
      <c r="BT79" s="7"/>
      <c r="BU79" s="2" t="s">
        <v>140</v>
      </c>
      <c r="BV79" s="2" t="s">
        <v>129</v>
      </c>
      <c r="BW79" s="2" t="s">
        <v>132</v>
      </c>
      <c r="BX79" s="2" t="s">
        <v>1286</v>
      </c>
      <c r="BY79" s="2" t="s">
        <v>142</v>
      </c>
      <c r="BZ79" s="2" t="s">
        <v>132</v>
      </c>
      <c r="CA79" s="4"/>
      <c r="CB79" s="8"/>
      <c r="CC79" s="4"/>
      <c r="CD79" s="8"/>
      <c r="CE79" s="7"/>
      <c r="CF79" s="7"/>
      <c r="CG79" s="2" t="s">
        <v>140</v>
      </c>
      <c r="CH79" s="2" t="s">
        <v>129</v>
      </c>
      <c r="CI79" s="2" t="s">
        <v>1063</v>
      </c>
      <c r="CJ79" s="2" t="s">
        <v>1465</v>
      </c>
      <c r="CK79" s="2" t="s">
        <v>180</v>
      </c>
      <c r="CL79" s="2" t="s">
        <v>132</v>
      </c>
      <c r="CM79" s="4">
        <v>3</v>
      </c>
      <c r="CN79" s="8">
        <v>234</v>
      </c>
      <c r="CO79" s="4"/>
      <c r="CP79" s="8"/>
      <c r="CQ79" s="7"/>
      <c r="CR79" s="7"/>
      <c r="CS79" s="2" t="s">
        <v>140</v>
      </c>
      <c r="CT79" s="2" t="s">
        <v>129</v>
      </c>
      <c r="CU79" s="2" t="s">
        <v>1065</v>
      </c>
      <c r="CV79" s="2" t="s">
        <v>1466</v>
      </c>
      <c r="CW79" s="2" t="s">
        <v>142</v>
      </c>
      <c r="CX79" s="2" t="s">
        <v>132</v>
      </c>
      <c r="CY79" s="4"/>
      <c r="CZ79" s="8"/>
      <c r="DA79" s="4"/>
      <c r="DB79" s="8"/>
      <c r="DC79" s="7"/>
      <c r="DD79" s="7"/>
      <c r="DE79" s="2" t="s">
        <v>140</v>
      </c>
      <c r="DF79" s="2" t="s">
        <v>129</v>
      </c>
      <c r="DG79" s="2" t="s">
        <v>1067</v>
      </c>
      <c r="DH79" s="2" t="s">
        <v>1467</v>
      </c>
      <c r="DI79" s="2" t="s">
        <v>142</v>
      </c>
      <c r="DJ79" s="2" t="s">
        <v>132</v>
      </c>
      <c r="DK79" s="4"/>
      <c r="DL79" s="8"/>
      <c r="DM79" s="4"/>
      <c r="DN79" s="8"/>
      <c r="DO79" s="7"/>
      <c r="DP79" s="7"/>
      <c r="DQ79" s="2" t="s">
        <v>140</v>
      </c>
      <c r="DR79" s="2" t="s">
        <v>177</v>
      </c>
      <c r="DS79" s="2" t="s">
        <v>584</v>
      </c>
      <c r="DT79" s="2" t="s">
        <v>1468</v>
      </c>
      <c r="DU79" s="2" t="s">
        <v>142</v>
      </c>
      <c r="DV79" s="2" t="s">
        <v>132</v>
      </c>
      <c r="DW79" s="4"/>
      <c r="DX79" s="8"/>
      <c r="DY79" s="4"/>
      <c r="DZ79" s="8"/>
      <c r="EA79" s="7"/>
      <c r="EB79" s="7"/>
      <c r="EC79" s="2" t="s">
        <v>140</v>
      </c>
      <c r="ED79" s="2" t="s">
        <v>129</v>
      </c>
      <c r="EE79" s="2" t="s">
        <v>829</v>
      </c>
      <c r="EF79" s="2" t="s">
        <v>891</v>
      </c>
      <c r="EG79" s="2" t="s">
        <v>142</v>
      </c>
      <c r="EH79" s="2" t="s">
        <v>132</v>
      </c>
      <c r="EI79" s="4"/>
      <c r="EJ79" s="8"/>
      <c r="EK79" s="4"/>
      <c r="EL79" s="8"/>
      <c r="EM79" s="7"/>
      <c r="EN79" s="7"/>
      <c r="EO79" s="2" t="s">
        <v>140</v>
      </c>
      <c r="EP79" s="2" t="s">
        <v>129</v>
      </c>
      <c r="EQ79" s="2" t="s">
        <v>1469</v>
      </c>
      <c r="ER79" s="2" t="s">
        <v>1470</v>
      </c>
      <c r="ES79" s="2" t="s">
        <v>142</v>
      </c>
      <c r="ET79" s="2" t="s">
        <v>132</v>
      </c>
      <c r="EU79" s="4"/>
      <c r="EV79" s="8"/>
      <c r="EW79" s="4"/>
      <c r="EX79" s="8"/>
      <c r="EY79" s="7"/>
      <c r="EZ79" s="7"/>
      <c r="FA79" s="2" t="s">
        <v>140</v>
      </c>
      <c r="FB79" s="2" t="s">
        <v>177</v>
      </c>
      <c r="FC79" s="2" t="s">
        <v>946</v>
      </c>
      <c r="FD79" s="2" t="s">
        <v>1471</v>
      </c>
      <c r="FE79" s="2" t="s">
        <v>142</v>
      </c>
      <c r="FF79" s="2" t="s">
        <v>132</v>
      </c>
      <c r="FG79" s="4"/>
      <c r="FH79" s="8"/>
      <c r="FI79" s="4"/>
      <c r="FJ79" s="8"/>
      <c r="FK79" s="7"/>
      <c r="FL79" s="7"/>
      <c r="FM79" s="2" t="s">
        <v>140</v>
      </c>
      <c r="FN79" s="2" t="s">
        <v>129</v>
      </c>
      <c r="FO79" s="2" t="s">
        <v>1472</v>
      </c>
      <c r="FP79" s="2" t="s">
        <v>1468</v>
      </c>
      <c r="FQ79" s="2" t="s">
        <v>142</v>
      </c>
      <c r="FR79" s="2" t="s">
        <v>132</v>
      </c>
      <c r="FS79" s="4"/>
      <c r="FT79" s="8"/>
      <c r="FU79" s="4"/>
      <c r="FV79" s="8"/>
      <c r="FW79" s="7"/>
      <c r="FX79" s="7"/>
      <c r="FY79" s="2" t="s">
        <v>140</v>
      </c>
      <c r="FZ79" s="2" t="s">
        <v>129</v>
      </c>
      <c r="GA79" s="2" t="s">
        <v>565</v>
      </c>
      <c r="GB79" s="2" t="s">
        <v>1056</v>
      </c>
      <c r="GC79" s="2" t="s">
        <v>142</v>
      </c>
      <c r="GD79" s="2" t="s">
        <v>132</v>
      </c>
      <c r="GE79" s="4"/>
      <c r="GF79" s="8"/>
      <c r="GG79" s="4"/>
      <c r="GH79" s="8"/>
      <c r="GI79" s="7"/>
      <c r="GJ79" s="7"/>
      <c r="GK79" s="2" t="s">
        <v>140</v>
      </c>
      <c r="GL79" s="2" t="s">
        <v>129</v>
      </c>
      <c r="GM79" s="2" t="s">
        <v>1067</v>
      </c>
      <c r="GN79" s="2" t="s">
        <v>1473</v>
      </c>
      <c r="GO79" s="2" t="s">
        <v>142</v>
      </c>
      <c r="GP79" s="2" t="s">
        <v>132</v>
      </c>
      <c r="GQ79" s="4"/>
      <c r="GR79" s="8"/>
      <c r="GS79" s="4"/>
      <c r="GT79" s="8"/>
      <c r="GU79" s="7"/>
      <c r="GV79" s="7"/>
      <c r="GW79" s="2" t="s">
        <v>132</v>
      </c>
      <c r="GX79" s="2" t="s">
        <v>132</v>
      </c>
      <c r="GY79" s="2" t="s">
        <v>132</v>
      </c>
      <c r="GZ79" s="2" t="s">
        <v>132</v>
      </c>
      <c r="HA79" s="2" t="s">
        <v>132</v>
      </c>
      <c r="HB79" s="2" t="s">
        <v>132</v>
      </c>
      <c r="HC79" s="4"/>
      <c r="HD79" s="8"/>
      <c r="HE79" s="4"/>
      <c r="HF79" s="8"/>
      <c r="HG79" s="7"/>
      <c r="HH79" s="7"/>
      <c r="HI79" s="2" t="s">
        <v>140</v>
      </c>
      <c r="HJ79" s="2" t="s">
        <v>129</v>
      </c>
      <c r="HK79" s="2" t="s">
        <v>1077</v>
      </c>
      <c r="HL79" s="2" t="s">
        <v>965</v>
      </c>
      <c r="HM79" s="2" t="s">
        <v>142</v>
      </c>
      <c r="HN79" s="2" t="s">
        <v>132</v>
      </c>
      <c r="HO79" s="4"/>
      <c r="HP79" s="8"/>
      <c r="HQ79" s="4"/>
      <c r="HR79" s="8"/>
      <c r="HS79" s="7"/>
      <c r="HT79" s="7"/>
      <c r="HU79" s="2" t="s">
        <v>140</v>
      </c>
      <c r="HV79" s="2" t="s">
        <v>129</v>
      </c>
      <c r="HW79" s="2" t="s">
        <v>417</v>
      </c>
      <c r="HX79" s="2" t="s">
        <v>1474</v>
      </c>
      <c r="HY79" s="2" t="s">
        <v>142</v>
      </c>
      <c r="HZ79" s="2" t="s">
        <v>132</v>
      </c>
      <c r="IA79" s="4"/>
      <c r="IB79" s="8"/>
      <c r="IC79" s="4"/>
      <c r="ID79" s="8"/>
      <c r="IE79" s="7"/>
      <c r="IF79" s="7"/>
      <c r="IG79" s="2" t="s">
        <v>168</v>
      </c>
      <c r="IH79" s="2" t="s">
        <v>129</v>
      </c>
      <c r="II79" s="2" t="s">
        <v>132</v>
      </c>
      <c r="IJ79" s="2" t="s">
        <v>132</v>
      </c>
      <c r="IK79" s="2" t="s">
        <v>142</v>
      </c>
      <c r="IL79" s="2" t="s">
        <v>132</v>
      </c>
      <c r="IM79" s="4"/>
      <c r="IN79" s="8"/>
      <c r="IO79" s="4"/>
      <c r="IP79" s="8"/>
      <c r="IQ79" s="7"/>
      <c r="IR79" s="7"/>
      <c r="IS79" s="2" t="s">
        <v>140</v>
      </c>
      <c r="IT79" s="2" t="s">
        <v>129</v>
      </c>
      <c r="IU79" s="2" t="s">
        <v>305</v>
      </c>
      <c r="IV79" s="2" t="s">
        <v>371</v>
      </c>
      <c r="IW79" s="2" t="s">
        <v>142</v>
      </c>
      <c r="IX79" s="2" t="s">
        <v>132</v>
      </c>
      <c r="IY79" s="4"/>
      <c r="IZ79" s="8"/>
      <c r="JA79" s="4"/>
      <c r="JB79" s="8"/>
      <c r="JC79" s="7"/>
      <c r="JD79" s="7"/>
      <c r="JE79" s="2" t="s">
        <v>175</v>
      </c>
      <c r="JF79" s="2" t="s">
        <v>129</v>
      </c>
      <c r="JG79" s="2" t="s">
        <v>132</v>
      </c>
      <c r="JH79" s="2" t="s">
        <v>132</v>
      </c>
      <c r="JI79" s="2" t="s">
        <v>142</v>
      </c>
      <c r="JJ79" s="2" t="s">
        <v>132</v>
      </c>
      <c r="JK79" s="4"/>
      <c r="JL79" s="8"/>
      <c r="JM79" s="4"/>
      <c r="JN79" s="8"/>
      <c r="JO79" s="7"/>
      <c r="JP79" s="7"/>
      <c r="JQ79" s="2" t="s">
        <v>140</v>
      </c>
      <c r="JR79" s="2" t="s">
        <v>129</v>
      </c>
      <c r="JS79" s="2" t="s">
        <v>1305</v>
      </c>
      <c r="JT79" s="2" t="s">
        <v>517</v>
      </c>
      <c r="JU79" s="2" t="s">
        <v>142</v>
      </c>
      <c r="JV79" s="2" t="s">
        <v>132</v>
      </c>
      <c r="JW79" s="4"/>
      <c r="JX79" s="8"/>
      <c r="JY79" s="4"/>
      <c r="JZ79" s="8"/>
      <c r="KA79" s="7"/>
      <c r="KB79" s="7"/>
      <c r="KC79" s="2" t="s">
        <v>140</v>
      </c>
      <c r="KD79" s="2" t="s">
        <v>129</v>
      </c>
      <c r="KE79" s="2" t="s">
        <v>959</v>
      </c>
      <c r="KF79" s="2" t="s">
        <v>487</v>
      </c>
      <c r="KG79" s="2" t="s">
        <v>142</v>
      </c>
      <c r="KH79" s="2" t="s">
        <v>132</v>
      </c>
      <c r="KI79" s="4"/>
      <c r="KJ79" s="8"/>
      <c r="KK79" s="4"/>
      <c r="KL79" s="8"/>
      <c r="KM79" s="7"/>
      <c r="KN79" s="7"/>
      <c r="KO79" s="2" t="s">
        <v>132</v>
      </c>
      <c r="KP79" s="2" t="s">
        <v>132</v>
      </c>
      <c r="KQ79" s="2" t="s">
        <v>132</v>
      </c>
      <c r="KR79" s="2" t="s">
        <v>132</v>
      </c>
      <c r="KS79" s="2" t="s">
        <v>132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132</v>
      </c>
      <c r="LN79" s="2" t="s">
        <v>132</v>
      </c>
      <c r="LO79" s="2" t="s">
        <v>132</v>
      </c>
      <c r="LP79" s="2" t="s">
        <v>132</v>
      </c>
      <c r="LQ79" s="2" t="s">
        <v>132</v>
      </c>
      <c r="LR79" s="2" t="s">
        <v>132</v>
      </c>
      <c r="LS79" s="4"/>
      <c r="LT79" s="8"/>
      <c r="LU79" s="4"/>
      <c r="LV79" s="8"/>
      <c r="LW79" s="7"/>
      <c r="LX79" s="7"/>
      <c r="LY79" s="2" t="s">
        <v>140</v>
      </c>
      <c r="LZ79" s="2" t="s">
        <v>174</v>
      </c>
      <c r="MA79" s="2" t="s">
        <v>1203</v>
      </c>
      <c r="MB79" s="2" t="s">
        <v>1475</v>
      </c>
      <c r="MC79" s="2" t="s">
        <v>142</v>
      </c>
      <c r="MD79" s="2" t="s">
        <v>132</v>
      </c>
      <c r="ME79" s="4"/>
      <c r="MF79" s="8"/>
      <c r="MG79" s="4"/>
      <c r="MH79" s="8"/>
      <c r="MI79" s="7"/>
      <c r="MJ79" s="7"/>
      <c r="MK79" s="2" t="s">
        <v>140</v>
      </c>
      <c r="ML79" s="2" t="s">
        <v>129</v>
      </c>
      <c r="MM79" s="2" t="s">
        <v>962</v>
      </c>
      <c r="MN79" s="2" t="s">
        <v>132</v>
      </c>
      <c r="MO79" s="2" t="s">
        <v>142</v>
      </c>
      <c r="MP79" s="2" t="s">
        <v>132</v>
      </c>
      <c r="MQ79" s="4"/>
      <c r="MR79" s="8"/>
      <c r="MS79" s="4"/>
      <c r="MT79" s="8"/>
      <c r="MU79" s="7"/>
      <c r="MV79" s="7"/>
      <c r="MW79" s="2" t="s">
        <v>175</v>
      </c>
      <c r="MX79" s="2" t="s">
        <v>129</v>
      </c>
      <c r="MY79" s="2" t="s">
        <v>132</v>
      </c>
      <c r="MZ79" s="2" t="s">
        <v>132</v>
      </c>
      <c r="NA79" s="2" t="s">
        <v>142</v>
      </c>
      <c r="NB79" s="2" t="s">
        <v>132</v>
      </c>
      <c r="NC79" s="4"/>
      <c r="ND79" s="8"/>
      <c r="NE79" s="4"/>
      <c r="NF79" s="8"/>
      <c r="NG79" s="7"/>
      <c r="NH79" s="7"/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176</v>
      </c>
      <c r="OH79" s="2" t="s">
        <v>129</v>
      </c>
      <c r="OI79" s="2" t="s">
        <v>132</v>
      </c>
      <c r="OJ79" s="2" t="s">
        <v>132</v>
      </c>
      <c r="OK79" s="2" t="s">
        <v>142</v>
      </c>
      <c r="OL79" s="2" t="s">
        <v>132</v>
      </c>
      <c r="OM79" s="4"/>
      <c r="ON79" s="8"/>
      <c r="OO79" s="4"/>
      <c r="OP79" s="8"/>
      <c r="OQ79" s="7"/>
      <c r="OR79" s="7"/>
      <c r="OS79" s="2" t="s">
        <v>175</v>
      </c>
      <c r="OT79" s="2" t="s">
        <v>177</v>
      </c>
      <c r="OU79" s="2" t="s">
        <v>132</v>
      </c>
      <c r="OV79" s="2" t="s">
        <v>132</v>
      </c>
      <c r="OW79" s="2" t="s">
        <v>142</v>
      </c>
      <c r="OX79" s="2" t="s">
        <v>132</v>
      </c>
      <c r="OY79" s="4"/>
      <c r="OZ79" s="8"/>
      <c r="PA79" s="4"/>
      <c r="PB79" s="8"/>
      <c r="PC79" s="7"/>
      <c r="PD79" s="7"/>
      <c r="PE79" s="2" t="s">
        <v>164</v>
      </c>
      <c r="PF79" s="2" t="s">
        <v>129</v>
      </c>
      <c r="PG79" s="2" t="s">
        <v>132</v>
      </c>
      <c r="PH79" s="2" t="s">
        <v>132</v>
      </c>
      <c r="PI79" s="2" t="s">
        <v>142</v>
      </c>
      <c r="PJ79" s="2" t="s">
        <v>132</v>
      </c>
      <c r="PK79" s="4"/>
      <c r="PL79" s="8"/>
      <c r="PM79" s="4"/>
      <c r="PN79" s="8"/>
      <c r="PO79" s="7"/>
      <c r="PP79" s="7"/>
      <c r="PQ79" s="2" t="s">
        <v>140</v>
      </c>
      <c r="PR79" s="2" t="s">
        <v>177</v>
      </c>
      <c r="PS79" s="2" t="s">
        <v>508</v>
      </c>
      <c r="PT79" s="2" t="s">
        <v>651</v>
      </c>
      <c r="PU79" s="2" t="s">
        <v>142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140</v>
      </c>
      <c r="QP79" s="2" t="s">
        <v>177</v>
      </c>
      <c r="QQ79" s="2" t="s">
        <v>963</v>
      </c>
      <c r="QR79" s="2" t="s">
        <v>132</v>
      </c>
      <c r="QS79" s="2" t="s">
        <v>142</v>
      </c>
      <c r="QT79" s="2" t="s">
        <v>132</v>
      </c>
      <c r="QU79" s="4"/>
      <c r="QV79" s="8"/>
      <c r="QW79" s="4"/>
      <c r="QX79" s="8"/>
      <c r="QY79" s="7"/>
      <c r="QZ79" s="7"/>
      <c r="RA79" s="2" t="s">
        <v>175</v>
      </c>
      <c r="RB79" s="2" t="s">
        <v>129</v>
      </c>
      <c r="RC79" s="2" t="s">
        <v>132</v>
      </c>
      <c r="RD79" s="2" t="s">
        <v>132</v>
      </c>
      <c r="RE79" s="2" t="s">
        <v>142</v>
      </c>
      <c r="RF79" s="2" t="s">
        <v>180</v>
      </c>
      <c r="RG79" s="4"/>
      <c r="RH79" s="8"/>
      <c r="RI79" s="4"/>
      <c r="RJ79" s="8"/>
      <c r="RK79" s="7"/>
      <c r="RL79" s="7"/>
      <c r="RM79" s="2" t="s">
        <v>140</v>
      </c>
      <c r="RN79" s="2" t="s">
        <v>177</v>
      </c>
      <c r="RO79" s="2" t="s">
        <v>1476</v>
      </c>
      <c r="RP79" s="2" t="s">
        <v>1477</v>
      </c>
      <c r="RQ79" s="2" t="s">
        <v>142</v>
      </c>
      <c r="RR79" s="2" t="s">
        <v>132</v>
      </c>
    </row>
    <row r="80">
      <c r="A80" s="2" t="s">
        <v>1478</v>
      </c>
      <c r="B80" s="2" t="s">
        <v>121</v>
      </c>
      <c r="C80" s="2" t="s">
        <v>122</v>
      </c>
      <c r="D80" s="2" t="s">
        <v>929</v>
      </c>
      <c r="E80" s="2" t="s">
        <v>930</v>
      </c>
      <c r="F80" s="2" t="s">
        <v>1479</v>
      </c>
      <c r="G80" s="2" t="s">
        <v>1479</v>
      </c>
      <c r="H80" s="2" t="s">
        <v>1479</v>
      </c>
      <c r="I80" s="2" t="s">
        <v>1480</v>
      </c>
      <c r="J80" s="2" t="s">
        <v>127</v>
      </c>
      <c r="K80" s="2" t="s">
        <v>1481</v>
      </c>
      <c r="L80" s="3">
        <v>28.33</v>
      </c>
      <c r="M80" s="3">
        <v>29.75</v>
      </c>
      <c r="N80" s="3">
        <v>59.49</v>
      </c>
      <c r="O80" s="2" t="s">
        <v>129</v>
      </c>
      <c r="P80" s="2" t="s">
        <v>632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428</v>
      </c>
      <c r="V80" s="2" t="s">
        <v>878</v>
      </c>
      <c r="W80" s="2" t="s">
        <v>879</v>
      </c>
      <c r="X80" s="2" t="s">
        <v>284</v>
      </c>
      <c r="Y80" s="2" t="s">
        <v>1422</v>
      </c>
      <c r="Z80" s="4">
        <v>15</v>
      </c>
      <c r="AA80" s="4">
        <f>=ROUNDDOWN(7.5,0)</f>
      </c>
      <c r="AB80" s="5">
        <v>2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7</v>
      </c>
      <c r="AQ80" s="8">
        <v>267.18</v>
      </c>
      <c r="AR80" s="4"/>
      <c r="AS80" s="8"/>
      <c r="AT80" s="7"/>
      <c r="AU80" s="7"/>
      <c r="AV80" s="4">
        <v>7</v>
      </c>
      <c r="AW80" s="8">
        <v>267.18</v>
      </c>
      <c r="AX80" s="4"/>
      <c r="AY80" s="8"/>
      <c r="AZ80" s="7"/>
      <c r="BA80" s="7"/>
      <c r="BB80" s="7">
        <v>1</v>
      </c>
      <c r="BC80" s="4">
        <v>7</v>
      </c>
      <c r="BD80" s="8">
        <v>267.18</v>
      </c>
      <c r="BE80" s="4"/>
      <c r="BF80" s="8"/>
      <c r="BG80" s="7"/>
      <c r="BH80" s="7"/>
      <c r="BI80" s="7">
        <v>1</v>
      </c>
      <c r="BJ80" s="4">
        <v>7</v>
      </c>
      <c r="BK80" s="8">
        <v>267.18</v>
      </c>
      <c r="BL80" s="2" t="s">
        <v>1482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164</v>
      </c>
      <c r="BV80" s="2" t="s">
        <v>129</v>
      </c>
      <c r="BW80" s="2" t="s">
        <v>132</v>
      </c>
      <c r="BX80" s="2" t="s">
        <v>132</v>
      </c>
      <c r="BY80" s="2" t="s">
        <v>142</v>
      </c>
      <c r="BZ80" s="2" t="s">
        <v>132</v>
      </c>
      <c r="CA80" s="4">
        <v>1</v>
      </c>
      <c r="CB80" s="8">
        <v>26.78</v>
      </c>
      <c r="CC80" s="4"/>
      <c r="CD80" s="8"/>
      <c r="CE80" s="7"/>
      <c r="CF80" s="7"/>
      <c r="CG80" s="2" t="s">
        <v>140</v>
      </c>
      <c r="CH80" s="2" t="s">
        <v>129</v>
      </c>
      <c r="CI80" s="2" t="s">
        <v>1214</v>
      </c>
      <c r="CJ80" s="2" t="s">
        <v>853</v>
      </c>
      <c r="CK80" s="2" t="s">
        <v>142</v>
      </c>
      <c r="CL80" s="2" t="s">
        <v>132</v>
      </c>
      <c r="CM80" s="4"/>
      <c r="CN80" s="8"/>
      <c r="CO80" s="4"/>
      <c r="CP80" s="8"/>
      <c r="CQ80" s="7"/>
      <c r="CR80" s="7"/>
      <c r="CS80" s="2" t="s">
        <v>140</v>
      </c>
      <c r="CT80" s="2" t="s">
        <v>129</v>
      </c>
      <c r="CU80" s="2" t="s">
        <v>867</v>
      </c>
      <c r="CV80" s="2" t="s">
        <v>132</v>
      </c>
      <c r="CW80" s="2" t="s">
        <v>142</v>
      </c>
      <c r="CX80" s="2" t="s">
        <v>132</v>
      </c>
      <c r="CY80" s="4">
        <v>3</v>
      </c>
      <c r="CZ80" s="8">
        <v>130.15</v>
      </c>
      <c r="DA80" s="4"/>
      <c r="DB80" s="8"/>
      <c r="DC80" s="7"/>
      <c r="DD80" s="7"/>
      <c r="DE80" s="2" t="s">
        <v>140</v>
      </c>
      <c r="DF80" s="2" t="s">
        <v>129</v>
      </c>
      <c r="DG80" s="2" t="s">
        <v>1415</v>
      </c>
      <c r="DH80" s="2" t="s">
        <v>1483</v>
      </c>
      <c r="DI80" s="2" t="s">
        <v>142</v>
      </c>
      <c r="DJ80" s="2" t="s">
        <v>132</v>
      </c>
      <c r="DK80" s="4">
        <v>3</v>
      </c>
      <c r="DL80" s="8">
        <v>110.25</v>
      </c>
      <c r="DM80" s="4"/>
      <c r="DN80" s="8"/>
      <c r="DO80" s="7"/>
      <c r="DP80" s="7"/>
      <c r="DQ80" s="2" t="s">
        <v>140</v>
      </c>
      <c r="DR80" s="2" t="s">
        <v>129</v>
      </c>
      <c r="DS80" s="2" t="s">
        <v>1484</v>
      </c>
      <c r="DT80" s="2" t="s">
        <v>1485</v>
      </c>
      <c r="DU80" s="2" t="s">
        <v>142</v>
      </c>
      <c r="DV80" s="2" t="s">
        <v>132</v>
      </c>
      <c r="DW80" s="4"/>
      <c r="DX80" s="8"/>
      <c r="DY80" s="4"/>
      <c r="DZ80" s="8"/>
      <c r="EA80" s="7"/>
      <c r="EB80" s="7"/>
      <c r="EC80" s="2" t="s">
        <v>140</v>
      </c>
      <c r="ED80" s="2" t="s">
        <v>129</v>
      </c>
      <c r="EE80" s="2" t="s">
        <v>1415</v>
      </c>
      <c r="EF80" s="2" t="s">
        <v>856</v>
      </c>
      <c r="EG80" s="2" t="s">
        <v>142</v>
      </c>
      <c r="EH80" s="2" t="s">
        <v>132</v>
      </c>
      <c r="EI80" s="4"/>
      <c r="EJ80" s="8"/>
      <c r="EK80" s="4"/>
      <c r="EL80" s="8"/>
      <c r="EM80" s="7"/>
      <c r="EN80" s="7"/>
      <c r="EO80" s="2" t="s">
        <v>140</v>
      </c>
      <c r="EP80" s="2" t="s">
        <v>129</v>
      </c>
      <c r="EQ80" s="2" t="s">
        <v>1422</v>
      </c>
      <c r="ER80" s="2" t="s">
        <v>132</v>
      </c>
      <c r="ES80" s="2" t="s">
        <v>142</v>
      </c>
      <c r="ET80" s="2" t="s">
        <v>132</v>
      </c>
      <c r="EU80" s="4"/>
      <c r="EV80" s="8"/>
      <c r="EW80" s="4"/>
      <c r="EX80" s="8"/>
      <c r="EY80" s="7"/>
      <c r="EZ80" s="7"/>
      <c r="FA80" s="2" t="s">
        <v>164</v>
      </c>
      <c r="FB80" s="2" t="s">
        <v>129</v>
      </c>
      <c r="FC80" s="2" t="s">
        <v>132</v>
      </c>
      <c r="FD80" s="2" t="s">
        <v>132</v>
      </c>
      <c r="FE80" s="2" t="s">
        <v>142</v>
      </c>
      <c r="FF80" s="2" t="s">
        <v>132</v>
      </c>
      <c r="FG80" s="4"/>
      <c r="FH80" s="8"/>
      <c r="FI80" s="4"/>
      <c r="FJ80" s="8"/>
      <c r="FK80" s="7"/>
      <c r="FL80" s="7"/>
      <c r="FM80" s="2" t="s">
        <v>173</v>
      </c>
      <c r="FN80" s="2" t="s">
        <v>129</v>
      </c>
      <c r="FO80" s="2" t="s">
        <v>132</v>
      </c>
      <c r="FP80" s="2" t="s">
        <v>132</v>
      </c>
      <c r="FQ80" s="2" t="s">
        <v>142</v>
      </c>
      <c r="FR80" s="2" t="s">
        <v>132</v>
      </c>
      <c r="FS80" s="4"/>
      <c r="FT80" s="8"/>
      <c r="FU80" s="4"/>
      <c r="FV80" s="8"/>
      <c r="FW80" s="7"/>
      <c r="FX80" s="7"/>
      <c r="FY80" s="2" t="s">
        <v>140</v>
      </c>
      <c r="FZ80" s="2" t="s">
        <v>129</v>
      </c>
      <c r="GA80" s="2" t="s">
        <v>1423</v>
      </c>
      <c r="GB80" s="2" t="s">
        <v>132</v>
      </c>
      <c r="GC80" s="2" t="s">
        <v>142</v>
      </c>
      <c r="GD80" s="2" t="s">
        <v>132</v>
      </c>
      <c r="GE80" s="4"/>
      <c r="GF80" s="8"/>
      <c r="GG80" s="4"/>
      <c r="GH80" s="8"/>
      <c r="GI80" s="7"/>
      <c r="GJ80" s="7"/>
      <c r="GK80" s="2" t="s">
        <v>140</v>
      </c>
      <c r="GL80" s="2" t="s">
        <v>129</v>
      </c>
      <c r="GM80" s="2" t="s">
        <v>1415</v>
      </c>
      <c r="GN80" s="2" t="s">
        <v>1486</v>
      </c>
      <c r="GO80" s="2" t="s">
        <v>142</v>
      </c>
      <c r="GP80" s="2" t="s">
        <v>132</v>
      </c>
      <c r="GQ80" s="4"/>
      <c r="GR80" s="8"/>
      <c r="GS80" s="4"/>
      <c r="GT80" s="8"/>
      <c r="GU80" s="7"/>
      <c r="GV80" s="7"/>
      <c r="GW80" s="2" t="s">
        <v>140</v>
      </c>
      <c r="GX80" s="2" t="s">
        <v>129</v>
      </c>
      <c r="GY80" s="2" t="s">
        <v>162</v>
      </c>
      <c r="GZ80" s="2" t="s">
        <v>132</v>
      </c>
      <c r="HA80" s="2" t="s">
        <v>142</v>
      </c>
      <c r="HB80" s="2" t="s">
        <v>132</v>
      </c>
      <c r="HC80" s="4"/>
      <c r="HD80" s="8"/>
      <c r="HE80" s="4"/>
      <c r="HF80" s="8"/>
      <c r="HG80" s="7"/>
      <c r="HH80" s="7"/>
      <c r="HI80" s="2" t="s">
        <v>140</v>
      </c>
      <c r="HJ80" s="2" t="s">
        <v>129</v>
      </c>
      <c r="HK80" s="2" t="s">
        <v>859</v>
      </c>
      <c r="HL80" s="2" t="s">
        <v>854</v>
      </c>
      <c r="HM80" s="2" t="s">
        <v>142</v>
      </c>
      <c r="HN80" s="2" t="s">
        <v>132</v>
      </c>
      <c r="HO80" s="4"/>
      <c r="HP80" s="8"/>
      <c r="HQ80" s="4"/>
      <c r="HR80" s="8"/>
      <c r="HS80" s="7"/>
      <c r="HT80" s="7"/>
      <c r="HU80" s="2" t="s">
        <v>140</v>
      </c>
      <c r="HV80" s="2" t="s">
        <v>129</v>
      </c>
      <c r="HW80" s="2" t="s">
        <v>167</v>
      </c>
      <c r="HX80" s="2" t="s">
        <v>132</v>
      </c>
      <c r="HY80" s="2" t="s">
        <v>142</v>
      </c>
      <c r="HZ80" s="2" t="s">
        <v>132</v>
      </c>
      <c r="IA80" s="4"/>
      <c r="IB80" s="8"/>
      <c r="IC80" s="4"/>
      <c r="ID80" s="8"/>
      <c r="IE80" s="7"/>
      <c r="IF80" s="7"/>
      <c r="IG80" s="2" t="s">
        <v>168</v>
      </c>
      <c r="IH80" s="2" t="s">
        <v>129</v>
      </c>
      <c r="II80" s="2" t="s">
        <v>132</v>
      </c>
      <c r="IJ80" s="2" t="s">
        <v>132</v>
      </c>
      <c r="IK80" s="2" t="s">
        <v>142</v>
      </c>
      <c r="IL80" s="2" t="s">
        <v>132</v>
      </c>
      <c r="IM80" s="4"/>
      <c r="IN80" s="8"/>
      <c r="IO80" s="4"/>
      <c r="IP80" s="8"/>
      <c r="IQ80" s="7"/>
      <c r="IR80" s="7"/>
      <c r="IS80" s="2" t="s">
        <v>175</v>
      </c>
      <c r="IT80" s="2" t="s">
        <v>129</v>
      </c>
      <c r="IU80" s="2" t="s">
        <v>132</v>
      </c>
      <c r="IV80" s="2" t="s">
        <v>132</v>
      </c>
      <c r="IW80" s="2" t="s">
        <v>142</v>
      </c>
      <c r="IX80" s="2" t="s">
        <v>132</v>
      </c>
      <c r="IY80" s="4"/>
      <c r="IZ80" s="8"/>
      <c r="JA80" s="4"/>
      <c r="JB80" s="8"/>
      <c r="JC80" s="7"/>
      <c r="JD80" s="7"/>
      <c r="JE80" s="2" t="s">
        <v>164</v>
      </c>
      <c r="JF80" s="2" t="s">
        <v>129</v>
      </c>
      <c r="JG80" s="2" t="s">
        <v>132</v>
      </c>
      <c r="JH80" s="2" t="s">
        <v>132</v>
      </c>
      <c r="JI80" s="2" t="s">
        <v>142</v>
      </c>
      <c r="JJ80" s="2" t="s">
        <v>132</v>
      </c>
      <c r="JK80" s="4"/>
      <c r="JL80" s="8"/>
      <c r="JM80" s="4"/>
      <c r="JN80" s="8"/>
      <c r="JO80" s="7"/>
      <c r="JP80" s="7"/>
      <c r="JQ80" s="2" t="s">
        <v>176</v>
      </c>
      <c r="JR80" s="2" t="s">
        <v>129</v>
      </c>
      <c r="JS80" s="2" t="s">
        <v>132</v>
      </c>
      <c r="JT80" s="2" t="s">
        <v>132</v>
      </c>
      <c r="JU80" s="2" t="s">
        <v>142</v>
      </c>
      <c r="JV80" s="2" t="s">
        <v>132</v>
      </c>
      <c r="JW80" s="4"/>
      <c r="JX80" s="8"/>
      <c r="JY80" s="4"/>
      <c r="JZ80" s="8"/>
      <c r="KA80" s="7"/>
      <c r="KB80" s="7"/>
      <c r="KC80" s="2" t="s">
        <v>140</v>
      </c>
      <c r="KD80" s="2" t="s">
        <v>129</v>
      </c>
      <c r="KE80" s="2" t="s">
        <v>861</v>
      </c>
      <c r="KF80" s="2" t="s">
        <v>132</v>
      </c>
      <c r="KG80" s="2" t="s">
        <v>142</v>
      </c>
      <c r="KH80" s="2" t="s">
        <v>132</v>
      </c>
      <c r="KI80" s="4"/>
      <c r="KJ80" s="8"/>
      <c r="KK80" s="4"/>
      <c r="KL80" s="8"/>
      <c r="KM80" s="7"/>
      <c r="KN80" s="7"/>
      <c r="KO80" s="2" t="s">
        <v>175</v>
      </c>
      <c r="KP80" s="2" t="s">
        <v>129</v>
      </c>
      <c r="KQ80" s="2" t="s">
        <v>132</v>
      </c>
      <c r="KR80" s="2" t="s">
        <v>132</v>
      </c>
      <c r="KS80" s="2" t="s">
        <v>142</v>
      </c>
      <c r="KT80" s="2" t="s">
        <v>132</v>
      </c>
      <c r="KU80" s="4"/>
      <c r="KV80" s="8"/>
      <c r="KW80" s="4"/>
      <c r="KX80" s="8"/>
      <c r="KY80" s="7"/>
      <c r="KZ80" s="7"/>
      <c r="LA80" s="2" t="s">
        <v>175</v>
      </c>
      <c r="LB80" s="2" t="s">
        <v>177</v>
      </c>
      <c r="LC80" s="2" t="s">
        <v>132</v>
      </c>
      <c r="LD80" s="2" t="s">
        <v>132</v>
      </c>
      <c r="LE80" s="2" t="s">
        <v>142</v>
      </c>
      <c r="LF80" s="2" t="s">
        <v>132</v>
      </c>
      <c r="LG80" s="4"/>
      <c r="LH80" s="8"/>
      <c r="LI80" s="4"/>
      <c r="LJ80" s="8"/>
      <c r="LK80" s="7"/>
      <c r="LL80" s="7"/>
      <c r="LM80" s="2" t="s">
        <v>132</v>
      </c>
      <c r="LN80" s="2" t="s">
        <v>132</v>
      </c>
      <c r="LO80" s="2" t="s">
        <v>132</v>
      </c>
      <c r="LP80" s="2" t="s">
        <v>132</v>
      </c>
      <c r="LQ80" s="2" t="s">
        <v>132</v>
      </c>
      <c r="LR80" s="2" t="s">
        <v>132</v>
      </c>
      <c r="LS80" s="4"/>
      <c r="LT80" s="8"/>
      <c r="LU80" s="4"/>
      <c r="LV80" s="8"/>
      <c r="LW80" s="7"/>
      <c r="LX80" s="7"/>
      <c r="LY80" s="2" t="s">
        <v>164</v>
      </c>
      <c r="LZ80" s="2" t="s">
        <v>129</v>
      </c>
      <c r="MA80" s="2" t="s">
        <v>132</v>
      </c>
      <c r="MB80" s="2" t="s">
        <v>132</v>
      </c>
      <c r="MC80" s="2" t="s">
        <v>142</v>
      </c>
      <c r="MD80" s="2" t="s">
        <v>132</v>
      </c>
      <c r="ME80" s="4"/>
      <c r="MF80" s="8"/>
      <c r="MG80" s="4"/>
      <c r="MH80" s="8"/>
      <c r="MI80" s="7"/>
      <c r="MJ80" s="7"/>
      <c r="MK80" s="2" t="s">
        <v>175</v>
      </c>
      <c r="ML80" s="2" t="s">
        <v>129</v>
      </c>
      <c r="MM80" s="2" t="s">
        <v>132</v>
      </c>
      <c r="MN80" s="2" t="s">
        <v>132</v>
      </c>
      <c r="MO80" s="2" t="s">
        <v>142</v>
      </c>
      <c r="MP80" s="2" t="s">
        <v>132</v>
      </c>
      <c r="MQ80" s="4"/>
      <c r="MR80" s="8"/>
      <c r="MS80" s="4"/>
      <c r="MT80" s="8"/>
      <c r="MU80" s="7"/>
      <c r="MV80" s="7"/>
      <c r="MW80" s="2" t="s">
        <v>175</v>
      </c>
      <c r="MX80" s="2" t="s">
        <v>129</v>
      </c>
      <c r="MY80" s="2" t="s">
        <v>132</v>
      </c>
      <c r="MZ80" s="2" t="s">
        <v>132</v>
      </c>
      <c r="NA80" s="2" t="s">
        <v>142</v>
      </c>
      <c r="NB80" s="2" t="s">
        <v>132</v>
      </c>
      <c r="NC80" s="4"/>
      <c r="ND80" s="8"/>
      <c r="NE80" s="4"/>
      <c r="NF80" s="8"/>
      <c r="NG80" s="7"/>
      <c r="NH80" s="7"/>
      <c r="NI80" s="2" t="s">
        <v>175</v>
      </c>
      <c r="NJ80" s="2" t="s">
        <v>129</v>
      </c>
      <c r="NK80" s="2" t="s">
        <v>132</v>
      </c>
      <c r="NL80" s="2" t="s">
        <v>132</v>
      </c>
      <c r="NM80" s="2" t="s">
        <v>142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176</v>
      </c>
      <c r="OH80" s="2" t="s">
        <v>129</v>
      </c>
      <c r="OI80" s="2" t="s">
        <v>132</v>
      </c>
      <c r="OJ80" s="2" t="s">
        <v>132</v>
      </c>
      <c r="OK80" s="2" t="s">
        <v>142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164</v>
      </c>
      <c r="PF80" s="2" t="s">
        <v>129</v>
      </c>
      <c r="PG80" s="2" t="s">
        <v>132</v>
      </c>
      <c r="PH80" s="2" t="s">
        <v>132</v>
      </c>
      <c r="PI80" s="2" t="s">
        <v>142</v>
      </c>
      <c r="PJ80" s="2" t="s">
        <v>132</v>
      </c>
      <c r="PK80" s="4"/>
      <c r="PL80" s="8"/>
      <c r="PM80" s="4"/>
      <c r="PN80" s="8"/>
      <c r="PO80" s="7"/>
      <c r="PP80" s="7"/>
      <c r="PQ80" s="2" t="s">
        <v>175</v>
      </c>
      <c r="PR80" s="2" t="s">
        <v>129</v>
      </c>
      <c r="PS80" s="2" t="s">
        <v>132</v>
      </c>
      <c r="PT80" s="2" t="s">
        <v>132</v>
      </c>
      <c r="PU80" s="2" t="s">
        <v>142</v>
      </c>
      <c r="PV80" s="2" t="s">
        <v>132</v>
      </c>
      <c r="PW80" s="4"/>
      <c r="PX80" s="8"/>
      <c r="PY80" s="4"/>
      <c r="PZ80" s="8"/>
      <c r="QA80" s="7"/>
      <c r="QB80" s="7"/>
      <c r="QC80" s="2" t="s">
        <v>175</v>
      </c>
      <c r="QD80" s="2" t="s">
        <v>129</v>
      </c>
      <c r="QE80" s="2" t="s">
        <v>132</v>
      </c>
      <c r="QF80" s="2" t="s">
        <v>132</v>
      </c>
      <c r="QG80" s="2" t="s">
        <v>142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175</v>
      </c>
      <c r="RB80" s="2" t="s">
        <v>129</v>
      </c>
      <c r="RC80" s="2" t="s">
        <v>132</v>
      </c>
      <c r="RD80" s="2" t="s">
        <v>132</v>
      </c>
      <c r="RE80" s="2" t="s">
        <v>142</v>
      </c>
      <c r="RF80" s="2" t="s">
        <v>180</v>
      </c>
      <c r="RG80" s="4"/>
      <c r="RH80" s="8"/>
      <c r="RI80" s="4"/>
      <c r="RJ80" s="8"/>
      <c r="RK80" s="7"/>
      <c r="RL80" s="7"/>
      <c r="RM80" s="2" t="s">
        <v>140</v>
      </c>
      <c r="RN80" s="2" t="s">
        <v>177</v>
      </c>
      <c r="RO80" s="2" t="s">
        <v>1218</v>
      </c>
      <c r="RP80" s="2" t="s">
        <v>132</v>
      </c>
      <c r="RQ80" s="2" t="s">
        <v>142</v>
      </c>
      <c r="RR80" s="2" t="s">
        <v>132</v>
      </c>
    </row>
    <row r="81">
      <c r="A81" s="2" t="s">
        <v>1487</v>
      </c>
      <c r="B81" s="2" t="s">
        <v>121</v>
      </c>
      <c r="C81" s="2" t="s">
        <v>122</v>
      </c>
      <c r="D81" s="2" t="s">
        <v>929</v>
      </c>
      <c r="E81" s="2" t="s">
        <v>930</v>
      </c>
      <c r="F81" s="2" t="s">
        <v>1488</v>
      </c>
      <c r="G81" s="2" t="s">
        <v>132</v>
      </c>
      <c r="H81" s="2" t="s">
        <v>132</v>
      </c>
      <c r="I81" s="2" t="s">
        <v>1011</v>
      </c>
      <c r="J81" s="2" t="s">
        <v>127</v>
      </c>
      <c r="K81" s="2" t="s">
        <v>349</v>
      </c>
      <c r="L81" s="3">
        <v>58.7</v>
      </c>
      <c r="M81" s="3">
        <v>61.64</v>
      </c>
      <c r="N81" s="3">
        <v>118.99</v>
      </c>
      <c r="O81" s="2" t="s">
        <v>760</v>
      </c>
      <c r="P81" s="2" t="s">
        <v>632</v>
      </c>
      <c r="Q81" s="2" t="s">
        <v>131</v>
      </c>
      <c r="R81" s="2" t="s">
        <v>132</v>
      </c>
      <c r="S81" s="2" t="s">
        <v>1489</v>
      </c>
      <c r="T81" s="2" t="s">
        <v>132</v>
      </c>
      <c r="U81" s="2" t="s">
        <v>282</v>
      </c>
      <c r="V81" s="2" t="s">
        <v>247</v>
      </c>
      <c r="W81" s="2" t="s">
        <v>247</v>
      </c>
      <c r="X81" s="2" t="s">
        <v>132</v>
      </c>
      <c r="Y81" s="2" t="s">
        <v>1099</v>
      </c>
      <c r="Z81" s="4"/>
      <c r="AA81" s="4">
        <f>=ROUNDDOWN({0},0)</f>
      </c>
      <c r="AB81" s="5">
        <v>0.1</v>
      </c>
      <c r="AC81" s="2" t="s">
        <v>132</v>
      </c>
      <c r="AD81" s="4"/>
      <c r="AE81" s="4"/>
      <c r="AF81" s="6">
        <v>63</v>
      </c>
      <c r="AG81" s="6"/>
      <c r="AH81" s="7">
        <v>0.3143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4</v>
      </c>
      <c r="AQ81" s="8">
        <v>264.92</v>
      </c>
      <c r="AR81" s="4"/>
      <c r="AS81" s="8"/>
      <c r="AT81" s="7"/>
      <c r="AU81" s="7"/>
      <c r="AV81" s="4">
        <v>4</v>
      </c>
      <c r="AW81" s="8">
        <v>264.92</v>
      </c>
      <c r="AX81" s="4"/>
      <c r="AY81" s="8"/>
      <c r="AZ81" s="7"/>
      <c r="BA81" s="7"/>
      <c r="BB81" s="7">
        <v>1</v>
      </c>
      <c r="BC81" s="4">
        <v>4</v>
      </c>
      <c r="BD81" s="8">
        <v>264.92</v>
      </c>
      <c r="BE81" s="4"/>
      <c r="BF81" s="8"/>
      <c r="BG81" s="7"/>
      <c r="BH81" s="7"/>
      <c r="BI81" s="7">
        <v>1</v>
      </c>
      <c r="BJ81" s="4">
        <v>4</v>
      </c>
      <c r="BK81" s="8">
        <v>264.92</v>
      </c>
      <c r="BL81" s="2" t="s">
        <v>18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515</v>
      </c>
      <c r="BV81" s="2" t="s">
        <v>177</v>
      </c>
      <c r="BW81" s="2" t="s">
        <v>132</v>
      </c>
      <c r="BX81" s="2" t="s">
        <v>1490</v>
      </c>
      <c r="BY81" s="2" t="s">
        <v>142</v>
      </c>
      <c r="BZ81" s="2" t="s">
        <v>132</v>
      </c>
      <c r="CA81" s="4"/>
      <c r="CB81" s="8"/>
      <c r="CC81" s="4"/>
      <c r="CD81" s="8"/>
      <c r="CE81" s="7"/>
      <c r="CF81" s="7"/>
      <c r="CG81" s="2" t="s">
        <v>140</v>
      </c>
      <c r="CH81" s="2" t="s">
        <v>177</v>
      </c>
      <c r="CI81" s="2" t="s">
        <v>350</v>
      </c>
      <c r="CJ81" s="2" t="s">
        <v>1491</v>
      </c>
      <c r="CK81" s="2" t="s">
        <v>142</v>
      </c>
      <c r="CL81" s="2" t="s">
        <v>132</v>
      </c>
      <c r="CM81" s="4">
        <v>4</v>
      </c>
      <c r="CN81" s="8">
        <v>264.92</v>
      </c>
      <c r="CO81" s="4"/>
      <c r="CP81" s="8"/>
      <c r="CQ81" s="7"/>
      <c r="CR81" s="7"/>
      <c r="CS81" s="2" t="s">
        <v>140</v>
      </c>
      <c r="CT81" s="2" t="s">
        <v>177</v>
      </c>
      <c r="CU81" s="2" t="s">
        <v>1263</v>
      </c>
      <c r="CV81" s="2" t="s">
        <v>1492</v>
      </c>
      <c r="CW81" s="2" t="s">
        <v>142</v>
      </c>
      <c r="CX81" s="2" t="s">
        <v>132</v>
      </c>
      <c r="CY81" s="4"/>
      <c r="CZ81" s="8"/>
      <c r="DA81" s="4"/>
      <c r="DB81" s="8"/>
      <c r="DC81" s="7"/>
      <c r="DD81" s="7"/>
      <c r="DE81" s="2" t="s">
        <v>140</v>
      </c>
      <c r="DF81" s="2" t="s">
        <v>177</v>
      </c>
      <c r="DG81" s="2" t="s">
        <v>1493</v>
      </c>
      <c r="DH81" s="2" t="s">
        <v>1494</v>
      </c>
      <c r="DI81" s="2" t="s">
        <v>142</v>
      </c>
      <c r="DJ81" s="2" t="s">
        <v>132</v>
      </c>
      <c r="DK81" s="4"/>
      <c r="DL81" s="8"/>
      <c r="DM81" s="4"/>
      <c r="DN81" s="8"/>
      <c r="DO81" s="7"/>
      <c r="DP81" s="7"/>
      <c r="DQ81" s="2" t="s">
        <v>140</v>
      </c>
      <c r="DR81" s="2" t="s">
        <v>177</v>
      </c>
      <c r="DS81" s="2" t="s">
        <v>584</v>
      </c>
      <c r="DT81" s="2" t="s">
        <v>1327</v>
      </c>
      <c r="DU81" s="2" t="s">
        <v>142</v>
      </c>
      <c r="DV81" s="2" t="s">
        <v>132</v>
      </c>
      <c r="DW81" s="4"/>
      <c r="DX81" s="8"/>
      <c r="DY81" s="4"/>
      <c r="DZ81" s="8"/>
      <c r="EA81" s="7"/>
      <c r="EB81" s="7"/>
      <c r="EC81" s="2" t="s">
        <v>140</v>
      </c>
      <c r="ED81" s="2" t="s">
        <v>177</v>
      </c>
      <c r="EE81" s="2" t="s">
        <v>1145</v>
      </c>
      <c r="EF81" s="2" t="s">
        <v>1495</v>
      </c>
      <c r="EG81" s="2" t="s">
        <v>142</v>
      </c>
      <c r="EH81" s="2" t="s">
        <v>132</v>
      </c>
      <c r="EI81" s="4"/>
      <c r="EJ81" s="8"/>
      <c r="EK81" s="4"/>
      <c r="EL81" s="8"/>
      <c r="EM81" s="7"/>
      <c r="EN81" s="7"/>
      <c r="EO81" s="2" t="s">
        <v>140</v>
      </c>
      <c r="EP81" s="2" t="s">
        <v>177</v>
      </c>
      <c r="EQ81" s="2" t="s">
        <v>1496</v>
      </c>
      <c r="ER81" s="2" t="s">
        <v>355</v>
      </c>
      <c r="ES81" s="2" t="s">
        <v>142</v>
      </c>
      <c r="ET81" s="2" t="s">
        <v>132</v>
      </c>
      <c r="EU81" s="4"/>
      <c r="EV81" s="8"/>
      <c r="EW81" s="4"/>
      <c r="EX81" s="8"/>
      <c r="EY81" s="7"/>
      <c r="EZ81" s="7"/>
      <c r="FA81" s="2" t="s">
        <v>140</v>
      </c>
      <c r="FB81" s="2" t="s">
        <v>177</v>
      </c>
      <c r="FC81" s="2" t="s">
        <v>1269</v>
      </c>
      <c r="FD81" s="2" t="s">
        <v>942</v>
      </c>
      <c r="FE81" s="2" t="s">
        <v>142</v>
      </c>
      <c r="FF81" s="2" t="s">
        <v>132</v>
      </c>
      <c r="FG81" s="4"/>
      <c r="FH81" s="8"/>
      <c r="FI81" s="4"/>
      <c r="FJ81" s="8"/>
      <c r="FK81" s="7"/>
      <c r="FL81" s="7"/>
      <c r="FM81" s="2" t="s">
        <v>140</v>
      </c>
      <c r="FN81" s="2" t="s">
        <v>177</v>
      </c>
      <c r="FO81" s="2" t="s">
        <v>156</v>
      </c>
      <c r="FP81" s="2" t="s">
        <v>731</v>
      </c>
      <c r="FQ81" s="2" t="s">
        <v>142</v>
      </c>
      <c r="FR81" s="2" t="s">
        <v>132</v>
      </c>
      <c r="FS81" s="4"/>
      <c r="FT81" s="8"/>
      <c r="FU81" s="4"/>
      <c r="FV81" s="8"/>
      <c r="FW81" s="7"/>
      <c r="FX81" s="7"/>
      <c r="FY81" s="2" t="s">
        <v>140</v>
      </c>
      <c r="FZ81" s="2" t="s">
        <v>177</v>
      </c>
      <c r="GA81" s="2" t="s">
        <v>565</v>
      </c>
      <c r="GB81" s="2" t="s">
        <v>1004</v>
      </c>
      <c r="GC81" s="2" t="s">
        <v>142</v>
      </c>
      <c r="GD81" s="2" t="s">
        <v>132</v>
      </c>
      <c r="GE81" s="4"/>
      <c r="GF81" s="8"/>
      <c r="GG81" s="4"/>
      <c r="GH81" s="8"/>
      <c r="GI81" s="7"/>
      <c r="GJ81" s="7"/>
      <c r="GK81" s="2" t="s">
        <v>140</v>
      </c>
      <c r="GL81" s="2" t="s">
        <v>177</v>
      </c>
      <c r="GM81" s="2" t="s">
        <v>1493</v>
      </c>
      <c r="GN81" s="2" t="s">
        <v>1497</v>
      </c>
      <c r="GO81" s="2" t="s">
        <v>142</v>
      </c>
      <c r="GP81" s="2" t="s">
        <v>132</v>
      </c>
      <c r="GQ81" s="4"/>
      <c r="GR81" s="8"/>
      <c r="GS81" s="4"/>
      <c r="GT81" s="8"/>
      <c r="GU81" s="7"/>
      <c r="GV81" s="7"/>
      <c r="GW81" s="2" t="s">
        <v>140</v>
      </c>
      <c r="GX81" s="2" t="s">
        <v>177</v>
      </c>
      <c r="GY81" s="2" t="s">
        <v>162</v>
      </c>
      <c r="GZ81" s="2" t="s">
        <v>132</v>
      </c>
      <c r="HA81" s="2" t="s">
        <v>142</v>
      </c>
      <c r="HB81" s="2" t="s">
        <v>132</v>
      </c>
      <c r="HC81" s="4"/>
      <c r="HD81" s="8"/>
      <c r="HE81" s="4"/>
      <c r="HF81" s="8"/>
      <c r="HG81" s="7"/>
      <c r="HH81" s="7"/>
      <c r="HI81" s="2" t="s">
        <v>140</v>
      </c>
      <c r="HJ81" s="2" t="s">
        <v>177</v>
      </c>
      <c r="HK81" s="2" t="s">
        <v>1272</v>
      </c>
      <c r="HL81" s="2" t="s">
        <v>1498</v>
      </c>
      <c r="HM81" s="2" t="s">
        <v>142</v>
      </c>
      <c r="HN81" s="2" t="s">
        <v>132</v>
      </c>
      <c r="HO81" s="4"/>
      <c r="HP81" s="8"/>
      <c r="HQ81" s="4"/>
      <c r="HR81" s="8"/>
      <c r="HS81" s="7"/>
      <c r="HT81" s="7"/>
      <c r="HU81" s="2" t="s">
        <v>140</v>
      </c>
      <c r="HV81" s="2" t="s">
        <v>177</v>
      </c>
      <c r="HW81" s="2" t="s">
        <v>417</v>
      </c>
      <c r="HX81" s="2" t="s">
        <v>368</v>
      </c>
      <c r="HY81" s="2" t="s">
        <v>142</v>
      </c>
      <c r="HZ81" s="2" t="s">
        <v>132</v>
      </c>
      <c r="IA81" s="4"/>
      <c r="IB81" s="8"/>
      <c r="IC81" s="4"/>
      <c r="ID81" s="8"/>
      <c r="IE81" s="7"/>
      <c r="IF81" s="7"/>
      <c r="IG81" s="2" t="s">
        <v>168</v>
      </c>
      <c r="IH81" s="2" t="s">
        <v>177</v>
      </c>
      <c r="II81" s="2" t="s">
        <v>132</v>
      </c>
      <c r="IJ81" s="2" t="s">
        <v>132</v>
      </c>
      <c r="IK81" s="2" t="s">
        <v>142</v>
      </c>
      <c r="IL81" s="2" t="s">
        <v>132</v>
      </c>
      <c r="IM81" s="4"/>
      <c r="IN81" s="8"/>
      <c r="IO81" s="4"/>
      <c r="IP81" s="8"/>
      <c r="IQ81" s="7"/>
      <c r="IR81" s="7"/>
      <c r="IS81" s="2" t="s">
        <v>140</v>
      </c>
      <c r="IT81" s="2" t="s">
        <v>177</v>
      </c>
      <c r="IU81" s="2" t="s">
        <v>305</v>
      </c>
      <c r="IV81" s="2" t="s">
        <v>1499</v>
      </c>
      <c r="IW81" s="2" t="s">
        <v>142</v>
      </c>
      <c r="IX81" s="2" t="s">
        <v>132</v>
      </c>
      <c r="IY81" s="4"/>
      <c r="IZ81" s="8"/>
      <c r="JA81" s="4"/>
      <c r="JB81" s="8"/>
      <c r="JC81" s="7"/>
      <c r="JD81" s="7"/>
      <c r="JE81" s="2" t="s">
        <v>175</v>
      </c>
      <c r="JF81" s="2" t="s">
        <v>177</v>
      </c>
      <c r="JG81" s="2" t="s">
        <v>132</v>
      </c>
      <c r="JH81" s="2" t="s">
        <v>132</v>
      </c>
      <c r="JI81" s="2" t="s">
        <v>142</v>
      </c>
      <c r="JJ81" s="2" t="s">
        <v>132</v>
      </c>
      <c r="JK81" s="4"/>
      <c r="JL81" s="8"/>
      <c r="JM81" s="4"/>
      <c r="JN81" s="8"/>
      <c r="JO81" s="7"/>
      <c r="JP81" s="7"/>
      <c r="JQ81" s="2" t="s">
        <v>140</v>
      </c>
      <c r="JR81" s="2" t="s">
        <v>177</v>
      </c>
      <c r="JS81" s="2" t="s">
        <v>1305</v>
      </c>
      <c r="JT81" s="2" t="s">
        <v>1500</v>
      </c>
      <c r="JU81" s="2" t="s">
        <v>142</v>
      </c>
      <c r="JV81" s="2" t="s">
        <v>132</v>
      </c>
      <c r="JW81" s="4"/>
      <c r="JX81" s="8"/>
      <c r="JY81" s="4"/>
      <c r="JZ81" s="8"/>
      <c r="KA81" s="7"/>
      <c r="KB81" s="7"/>
      <c r="KC81" s="2" t="s">
        <v>140</v>
      </c>
      <c r="KD81" s="2" t="s">
        <v>177</v>
      </c>
      <c r="KE81" s="2" t="s">
        <v>373</v>
      </c>
      <c r="KF81" s="2" t="s">
        <v>1501</v>
      </c>
      <c r="KG81" s="2" t="s">
        <v>142</v>
      </c>
      <c r="KH81" s="2" t="s">
        <v>132</v>
      </c>
      <c r="KI81" s="4"/>
      <c r="KJ81" s="8"/>
      <c r="KK81" s="4"/>
      <c r="KL81" s="8"/>
      <c r="KM81" s="7"/>
      <c r="KN81" s="7"/>
      <c r="KO81" s="2" t="s">
        <v>140</v>
      </c>
      <c r="KP81" s="2" t="s">
        <v>177</v>
      </c>
      <c r="KQ81" s="2" t="s">
        <v>270</v>
      </c>
      <c r="KR81" s="2" t="s">
        <v>132</v>
      </c>
      <c r="KS81" s="2" t="s">
        <v>142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132</v>
      </c>
      <c r="LN81" s="2" t="s">
        <v>132</v>
      </c>
      <c r="LO81" s="2" t="s">
        <v>132</v>
      </c>
      <c r="LP81" s="2" t="s">
        <v>132</v>
      </c>
      <c r="LQ81" s="2" t="s">
        <v>132</v>
      </c>
      <c r="LR81" s="2" t="s">
        <v>132</v>
      </c>
      <c r="LS81" s="4"/>
      <c r="LT81" s="8"/>
      <c r="LU81" s="4"/>
      <c r="LV81" s="8"/>
      <c r="LW81" s="7"/>
      <c r="LX81" s="7"/>
      <c r="LY81" s="2" t="s">
        <v>140</v>
      </c>
      <c r="LZ81" s="2" t="s">
        <v>177</v>
      </c>
      <c r="MA81" s="2" t="s">
        <v>362</v>
      </c>
      <c r="MB81" s="2" t="s">
        <v>1269</v>
      </c>
      <c r="MC81" s="2" t="s">
        <v>142</v>
      </c>
      <c r="MD81" s="2" t="s">
        <v>132</v>
      </c>
      <c r="ME81" s="4"/>
      <c r="MF81" s="8"/>
      <c r="MG81" s="4"/>
      <c r="MH81" s="8"/>
      <c r="MI81" s="7"/>
      <c r="MJ81" s="7"/>
      <c r="MK81" s="2" t="s">
        <v>140</v>
      </c>
      <c r="ML81" s="2" t="s">
        <v>177</v>
      </c>
      <c r="MM81" s="2" t="s">
        <v>794</v>
      </c>
      <c r="MN81" s="2" t="s">
        <v>945</v>
      </c>
      <c r="MO81" s="2" t="s">
        <v>142</v>
      </c>
      <c r="MP81" s="2" t="s">
        <v>132</v>
      </c>
      <c r="MQ81" s="4"/>
      <c r="MR81" s="8"/>
      <c r="MS81" s="4"/>
      <c r="MT81" s="8"/>
      <c r="MU81" s="7"/>
      <c r="MV81" s="7"/>
      <c r="MW81" s="2" t="s">
        <v>175</v>
      </c>
      <c r="MX81" s="2" t="s">
        <v>177</v>
      </c>
      <c r="MY81" s="2" t="s">
        <v>132</v>
      </c>
      <c r="MZ81" s="2" t="s">
        <v>132</v>
      </c>
      <c r="NA81" s="2" t="s">
        <v>142</v>
      </c>
      <c r="NB81" s="2" t="s">
        <v>132</v>
      </c>
      <c r="NC81" s="4"/>
      <c r="ND81" s="8"/>
      <c r="NE81" s="4"/>
      <c r="NF81" s="8"/>
      <c r="NG81" s="7"/>
      <c r="NH81" s="7"/>
      <c r="NI81" s="2" t="s">
        <v>175</v>
      </c>
      <c r="NJ81" s="2" t="s">
        <v>177</v>
      </c>
      <c r="NK81" s="2" t="s">
        <v>132</v>
      </c>
      <c r="NL81" s="2" t="s">
        <v>132</v>
      </c>
      <c r="NM81" s="2" t="s">
        <v>142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176</v>
      </c>
      <c r="OH81" s="2" t="s">
        <v>177</v>
      </c>
      <c r="OI81" s="2" t="s">
        <v>132</v>
      </c>
      <c r="OJ81" s="2" t="s">
        <v>132</v>
      </c>
      <c r="OK81" s="2" t="s">
        <v>142</v>
      </c>
      <c r="OL81" s="2" t="s">
        <v>132</v>
      </c>
      <c r="OM81" s="4"/>
      <c r="ON81" s="8"/>
      <c r="OO81" s="4"/>
      <c r="OP81" s="8"/>
      <c r="OQ81" s="7"/>
      <c r="OR81" s="7"/>
      <c r="OS81" s="2" t="s">
        <v>175</v>
      </c>
      <c r="OT81" s="2" t="s">
        <v>177</v>
      </c>
      <c r="OU81" s="2" t="s">
        <v>132</v>
      </c>
      <c r="OV81" s="2" t="s">
        <v>132</v>
      </c>
      <c r="OW81" s="2" t="s">
        <v>142</v>
      </c>
      <c r="OX81" s="2" t="s">
        <v>132</v>
      </c>
      <c r="OY81" s="4"/>
      <c r="OZ81" s="8"/>
      <c r="PA81" s="4"/>
      <c r="PB81" s="8"/>
      <c r="PC81" s="7"/>
      <c r="PD81" s="7"/>
      <c r="PE81" s="2" t="s">
        <v>164</v>
      </c>
      <c r="PF81" s="2" t="s">
        <v>177</v>
      </c>
      <c r="PG81" s="2" t="s">
        <v>132</v>
      </c>
      <c r="PH81" s="2" t="s">
        <v>132</v>
      </c>
      <c r="PI81" s="2" t="s">
        <v>142</v>
      </c>
      <c r="PJ81" s="2" t="s">
        <v>132</v>
      </c>
      <c r="PK81" s="4"/>
      <c r="PL81" s="8"/>
      <c r="PM81" s="4"/>
      <c r="PN81" s="8"/>
      <c r="PO81" s="7"/>
      <c r="PP81" s="7"/>
      <c r="PQ81" s="2" t="s">
        <v>140</v>
      </c>
      <c r="PR81" s="2" t="s">
        <v>177</v>
      </c>
      <c r="PS81" s="2" t="s">
        <v>213</v>
      </c>
      <c r="PT81" s="2" t="s">
        <v>695</v>
      </c>
      <c r="PU81" s="2" t="s">
        <v>142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140</v>
      </c>
      <c r="QP81" s="2" t="s">
        <v>177</v>
      </c>
      <c r="QQ81" s="2" t="s">
        <v>794</v>
      </c>
      <c r="QR81" s="2" t="s">
        <v>995</v>
      </c>
      <c r="QS81" s="2" t="s">
        <v>142</v>
      </c>
      <c r="QT81" s="2" t="s">
        <v>132</v>
      </c>
      <c r="QU81" s="4"/>
      <c r="QV81" s="8"/>
      <c r="QW81" s="4"/>
      <c r="QX81" s="8"/>
      <c r="QY81" s="7"/>
      <c r="QZ81" s="7"/>
      <c r="RA81" s="2" t="s">
        <v>175</v>
      </c>
      <c r="RB81" s="2" t="s">
        <v>177</v>
      </c>
      <c r="RC81" s="2" t="s">
        <v>132</v>
      </c>
      <c r="RD81" s="2" t="s">
        <v>132</v>
      </c>
      <c r="RE81" s="2" t="s">
        <v>142</v>
      </c>
      <c r="RF81" s="2" t="s">
        <v>180</v>
      </c>
      <c r="RG81" s="4"/>
      <c r="RH81" s="8"/>
      <c r="RI81" s="4"/>
      <c r="RJ81" s="8"/>
      <c r="RK81" s="7"/>
      <c r="RL81" s="7"/>
      <c r="RM81" s="2" t="s">
        <v>140</v>
      </c>
      <c r="RN81" s="2" t="s">
        <v>177</v>
      </c>
      <c r="RO81" s="2" t="s">
        <v>978</v>
      </c>
      <c r="RP81" s="2" t="s">
        <v>314</v>
      </c>
      <c r="RQ81" s="2" t="s">
        <v>142</v>
      </c>
      <c r="RR81" s="2" t="s">
        <v>132</v>
      </c>
    </row>
    <row r="82">
      <c r="A82" s="2" t="s">
        <v>1502</v>
      </c>
      <c r="B82" s="2" t="s">
        <v>121</v>
      </c>
      <c r="C82" s="2" t="s">
        <v>122</v>
      </c>
      <c r="D82" s="2" t="s">
        <v>929</v>
      </c>
      <c r="E82" s="2" t="s">
        <v>930</v>
      </c>
      <c r="F82" s="2" t="s">
        <v>1503</v>
      </c>
      <c r="G82" s="2" t="s">
        <v>1503</v>
      </c>
      <c r="H82" s="2" t="s">
        <v>1503</v>
      </c>
      <c r="I82" s="2" t="s">
        <v>1504</v>
      </c>
      <c r="J82" s="2" t="s">
        <v>127</v>
      </c>
      <c r="K82" s="2" t="s">
        <v>128</v>
      </c>
      <c r="L82" s="3">
        <v>31.35</v>
      </c>
      <c r="M82" s="3">
        <v>32.92</v>
      </c>
      <c r="N82" s="3">
        <v>69.99</v>
      </c>
      <c r="O82" s="2" t="s">
        <v>905</v>
      </c>
      <c r="P82" s="2" t="s">
        <v>632</v>
      </c>
      <c r="Q82" s="2" t="s">
        <v>131</v>
      </c>
      <c r="R82" s="2" t="s">
        <v>132</v>
      </c>
      <c r="S82" s="2" t="s">
        <v>1505</v>
      </c>
      <c r="T82" s="2" t="s">
        <v>132</v>
      </c>
      <c r="U82" s="2" t="s">
        <v>428</v>
      </c>
      <c r="V82" s="2" t="s">
        <v>719</v>
      </c>
      <c r="W82" s="2" t="s">
        <v>136</v>
      </c>
      <c r="X82" s="2" t="s">
        <v>132</v>
      </c>
      <c r="Y82" s="2" t="s">
        <v>1506</v>
      </c>
      <c r="Z82" s="4">
        <v>24</v>
      </c>
      <c r="AA82" s="4">
        <f>=ROUNDDOWN(18.4615384615385,0)</f>
      </c>
      <c r="AB82" s="5">
        <v>1.3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8</v>
      </c>
      <c r="AQ82" s="8">
        <v>254.8</v>
      </c>
      <c r="AR82" s="4"/>
      <c r="AS82" s="8"/>
      <c r="AT82" s="7"/>
      <c r="AU82" s="7"/>
      <c r="AV82" s="4">
        <v>8</v>
      </c>
      <c r="AW82" s="8">
        <v>254.8</v>
      </c>
      <c r="AX82" s="4"/>
      <c r="AY82" s="8"/>
      <c r="AZ82" s="7"/>
      <c r="BA82" s="7"/>
      <c r="BB82" s="7">
        <v>1</v>
      </c>
      <c r="BC82" s="4">
        <v>8</v>
      </c>
      <c r="BD82" s="8">
        <v>254.8</v>
      </c>
      <c r="BE82" s="4"/>
      <c r="BF82" s="8"/>
      <c r="BG82" s="7"/>
      <c r="BH82" s="7"/>
      <c r="BI82" s="7">
        <v>1</v>
      </c>
      <c r="BJ82" s="4">
        <v>8</v>
      </c>
      <c r="BK82" s="8">
        <v>254.8</v>
      </c>
      <c r="BL82" s="2" t="s">
        <v>1507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140</v>
      </c>
      <c r="BV82" s="2" t="s">
        <v>129</v>
      </c>
      <c r="BW82" s="2" t="s">
        <v>132</v>
      </c>
      <c r="BX82" s="2" t="s">
        <v>1490</v>
      </c>
      <c r="BY82" s="2" t="s">
        <v>142</v>
      </c>
      <c r="BZ82" s="2" t="s">
        <v>132</v>
      </c>
      <c r="CA82" s="4"/>
      <c r="CB82" s="8"/>
      <c r="CC82" s="4"/>
      <c r="CD82" s="8"/>
      <c r="CE82" s="7"/>
      <c r="CF82" s="7"/>
      <c r="CG82" s="2" t="s">
        <v>140</v>
      </c>
      <c r="CH82" s="2" t="s">
        <v>129</v>
      </c>
      <c r="CI82" s="2" t="s">
        <v>353</v>
      </c>
      <c r="CJ82" s="2" t="s">
        <v>1508</v>
      </c>
      <c r="CK82" s="2" t="s">
        <v>142</v>
      </c>
      <c r="CL82" s="2" t="s">
        <v>132</v>
      </c>
      <c r="CM82" s="4">
        <v>2</v>
      </c>
      <c r="CN82" s="8">
        <v>64</v>
      </c>
      <c r="CO82" s="4"/>
      <c r="CP82" s="8"/>
      <c r="CQ82" s="7"/>
      <c r="CR82" s="7"/>
      <c r="CS82" s="2" t="s">
        <v>140</v>
      </c>
      <c r="CT82" s="2" t="s">
        <v>129</v>
      </c>
      <c r="CU82" s="2" t="s">
        <v>353</v>
      </c>
      <c r="CV82" s="2" t="s">
        <v>1509</v>
      </c>
      <c r="CW82" s="2" t="s">
        <v>142</v>
      </c>
      <c r="CX82" s="2" t="s">
        <v>132</v>
      </c>
      <c r="CY82" s="4">
        <v>2</v>
      </c>
      <c r="CZ82" s="8">
        <v>90.32</v>
      </c>
      <c r="DA82" s="4"/>
      <c r="DB82" s="8"/>
      <c r="DC82" s="7"/>
      <c r="DD82" s="7"/>
      <c r="DE82" s="2" t="s">
        <v>140</v>
      </c>
      <c r="DF82" s="2" t="s">
        <v>129</v>
      </c>
      <c r="DG82" s="2" t="s">
        <v>353</v>
      </c>
      <c r="DH82" s="2" t="s">
        <v>1510</v>
      </c>
      <c r="DI82" s="2" t="s">
        <v>142</v>
      </c>
      <c r="DJ82" s="2" t="s">
        <v>132</v>
      </c>
      <c r="DK82" s="4"/>
      <c r="DL82" s="8"/>
      <c r="DM82" s="4"/>
      <c r="DN82" s="8"/>
      <c r="DO82" s="7"/>
      <c r="DP82" s="7"/>
      <c r="DQ82" s="2" t="s">
        <v>140</v>
      </c>
      <c r="DR82" s="2" t="s">
        <v>177</v>
      </c>
      <c r="DS82" s="2" t="s">
        <v>771</v>
      </c>
      <c r="DT82" s="2" t="s">
        <v>1511</v>
      </c>
      <c r="DU82" s="2" t="s">
        <v>142</v>
      </c>
      <c r="DV82" s="2" t="s">
        <v>132</v>
      </c>
      <c r="DW82" s="4">
        <v>2</v>
      </c>
      <c r="DX82" s="8">
        <v>33</v>
      </c>
      <c r="DY82" s="4"/>
      <c r="DZ82" s="8"/>
      <c r="EA82" s="7"/>
      <c r="EB82" s="7"/>
      <c r="EC82" s="2" t="s">
        <v>140</v>
      </c>
      <c r="ED82" s="2" t="s">
        <v>129</v>
      </c>
      <c r="EE82" s="2" t="s">
        <v>1145</v>
      </c>
      <c r="EF82" s="2" t="s">
        <v>984</v>
      </c>
      <c r="EG82" s="2" t="s">
        <v>142</v>
      </c>
      <c r="EH82" s="2" t="s">
        <v>132</v>
      </c>
      <c r="EI82" s="4"/>
      <c r="EJ82" s="8"/>
      <c r="EK82" s="4"/>
      <c r="EL82" s="8"/>
      <c r="EM82" s="7"/>
      <c r="EN82" s="7"/>
      <c r="EO82" s="2" t="s">
        <v>140</v>
      </c>
      <c r="EP82" s="2" t="s">
        <v>129</v>
      </c>
      <c r="EQ82" s="2" t="s">
        <v>1506</v>
      </c>
      <c r="ER82" s="2" t="s">
        <v>1512</v>
      </c>
      <c r="ES82" s="2" t="s">
        <v>142</v>
      </c>
      <c r="ET82" s="2" t="s">
        <v>132</v>
      </c>
      <c r="EU82" s="4"/>
      <c r="EV82" s="8"/>
      <c r="EW82" s="4"/>
      <c r="EX82" s="8"/>
      <c r="EY82" s="7"/>
      <c r="EZ82" s="7"/>
      <c r="FA82" s="2" t="s">
        <v>140</v>
      </c>
      <c r="FB82" s="2" t="s">
        <v>177</v>
      </c>
      <c r="FC82" s="2" t="s">
        <v>1513</v>
      </c>
      <c r="FD82" s="2" t="s">
        <v>1106</v>
      </c>
      <c r="FE82" s="2" t="s">
        <v>142</v>
      </c>
      <c r="FF82" s="2" t="s">
        <v>132</v>
      </c>
      <c r="FG82" s="4"/>
      <c r="FH82" s="8"/>
      <c r="FI82" s="4"/>
      <c r="FJ82" s="8"/>
      <c r="FK82" s="7"/>
      <c r="FL82" s="7"/>
      <c r="FM82" s="2" t="s">
        <v>175</v>
      </c>
      <c r="FN82" s="2" t="s">
        <v>129</v>
      </c>
      <c r="FO82" s="2" t="s">
        <v>132</v>
      </c>
      <c r="FP82" s="2" t="s">
        <v>132</v>
      </c>
      <c r="FQ82" s="2" t="s">
        <v>142</v>
      </c>
      <c r="FR82" s="2" t="s">
        <v>132</v>
      </c>
      <c r="FS82" s="4"/>
      <c r="FT82" s="8"/>
      <c r="FU82" s="4"/>
      <c r="FV82" s="8"/>
      <c r="FW82" s="7"/>
      <c r="FX82" s="7"/>
      <c r="FY82" s="2" t="s">
        <v>140</v>
      </c>
      <c r="FZ82" s="2" t="s">
        <v>129</v>
      </c>
      <c r="GA82" s="2" t="s">
        <v>390</v>
      </c>
      <c r="GB82" s="2" t="s">
        <v>1514</v>
      </c>
      <c r="GC82" s="2" t="s">
        <v>142</v>
      </c>
      <c r="GD82" s="2" t="s">
        <v>132</v>
      </c>
      <c r="GE82" s="4"/>
      <c r="GF82" s="8"/>
      <c r="GG82" s="4"/>
      <c r="GH82" s="8"/>
      <c r="GI82" s="7"/>
      <c r="GJ82" s="7"/>
      <c r="GK82" s="2" t="s">
        <v>140</v>
      </c>
      <c r="GL82" s="2" t="s">
        <v>129</v>
      </c>
      <c r="GM82" s="2" t="s">
        <v>1515</v>
      </c>
      <c r="GN82" s="2" t="s">
        <v>1516</v>
      </c>
      <c r="GO82" s="2" t="s">
        <v>142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140</v>
      </c>
      <c r="HJ82" s="2" t="s">
        <v>129</v>
      </c>
      <c r="HK82" s="2" t="s">
        <v>1272</v>
      </c>
      <c r="HL82" s="2" t="s">
        <v>1517</v>
      </c>
      <c r="HM82" s="2" t="s">
        <v>142</v>
      </c>
      <c r="HN82" s="2" t="s">
        <v>132</v>
      </c>
      <c r="HO82" s="4">
        <v>1</v>
      </c>
      <c r="HP82" s="8">
        <v>32.92</v>
      </c>
      <c r="HQ82" s="4"/>
      <c r="HR82" s="8"/>
      <c r="HS82" s="7"/>
      <c r="HT82" s="7"/>
      <c r="HU82" s="2" t="s">
        <v>140</v>
      </c>
      <c r="HV82" s="2" t="s">
        <v>129</v>
      </c>
      <c r="HW82" s="2" t="s">
        <v>367</v>
      </c>
      <c r="HX82" s="2" t="s">
        <v>1518</v>
      </c>
      <c r="HY82" s="2" t="s">
        <v>142</v>
      </c>
      <c r="HZ82" s="2" t="s">
        <v>132</v>
      </c>
      <c r="IA82" s="4"/>
      <c r="IB82" s="8"/>
      <c r="IC82" s="4"/>
      <c r="ID82" s="8"/>
      <c r="IE82" s="7"/>
      <c r="IF82" s="7"/>
      <c r="IG82" s="2" t="s">
        <v>168</v>
      </c>
      <c r="IH82" s="2" t="s">
        <v>129</v>
      </c>
      <c r="II82" s="2" t="s">
        <v>132</v>
      </c>
      <c r="IJ82" s="2" t="s">
        <v>132</v>
      </c>
      <c r="IK82" s="2" t="s">
        <v>142</v>
      </c>
      <c r="IL82" s="2" t="s">
        <v>132</v>
      </c>
      <c r="IM82" s="4"/>
      <c r="IN82" s="8"/>
      <c r="IO82" s="4"/>
      <c r="IP82" s="8"/>
      <c r="IQ82" s="7"/>
      <c r="IR82" s="7"/>
      <c r="IS82" s="2" t="s">
        <v>140</v>
      </c>
      <c r="IT82" s="2" t="s">
        <v>177</v>
      </c>
      <c r="IU82" s="2" t="s">
        <v>305</v>
      </c>
      <c r="IV82" s="2" t="s">
        <v>1519</v>
      </c>
      <c r="IW82" s="2" t="s">
        <v>142</v>
      </c>
      <c r="IX82" s="2" t="s">
        <v>132</v>
      </c>
      <c r="IY82" s="4"/>
      <c r="IZ82" s="8"/>
      <c r="JA82" s="4"/>
      <c r="JB82" s="8"/>
      <c r="JC82" s="7"/>
      <c r="JD82" s="7"/>
      <c r="JE82" s="2" t="s">
        <v>175</v>
      </c>
      <c r="JF82" s="2" t="s">
        <v>129</v>
      </c>
      <c r="JG82" s="2" t="s">
        <v>132</v>
      </c>
      <c r="JH82" s="2" t="s">
        <v>132</v>
      </c>
      <c r="JI82" s="2" t="s">
        <v>142</v>
      </c>
      <c r="JJ82" s="2" t="s">
        <v>132</v>
      </c>
      <c r="JK82" s="4">
        <v>1</v>
      </c>
      <c r="JL82" s="8">
        <v>34.56</v>
      </c>
      <c r="JM82" s="4"/>
      <c r="JN82" s="8"/>
      <c r="JO82" s="7"/>
      <c r="JP82" s="7"/>
      <c r="JQ82" s="2" t="s">
        <v>140</v>
      </c>
      <c r="JR82" s="2" t="s">
        <v>129</v>
      </c>
      <c r="JS82" s="2" t="s">
        <v>789</v>
      </c>
      <c r="JT82" s="2" t="s">
        <v>143</v>
      </c>
      <c r="JU82" s="2" t="s">
        <v>142</v>
      </c>
      <c r="JV82" s="2" t="s">
        <v>132</v>
      </c>
      <c r="JW82" s="4"/>
      <c r="JX82" s="8"/>
      <c r="JY82" s="4"/>
      <c r="JZ82" s="8"/>
      <c r="KA82" s="7"/>
      <c r="KB82" s="7"/>
      <c r="KC82" s="2" t="s">
        <v>140</v>
      </c>
      <c r="KD82" s="2" t="s">
        <v>129</v>
      </c>
      <c r="KE82" s="2" t="s">
        <v>373</v>
      </c>
      <c r="KF82" s="2" t="s">
        <v>1520</v>
      </c>
      <c r="KG82" s="2" t="s">
        <v>142</v>
      </c>
      <c r="KH82" s="2" t="s">
        <v>132</v>
      </c>
      <c r="KI82" s="4"/>
      <c r="KJ82" s="8"/>
      <c r="KK82" s="4"/>
      <c r="KL82" s="8"/>
      <c r="KM82" s="7"/>
      <c r="KN82" s="7"/>
      <c r="KO82" s="2" t="s">
        <v>175</v>
      </c>
      <c r="KP82" s="2" t="s">
        <v>129</v>
      </c>
      <c r="KQ82" s="2" t="s">
        <v>132</v>
      </c>
      <c r="KR82" s="2" t="s">
        <v>132</v>
      </c>
      <c r="KS82" s="2" t="s">
        <v>142</v>
      </c>
      <c r="KT82" s="2" t="s">
        <v>132</v>
      </c>
      <c r="KU82" s="4"/>
      <c r="KV82" s="8"/>
      <c r="KW82" s="4"/>
      <c r="KX82" s="8"/>
      <c r="KY82" s="7"/>
      <c r="KZ82" s="7"/>
      <c r="LA82" s="2" t="s">
        <v>173</v>
      </c>
      <c r="LB82" s="2" t="s">
        <v>177</v>
      </c>
      <c r="LC82" s="2" t="s">
        <v>132</v>
      </c>
      <c r="LD82" s="2" t="s">
        <v>132</v>
      </c>
      <c r="LE82" s="2" t="s">
        <v>142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140</v>
      </c>
      <c r="LZ82" s="2" t="s">
        <v>174</v>
      </c>
      <c r="MA82" s="2" t="s">
        <v>1024</v>
      </c>
      <c r="MB82" s="2" t="s">
        <v>1521</v>
      </c>
      <c r="MC82" s="2" t="s">
        <v>142</v>
      </c>
      <c r="MD82" s="2" t="s">
        <v>132</v>
      </c>
      <c r="ME82" s="4"/>
      <c r="MF82" s="8"/>
      <c r="MG82" s="4"/>
      <c r="MH82" s="8"/>
      <c r="MI82" s="7"/>
      <c r="MJ82" s="7"/>
      <c r="MK82" s="2" t="s">
        <v>140</v>
      </c>
      <c r="ML82" s="2" t="s">
        <v>129</v>
      </c>
      <c r="MM82" s="2" t="s">
        <v>1278</v>
      </c>
      <c r="MN82" s="2" t="s">
        <v>1068</v>
      </c>
      <c r="MO82" s="2" t="s">
        <v>142</v>
      </c>
      <c r="MP82" s="2" t="s">
        <v>132</v>
      </c>
      <c r="MQ82" s="4"/>
      <c r="MR82" s="8"/>
      <c r="MS82" s="4"/>
      <c r="MT82" s="8"/>
      <c r="MU82" s="7"/>
      <c r="MV82" s="7"/>
      <c r="MW82" s="2" t="s">
        <v>175</v>
      </c>
      <c r="MX82" s="2" t="s">
        <v>129</v>
      </c>
      <c r="MY82" s="2" t="s">
        <v>132</v>
      </c>
      <c r="MZ82" s="2" t="s">
        <v>132</v>
      </c>
      <c r="NA82" s="2" t="s">
        <v>142</v>
      </c>
      <c r="NB82" s="2" t="s">
        <v>132</v>
      </c>
      <c r="NC82" s="4"/>
      <c r="ND82" s="8"/>
      <c r="NE82" s="4"/>
      <c r="NF82" s="8"/>
      <c r="NG82" s="7"/>
      <c r="NH82" s="7"/>
      <c r="NI82" s="2" t="s">
        <v>175</v>
      </c>
      <c r="NJ82" s="2" t="s">
        <v>129</v>
      </c>
      <c r="NK82" s="2" t="s">
        <v>132</v>
      </c>
      <c r="NL82" s="2" t="s">
        <v>132</v>
      </c>
      <c r="NM82" s="2" t="s">
        <v>142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176</v>
      </c>
      <c r="OH82" s="2" t="s">
        <v>129</v>
      </c>
      <c r="OI82" s="2" t="s">
        <v>132</v>
      </c>
      <c r="OJ82" s="2" t="s">
        <v>132</v>
      </c>
      <c r="OK82" s="2" t="s">
        <v>142</v>
      </c>
      <c r="OL82" s="2" t="s">
        <v>132</v>
      </c>
      <c r="OM82" s="4"/>
      <c r="ON82" s="8"/>
      <c r="OO82" s="4"/>
      <c r="OP82" s="8"/>
      <c r="OQ82" s="7"/>
      <c r="OR82" s="7"/>
      <c r="OS82" s="2" t="s">
        <v>175</v>
      </c>
      <c r="OT82" s="2" t="s">
        <v>177</v>
      </c>
      <c r="OU82" s="2" t="s">
        <v>132</v>
      </c>
      <c r="OV82" s="2" t="s">
        <v>132</v>
      </c>
      <c r="OW82" s="2" t="s">
        <v>142</v>
      </c>
      <c r="OX82" s="2" t="s">
        <v>132</v>
      </c>
      <c r="OY82" s="4"/>
      <c r="OZ82" s="8"/>
      <c r="PA82" s="4"/>
      <c r="PB82" s="8"/>
      <c r="PC82" s="7"/>
      <c r="PD82" s="7"/>
      <c r="PE82" s="2" t="s">
        <v>164</v>
      </c>
      <c r="PF82" s="2" t="s">
        <v>129</v>
      </c>
      <c r="PG82" s="2" t="s">
        <v>132</v>
      </c>
      <c r="PH82" s="2" t="s">
        <v>132</v>
      </c>
      <c r="PI82" s="2" t="s">
        <v>142</v>
      </c>
      <c r="PJ82" s="2" t="s">
        <v>132</v>
      </c>
      <c r="PK82" s="4"/>
      <c r="PL82" s="8"/>
      <c r="PM82" s="4"/>
      <c r="PN82" s="8"/>
      <c r="PO82" s="7"/>
      <c r="PP82" s="7"/>
      <c r="PQ82" s="2" t="s">
        <v>140</v>
      </c>
      <c r="PR82" s="2" t="s">
        <v>177</v>
      </c>
      <c r="PS82" s="2" t="s">
        <v>508</v>
      </c>
      <c r="PT82" s="2" t="s">
        <v>132</v>
      </c>
      <c r="PU82" s="2" t="s">
        <v>142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140</v>
      </c>
      <c r="QP82" s="2" t="s">
        <v>177</v>
      </c>
      <c r="QQ82" s="2" t="s">
        <v>794</v>
      </c>
      <c r="QR82" s="2" t="s">
        <v>1522</v>
      </c>
      <c r="QS82" s="2" t="s">
        <v>142</v>
      </c>
      <c r="QT82" s="2" t="s">
        <v>132</v>
      </c>
      <c r="QU82" s="4"/>
      <c r="QV82" s="8"/>
      <c r="QW82" s="4"/>
      <c r="QX82" s="8"/>
      <c r="QY82" s="7"/>
      <c r="QZ82" s="7"/>
      <c r="RA82" s="2" t="s">
        <v>175</v>
      </c>
      <c r="RB82" s="2" t="s">
        <v>129</v>
      </c>
      <c r="RC82" s="2" t="s">
        <v>132</v>
      </c>
      <c r="RD82" s="2" t="s">
        <v>132</v>
      </c>
      <c r="RE82" s="2" t="s">
        <v>142</v>
      </c>
      <c r="RF82" s="2" t="s">
        <v>180</v>
      </c>
      <c r="RG82" s="4"/>
      <c r="RH82" s="8"/>
      <c r="RI82" s="4"/>
      <c r="RJ82" s="8"/>
      <c r="RK82" s="7"/>
      <c r="RL82" s="7"/>
      <c r="RM82" s="2" t="s">
        <v>140</v>
      </c>
      <c r="RN82" s="2" t="s">
        <v>177</v>
      </c>
      <c r="RO82" s="2" t="s">
        <v>1523</v>
      </c>
      <c r="RP82" s="2" t="s">
        <v>378</v>
      </c>
      <c r="RQ82" s="2" t="s">
        <v>142</v>
      </c>
      <c r="RR82" s="2" t="s">
        <v>132</v>
      </c>
    </row>
    <row r="83">
      <c r="A83" s="2" t="s">
        <v>1524</v>
      </c>
      <c r="B83" s="2" t="s">
        <v>121</v>
      </c>
      <c r="C83" s="2" t="s">
        <v>122</v>
      </c>
      <c r="D83" s="2" t="s">
        <v>929</v>
      </c>
      <c r="E83" s="2" t="s">
        <v>930</v>
      </c>
      <c r="F83" s="2" t="s">
        <v>1525</v>
      </c>
      <c r="G83" s="2" t="s">
        <v>132</v>
      </c>
      <c r="H83" s="2" t="s">
        <v>132</v>
      </c>
      <c r="I83" s="2" t="s">
        <v>1526</v>
      </c>
      <c r="J83" s="2" t="s">
        <v>127</v>
      </c>
      <c r="K83" s="2" t="s">
        <v>1527</v>
      </c>
      <c r="L83" s="3">
        <v>38</v>
      </c>
      <c r="M83" s="3">
        <v>39.9</v>
      </c>
      <c r="N83" s="3">
        <v>79.99</v>
      </c>
      <c r="O83" s="2" t="s">
        <v>905</v>
      </c>
      <c r="P83" s="2" t="s">
        <v>632</v>
      </c>
      <c r="Q83" s="2" t="s">
        <v>131</v>
      </c>
      <c r="R83" s="2" t="s">
        <v>132</v>
      </c>
      <c r="S83" s="2" t="s">
        <v>1528</v>
      </c>
      <c r="T83" s="2" t="s">
        <v>132</v>
      </c>
      <c r="U83" s="2" t="s">
        <v>428</v>
      </c>
      <c r="V83" s="2" t="s">
        <v>746</v>
      </c>
      <c r="W83" s="2" t="s">
        <v>246</v>
      </c>
      <c r="X83" s="2" t="s">
        <v>132</v>
      </c>
      <c r="Y83" s="2" t="s">
        <v>762</v>
      </c>
      <c r="Z83" s="4">
        <v>5</v>
      </c>
      <c r="AA83" s="4">
        <f>=ROUNDDOWN(6.25,0)</f>
      </c>
      <c r="AB83" s="5">
        <v>0.8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4</v>
      </c>
      <c r="AQ83" s="8">
        <v>181.08</v>
      </c>
      <c r="AR83" s="4"/>
      <c r="AS83" s="8"/>
      <c r="AT83" s="7"/>
      <c r="AU83" s="7"/>
      <c r="AV83" s="4">
        <v>4</v>
      </c>
      <c r="AW83" s="8">
        <v>181.08</v>
      </c>
      <c r="AX83" s="4"/>
      <c r="AY83" s="8"/>
      <c r="AZ83" s="7"/>
      <c r="BA83" s="7"/>
      <c r="BB83" s="7">
        <v>1</v>
      </c>
      <c r="BC83" s="4">
        <v>4</v>
      </c>
      <c r="BD83" s="8">
        <v>181.08</v>
      </c>
      <c r="BE83" s="4"/>
      <c r="BF83" s="8"/>
      <c r="BG83" s="7"/>
      <c r="BH83" s="7"/>
      <c r="BI83" s="7">
        <v>1</v>
      </c>
      <c r="BJ83" s="4">
        <v>4</v>
      </c>
      <c r="BK83" s="8">
        <v>181.08</v>
      </c>
      <c r="BL83" s="2" t="s">
        <v>1529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515</v>
      </c>
      <c r="BV83" s="2" t="s">
        <v>177</v>
      </c>
      <c r="BW83" s="2" t="s">
        <v>132</v>
      </c>
      <c r="BX83" s="2" t="s">
        <v>764</v>
      </c>
      <c r="BY83" s="2" t="s">
        <v>142</v>
      </c>
      <c r="BZ83" s="2" t="s">
        <v>132</v>
      </c>
      <c r="CA83" s="4"/>
      <c r="CB83" s="8"/>
      <c r="CC83" s="4"/>
      <c r="CD83" s="8"/>
      <c r="CE83" s="7"/>
      <c r="CF83" s="7"/>
      <c r="CG83" s="2" t="s">
        <v>140</v>
      </c>
      <c r="CH83" s="2" t="s">
        <v>129</v>
      </c>
      <c r="CI83" s="2" t="s">
        <v>1530</v>
      </c>
      <c r="CJ83" s="2" t="s">
        <v>1134</v>
      </c>
      <c r="CK83" s="2" t="s">
        <v>180</v>
      </c>
      <c r="CL83" s="2" t="s">
        <v>132</v>
      </c>
      <c r="CM83" s="4">
        <v>2</v>
      </c>
      <c r="CN83" s="8">
        <v>82</v>
      </c>
      <c r="CO83" s="4"/>
      <c r="CP83" s="8"/>
      <c r="CQ83" s="7"/>
      <c r="CR83" s="7"/>
      <c r="CS83" s="2" t="s">
        <v>140</v>
      </c>
      <c r="CT83" s="2" t="s">
        <v>129</v>
      </c>
      <c r="CU83" s="2" t="s">
        <v>769</v>
      </c>
      <c r="CV83" s="2" t="s">
        <v>1531</v>
      </c>
      <c r="CW83" s="2" t="s">
        <v>142</v>
      </c>
      <c r="CX83" s="2" t="s">
        <v>132</v>
      </c>
      <c r="CY83" s="4">
        <v>2</v>
      </c>
      <c r="CZ83" s="8">
        <v>99.08</v>
      </c>
      <c r="DA83" s="4"/>
      <c r="DB83" s="8"/>
      <c r="DC83" s="7"/>
      <c r="DD83" s="7"/>
      <c r="DE83" s="2" t="s">
        <v>140</v>
      </c>
      <c r="DF83" s="2" t="s">
        <v>129</v>
      </c>
      <c r="DG83" s="2" t="s">
        <v>769</v>
      </c>
      <c r="DH83" s="2" t="s">
        <v>1532</v>
      </c>
      <c r="DI83" s="2" t="s">
        <v>142</v>
      </c>
      <c r="DJ83" s="2" t="s">
        <v>132</v>
      </c>
      <c r="DK83" s="4"/>
      <c r="DL83" s="8"/>
      <c r="DM83" s="4"/>
      <c r="DN83" s="8"/>
      <c r="DO83" s="7"/>
      <c r="DP83" s="7"/>
      <c r="DQ83" s="2" t="s">
        <v>140</v>
      </c>
      <c r="DR83" s="2" t="s">
        <v>177</v>
      </c>
      <c r="DS83" s="2" t="s">
        <v>976</v>
      </c>
      <c r="DT83" s="2" t="s">
        <v>1533</v>
      </c>
      <c r="DU83" s="2" t="s">
        <v>142</v>
      </c>
      <c r="DV83" s="2" t="s">
        <v>132</v>
      </c>
      <c r="DW83" s="4"/>
      <c r="DX83" s="8"/>
      <c r="DY83" s="4"/>
      <c r="DZ83" s="8"/>
      <c r="EA83" s="7"/>
      <c r="EB83" s="7"/>
      <c r="EC83" s="2" t="s">
        <v>140</v>
      </c>
      <c r="ED83" s="2" t="s">
        <v>129</v>
      </c>
      <c r="EE83" s="2" t="s">
        <v>773</v>
      </c>
      <c r="EF83" s="2" t="s">
        <v>1534</v>
      </c>
      <c r="EG83" s="2" t="s">
        <v>142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769</v>
      </c>
      <c r="ER83" s="2" t="s">
        <v>1535</v>
      </c>
      <c r="ES83" s="2" t="s">
        <v>142</v>
      </c>
      <c r="ET83" s="2" t="s">
        <v>132</v>
      </c>
      <c r="EU83" s="4"/>
      <c r="EV83" s="8"/>
      <c r="EW83" s="4"/>
      <c r="EX83" s="8"/>
      <c r="EY83" s="7"/>
      <c r="EZ83" s="7"/>
      <c r="FA83" s="2" t="s">
        <v>140</v>
      </c>
      <c r="FB83" s="2" t="s">
        <v>177</v>
      </c>
      <c r="FC83" s="2" t="s">
        <v>776</v>
      </c>
      <c r="FD83" s="2" t="s">
        <v>1536</v>
      </c>
      <c r="FE83" s="2" t="s">
        <v>142</v>
      </c>
      <c r="FF83" s="2" t="s">
        <v>132</v>
      </c>
      <c r="FG83" s="4"/>
      <c r="FH83" s="8"/>
      <c r="FI83" s="4"/>
      <c r="FJ83" s="8"/>
      <c r="FK83" s="7"/>
      <c r="FL83" s="7"/>
      <c r="FM83" s="2" t="s">
        <v>140</v>
      </c>
      <c r="FN83" s="2" t="s">
        <v>129</v>
      </c>
      <c r="FO83" s="2" t="s">
        <v>751</v>
      </c>
      <c r="FP83" s="2" t="s">
        <v>544</v>
      </c>
      <c r="FQ83" s="2" t="s">
        <v>142</v>
      </c>
      <c r="FR83" s="2" t="s">
        <v>132</v>
      </c>
      <c r="FS83" s="4"/>
      <c r="FT83" s="8"/>
      <c r="FU83" s="4"/>
      <c r="FV83" s="8"/>
      <c r="FW83" s="7"/>
      <c r="FX83" s="7"/>
      <c r="FY83" s="2" t="s">
        <v>140</v>
      </c>
      <c r="FZ83" s="2" t="s">
        <v>129</v>
      </c>
      <c r="GA83" s="2" t="s">
        <v>565</v>
      </c>
      <c r="GB83" s="2" t="s">
        <v>1537</v>
      </c>
      <c r="GC83" s="2" t="s">
        <v>142</v>
      </c>
      <c r="GD83" s="2" t="s">
        <v>132</v>
      </c>
      <c r="GE83" s="4"/>
      <c r="GF83" s="8"/>
      <c r="GG83" s="4"/>
      <c r="GH83" s="8"/>
      <c r="GI83" s="7"/>
      <c r="GJ83" s="7"/>
      <c r="GK83" s="2" t="s">
        <v>140</v>
      </c>
      <c r="GL83" s="2" t="s">
        <v>129</v>
      </c>
      <c r="GM83" s="2" t="s">
        <v>769</v>
      </c>
      <c r="GN83" s="2" t="s">
        <v>1538</v>
      </c>
      <c r="GO83" s="2" t="s">
        <v>142</v>
      </c>
      <c r="GP83" s="2" t="s">
        <v>132</v>
      </c>
      <c r="GQ83" s="4"/>
      <c r="GR83" s="8"/>
      <c r="GS83" s="4"/>
      <c r="GT83" s="8"/>
      <c r="GU83" s="7"/>
      <c r="GV83" s="7"/>
      <c r="GW83" s="2" t="s">
        <v>132</v>
      </c>
      <c r="GX83" s="2" t="s">
        <v>132</v>
      </c>
      <c r="GY83" s="2" t="s">
        <v>132</v>
      </c>
      <c r="GZ83" s="2" t="s">
        <v>132</v>
      </c>
      <c r="HA83" s="2" t="s">
        <v>132</v>
      </c>
      <c r="HB83" s="2" t="s">
        <v>132</v>
      </c>
      <c r="HC83" s="4"/>
      <c r="HD83" s="8"/>
      <c r="HE83" s="4"/>
      <c r="HF83" s="8"/>
      <c r="HG83" s="7"/>
      <c r="HH83" s="7"/>
      <c r="HI83" s="2" t="s">
        <v>140</v>
      </c>
      <c r="HJ83" s="2" t="s">
        <v>129</v>
      </c>
      <c r="HK83" s="2" t="s">
        <v>784</v>
      </c>
      <c r="HL83" s="2" t="s">
        <v>1539</v>
      </c>
      <c r="HM83" s="2" t="s">
        <v>142</v>
      </c>
      <c r="HN83" s="2" t="s">
        <v>132</v>
      </c>
      <c r="HO83" s="4"/>
      <c r="HP83" s="8"/>
      <c r="HQ83" s="4"/>
      <c r="HR83" s="8"/>
      <c r="HS83" s="7"/>
      <c r="HT83" s="7"/>
      <c r="HU83" s="2" t="s">
        <v>140</v>
      </c>
      <c r="HV83" s="2" t="s">
        <v>129</v>
      </c>
      <c r="HW83" s="2" t="s">
        <v>417</v>
      </c>
      <c r="HX83" s="2" t="s">
        <v>340</v>
      </c>
      <c r="HY83" s="2" t="s">
        <v>142</v>
      </c>
      <c r="HZ83" s="2" t="s">
        <v>132</v>
      </c>
      <c r="IA83" s="4"/>
      <c r="IB83" s="8"/>
      <c r="IC83" s="4"/>
      <c r="ID83" s="8"/>
      <c r="IE83" s="7"/>
      <c r="IF83" s="7"/>
      <c r="IG83" s="2" t="s">
        <v>168</v>
      </c>
      <c r="IH83" s="2" t="s">
        <v>129</v>
      </c>
      <c r="II83" s="2" t="s">
        <v>132</v>
      </c>
      <c r="IJ83" s="2" t="s">
        <v>132</v>
      </c>
      <c r="IK83" s="2" t="s">
        <v>142</v>
      </c>
      <c r="IL83" s="2" t="s">
        <v>132</v>
      </c>
      <c r="IM83" s="4"/>
      <c r="IN83" s="8"/>
      <c r="IO83" s="4"/>
      <c r="IP83" s="8"/>
      <c r="IQ83" s="7"/>
      <c r="IR83" s="7"/>
      <c r="IS83" s="2" t="s">
        <v>140</v>
      </c>
      <c r="IT83" s="2" t="s">
        <v>129</v>
      </c>
      <c r="IU83" s="2" t="s">
        <v>416</v>
      </c>
      <c r="IV83" s="2" t="s">
        <v>132</v>
      </c>
      <c r="IW83" s="2" t="s">
        <v>142</v>
      </c>
      <c r="IX83" s="2" t="s">
        <v>132</v>
      </c>
      <c r="IY83" s="4"/>
      <c r="IZ83" s="8"/>
      <c r="JA83" s="4"/>
      <c r="JB83" s="8"/>
      <c r="JC83" s="7"/>
      <c r="JD83" s="7"/>
      <c r="JE83" s="2" t="s">
        <v>175</v>
      </c>
      <c r="JF83" s="2" t="s">
        <v>129</v>
      </c>
      <c r="JG83" s="2" t="s">
        <v>132</v>
      </c>
      <c r="JH83" s="2" t="s">
        <v>132</v>
      </c>
      <c r="JI83" s="2" t="s">
        <v>142</v>
      </c>
      <c r="JJ83" s="2" t="s">
        <v>132</v>
      </c>
      <c r="JK83" s="4"/>
      <c r="JL83" s="8"/>
      <c r="JM83" s="4"/>
      <c r="JN83" s="8"/>
      <c r="JO83" s="7"/>
      <c r="JP83" s="7"/>
      <c r="JQ83" s="2" t="s">
        <v>140</v>
      </c>
      <c r="JR83" s="2" t="s">
        <v>129</v>
      </c>
      <c r="JS83" s="2" t="s">
        <v>1200</v>
      </c>
      <c r="JT83" s="2" t="s">
        <v>1156</v>
      </c>
      <c r="JU83" s="2" t="s">
        <v>142</v>
      </c>
      <c r="JV83" s="2" t="s">
        <v>132</v>
      </c>
      <c r="JW83" s="4"/>
      <c r="JX83" s="8"/>
      <c r="JY83" s="4"/>
      <c r="JZ83" s="8"/>
      <c r="KA83" s="7"/>
      <c r="KB83" s="7"/>
      <c r="KC83" s="2" t="s">
        <v>140</v>
      </c>
      <c r="KD83" s="2" t="s">
        <v>129</v>
      </c>
      <c r="KE83" s="2" t="s">
        <v>373</v>
      </c>
      <c r="KF83" s="2" t="s">
        <v>994</v>
      </c>
      <c r="KG83" s="2" t="s">
        <v>142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140</v>
      </c>
      <c r="LZ83" s="2" t="s">
        <v>174</v>
      </c>
      <c r="MA83" s="2" t="s">
        <v>792</v>
      </c>
      <c r="MB83" s="2" t="s">
        <v>1540</v>
      </c>
      <c r="MC83" s="2" t="s">
        <v>142</v>
      </c>
      <c r="MD83" s="2" t="s">
        <v>132</v>
      </c>
      <c r="ME83" s="4"/>
      <c r="MF83" s="8"/>
      <c r="MG83" s="4"/>
      <c r="MH83" s="8"/>
      <c r="MI83" s="7"/>
      <c r="MJ83" s="7"/>
      <c r="MK83" s="2" t="s">
        <v>175</v>
      </c>
      <c r="ML83" s="2" t="s">
        <v>129</v>
      </c>
      <c r="MM83" s="2" t="s">
        <v>769</v>
      </c>
      <c r="MN83" s="2" t="s">
        <v>132</v>
      </c>
      <c r="MO83" s="2" t="s">
        <v>142</v>
      </c>
      <c r="MP83" s="2" t="s">
        <v>132</v>
      </c>
      <c r="MQ83" s="4"/>
      <c r="MR83" s="8"/>
      <c r="MS83" s="4"/>
      <c r="MT83" s="8"/>
      <c r="MU83" s="7"/>
      <c r="MV83" s="7"/>
      <c r="MW83" s="2" t="s">
        <v>175</v>
      </c>
      <c r="MX83" s="2" t="s">
        <v>129</v>
      </c>
      <c r="MY83" s="2" t="s">
        <v>132</v>
      </c>
      <c r="MZ83" s="2" t="s">
        <v>132</v>
      </c>
      <c r="NA83" s="2" t="s">
        <v>142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176</v>
      </c>
      <c r="OH83" s="2" t="s">
        <v>129</v>
      </c>
      <c r="OI83" s="2" t="s">
        <v>132</v>
      </c>
      <c r="OJ83" s="2" t="s">
        <v>132</v>
      </c>
      <c r="OK83" s="2" t="s">
        <v>142</v>
      </c>
      <c r="OL83" s="2" t="s">
        <v>132</v>
      </c>
      <c r="OM83" s="4"/>
      <c r="ON83" s="8"/>
      <c r="OO83" s="4"/>
      <c r="OP83" s="8"/>
      <c r="OQ83" s="7"/>
      <c r="OR83" s="7"/>
      <c r="OS83" s="2" t="s">
        <v>175</v>
      </c>
      <c r="OT83" s="2" t="s">
        <v>177</v>
      </c>
      <c r="OU83" s="2" t="s">
        <v>132</v>
      </c>
      <c r="OV83" s="2" t="s">
        <v>132</v>
      </c>
      <c r="OW83" s="2" t="s">
        <v>142</v>
      </c>
      <c r="OX83" s="2" t="s">
        <v>132</v>
      </c>
      <c r="OY83" s="4"/>
      <c r="OZ83" s="8"/>
      <c r="PA83" s="4"/>
      <c r="PB83" s="8"/>
      <c r="PC83" s="7"/>
      <c r="PD83" s="7"/>
      <c r="PE83" s="2" t="s">
        <v>164</v>
      </c>
      <c r="PF83" s="2" t="s">
        <v>129</v>
      </c>
      <c r="PG83" s="2" t="s">
        <v>1029</v>
      </c>
      <c r="PH83" s="2" t="s">
        <v>132</v>
      </c>
      <c r="PI83" s="2" t="s">
        <v>142</v>
      </c>
      <c r="PJ83" s="2" t="s">
        <v>132</v>
      </c>
      <c r="PK83" s="4"/>
      <c r="PL83" s="8"/>
      <c r="PM83" s="4"/>
      <c r="PN83" s="8"/>
      <c r="PO83" s="7"/>
      <c r="PP83" s="7"/>
      <c r="PQ83" s="2" t="s">
        <v>175</v>
      </c>
      <c r="PR83" s="2" t="s">
        <v>129</v>
      </c>
      <c r="PS83" s="2" t="s">
        <v>132</v>
      </c>
      <c r="PT83" s="2" t="s">
        <v>132</v>
      </c>
      <c r="PU83" s="2" t="s">
        <v>142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140</v>
      </c>
      <c r="QP83" s="2" t="s">
        <v>177</v>
      </c>
      <c r="QQ83" s="2" t="s">
        <v>794</v>
      </c>
      <c r="QR83" s="2" t="s">
        <v>1332</v>
      </c>
      <c r="QS83" s="2" t="s">
        <v>142</v>
      </c>
      <c r="QT83" s="2" t="s">
        <v>132</v>
      </c>
      <c r="QU83" s="4"/>
      <c r="QV83" s="8"/>
      <c r="QW83" s="4"/>
      <c r="QX83" s="8"/>
      <c r="QY83" s="7"/>
      <c r="QZ83" s="7"/>
      <c r="RA83" s="2" t="s">
        <v>175</v>
      </c>
      <c r="RB83" s="2" t="s">
        <v>129</v>
      </c>
      <c r="RC83" s="2" t="s">
        <v>132</v>
      </c>
      <c r="RD83" s="2" t="s">
        <v>132</v>
      </c>
      <c r="RE83" s="2" t="s">
        <v>142</v>
      </c>
      <c r="RF83" s="2" t="s">
        <v>180</v>
      </c>
      <c r="RG83" s="4"/>
      <c r="RH83" s="8"/>
      <c r="RI83" s="4"/>
      <c r="RJ83" s="8"/>
      <c r="RK83" s="7"/>
      <c r="RL83" s="7"/>
      <c r="RM83" s="2" t="s">
        <v>140</v>
      </c>
      <c r="RN83" s="2" t="s">
        <v>177</v>
      </c>
      <c r="RO83" s="2" t="s">
        <v>797</v>
      </c>
      <c r="RP83" s="2" t="s">
        <v>798</v>
      </c>
      <c r="RQ83" s="2" t="s">
        <v>142</v>
      </c>
      <c r="RR83" s="2" t="s">
        <v>132</v>
      </c>
    </row>
    <row r="84">
      <c r="A84" s="2" t="s">
        <v>1541</v>
      </c>
      <c r="B84" s="2" t="s">
        <v>121</v>
      </c>
      <c r="C84" s="2" t="s">
        <v>122</v>
      </c>
      <c r="D84" s="2" t="s">
        <v>929</v>
      </c>
      <c r="E84" s="2" t="s">
        <v>930</v>
      </c>
      <c r="F84" s="2" t="s">
        <v>1542</v>
      </c>
      <c r="G84" s="2" t="s">
        <v>132</v>
      </c>
      <c r="H84" s="2" t="s">
        <v>132</v>
      </c>
      <c r="I84" s="2" t="s">
        <v>1543</v>
      </c>
      <c r="J84" s="2" t="s">
        <v>127</v>
      </c>
      <c r="K84" s="2" t="s">
        <v>465</v>
      </c>
      <c r="L84" s="3">
        <v>21.8</v>
      </c>
      <c r="M84" s="3">
        <v>22.89</v>
      </c>
      <c r="N84" s="3"/>
      <c r="O84" s="2" t="s">
        <v>760</v>
      </c>
      <c r="P84" s="2" t="s">
        <v>922</v>
      </c>
      <c r="Q84" s="2" t="s">
        <v>131</v>
      </c>
      <c r="R84" s="2" t="s">
        <v>18</v>
      </c>
      <c r="S84" s="2" t="s">
        <v>132</v>
      </c>
      <c r="T84" s="2" t="s">
        <v>132</v>
      </c>
      <c r="U84" s="2" t="s">
        <v>132</v>
      </c>
      <c r="V84" s="2" t="s">
        <v>848</v>
      </c>
      <c r="W84" s="2" t="s">
        <v>132</v>
      </c>
      <c r="X84" s="2" t="s">
        <v>132</v>
      </c>
      <c r="Y84" s="2" t="s">
        <v>1544</v>
      </c>
      <c r="Z84" s="4">
        <v>5</v>
      </c>
      <c r="AA84" s="4">
        <f>=ROUNDDOWN(4.16666666666667,0)</f>
      </c>
      <c r="AB84" s="5">
        <v>1.2</v>
      </c>
      <c r="AC84" s="2" t="s">
        <v>132</v>
      </c>
      <c r="AD84" s="4"/>
      <c r="AE84" s="4"/>
      <c r="AF84" s="6"/>
      <c r="AG84" s="6">
        <v>46</v>
      </c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8</v>
      </c>
      <c r="AQ84" s="8">
        <v>129.06</v>
      </c>
      <c r="AR84" s="4"/>
      <c r="AS84" s="8"/>
      <c r="AT84" s="7"/>
      <c r="AU84" s="7"/>
      <c r="AV84" s="4">
        <v>8</v>
      </c>
      <c r="AW84" s="8">
        <v>129.06</v>
      </c>
      <c r="AX84" s="4"/>
      <c r="AY84" s="8"/>
      <c r="AZ84" s="7"/>
      <c r="BA84" s="7"/>
      <c r="BB84" s="7">
        <v>1</v>
      </c>
      <c r="BC84" s="4">
        <v>8</v>
      </c>
      <c r="BD84" s="8">
        <v>129.06</v>
      </c>
      <c r="BE84" s="4"/>
      <c r="BF84" s="8"/>
      <c r="BG84" s="7"/>
      <c r="BH84" s="7"/>
      <c r="BI84" s="7">
        <v>1</v>
      </c>
      <c r="BJ84" s="4">
        <v>8</v>
      </c>
      <c r="BK84" s="8">
        <v>129.06</v>
      </c>
      <c r="BL84" s="2" t="s">
        <v>18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132</v>
      </c>
      <c r="BV84" s="2" t="s">
        <v>132</v>
      </c>
      <c r="BW84" s="2" t="s">
        <v>132</v>
      </c>
      <c r="BX84" s="2" t="s">
        <v>132</v>
      </c>
      <c r="BY84" s="2" t="s">
        <v>132</v>
      </c>
      <c r="BZ84" s="2" t="s">
        <v>132</v>
      </c>
      <c r="CA84" s="4"/>
      <c r="CB84" s="8"/>
      <c r="CC84" s="4"/>
      <c r="CD84" s="8"/>
      <c r="CE84" s="7"/>
      <c r="CF84" s="7"/>
      <c r="CG84" s="2" t="s">
        <v>132</v>
      </c>
      <c r="CH84" s="2" t="s">
        <v>132</v>
      </c>
      <c r="CI84" s="2" t="s">
        <v>132</v>
      </c>
      <c r="CJ84" s="2" t="s">
        <v>132</v>
      </c>
      <c r="CK84" s="2" t="s">
        <v>132</v>
      </c>
      <c r="CL84" s="2" t="s">
        <v>132</v>
      </c>
      <c r="CM84" s="4">
        <v>8</v>
      </c>
      <c r="CN84" s="8">
        <v>129.06</v>
      </c>
      <c r="CO84" s="4"/>
      <c r="CP84" s="8"/>
      <c r="CQ84" s="7"/>
      <c r="CR84" s="7"/>
      <c r="CS84" s="2" t="s">
        <v>140</v>
      </c>
      <c r="CT84" s="2" t="s">
        <v>129</v>
      </c>
      <c r="CU84" s="2" t="s">
        <v>198</v>
      </c>
      <c r="CV84" s="2" t="s">
        <v>1545</v>
      </c>
      <c r="CW84" s="2" t="s">
        <v>142</v>
      </c>
      <c r="CX84" s="2" t="s">
        <v>132</v>
      </c>
      <c r="CY84" s="4"/>
      <c r="CZ84" s="8"/>
      <c r="DA84" s="4"/>
      <c r="DB84" s="8"/>
      <c r="DC84" s="7"/>
      <c r="DD84" s="7"/>
      <c r="DE84" s="2" t="s">
        <v>132</v>
      </c>
      <c r="DF84" s="2" t="s">
        <v>132</v>
      </c>
      <c r="DG84" s="2" t="s">
        <v>132</v>
      </c>
      <c r="DH84" s="2" t="s">
        <v>132</v>
      </c>
      <c r="DI84" s="2" t="s">
        <v>132</v>
      </c>
      <c r="DJ84" s="2" t="s">
        <v>132</v>
      </c>
      <c r="DK84" s="4"/>
      <c r="DL84" s="8"/>
      <c r="DM84" s="4"/>
      <c r="DN84" s="8"/>
      <c r="DO84" s="7"/>
      <c r="DP84" s="7"/>
      <c r="DQ84" s="2" t="s">
        <v>132</v>
      </c>
      <c r="DR84" s="2" t="s">
        <v>132</v>
      </c>
      <c r="DS84" s="2" t="s">
        <v>132</v>
      </c>
      <c r="DT84" s="2" t="s">
        <v>132</v>
      </c>
      <c r="DU84" s="2" t="s">
        <v>132</v>
      </c>
      <c r="DV84" s="2" t="s">
        <v>132</v>
      </c>
      <c r="DW84" s="4"/>
      <c r="DX84" s="8"/>
      <c r="DY84" s="4"/>
      <c r="DZ84" s="8"/>
      <c r="EA84" s="7"/>
      <c r="EB84" s="7"/>
      <c r="EC84" s="2" t="s">
        <v>132</v>
      </c>
      <c r="ED84" s="2" t="s">
        <v>132</v>
      </c>
      <c r="EE84" s="2" t="s">
        <v>132</v>
      </c>
      <c r="EF84" s="2" t="s">
        <v>132</v>
      </c>
      <c r="EG84" s="2" t="s">
        <v>132</v>
      </c>
      <c r="EH84" s="2" t="s">
        <v>132</v>
      </c>
      <c r="EI84" s="4"/>
      <c r="EJ84" s="8"/>
      <c r="EK84" s="4"/>
      <c r="EL84" s="8"/>
      <c r="EM84" s="7"/>
      <c r="EN84" s="7"/>
      <c r="EO84" s="2" t="s">
        <v>132</v>
      </c>
      <c r="EP84" s="2" t="s">
        <v>132</v>
      </c>
      <c r="EQ84" s="2" t="s">
        <v>132</v>
      </c>
      <c r="ER84" s="2" t="s">
        <v>132</v>
      </c>
      <c r="ES84" s="2" t="s">
        <v>132</v>
      </c>
      <c r="ET84" s="2" t="s">
        <v>132</v>
      </c>
      <c r="EU84" s="4"/>
      <c r="EV84" s="8"/>
      <c r="EW84" s="4"/>
      <c r="EX84" s="8"/>
      <c r="EY84" s="7"/>
      <c r="EZ84" s="7"/>
      <c r="FA84" s="2" t="s">
        <v>132</v>
      </c>
      <c r="FB84" s="2" t="s">
        <v>132</v>
      </c>
      <c r="FC84" s="2" t="s">
        <v>132</v>
      </c>
      <c r="FD84" s="2" t="s">
        <v>132</v>
      </c>
      <c r="FE84" s="2" t="s">
        <v>132</v>
      </c>
      <c r="FF84" s="2" t="s">
        <v>132</v>
      </c>
      <c r="FG84" s="4"/>
      <c r="FH84" s="8"/>
      <c r="FI84" s="4"/>
      <c r="FJ84" s="8"/>
      <c r="FK84" s="7"/>
      <c r="FL84" s="7"/>
      <c r="FM84" s="2" t="s">
        <v>132</v>
      </c>
      <c r="FN84" s="2" t="s">
        <v>132</v>
      </c>
      <c r="FO84" s="2" t="s">
        <v>132</v>
      </c>
      <c r="FP84" s="2" t="s">
        <v>132</v>
      </c>
      <c r="FQ84" s="2" t="s">
        <v>132</v>
      </c>
      <c r="FR84" s="2" t="s">
        <v>132</v>
      </c>
      <c r="FS84" s="4"/>
      <c r="FT84" s="8"/>
      <c r="FU84" s="4"/>
      <c r="FV84" s="8"/>
      <c r="FW84" s="7"/>
      <c r="FX84" s="7"/>
      <c r="FY84" s="2" t="s">
        <v>132</v>
      </c>
      <c r="FZ84" s="2" t="s">
        <v>132</v>
      </c>
      <c r="GA84" s="2" t="s">
        <v>132</v>
      </c>
      <c r="GB84" s="2" t="s">
        <v>132</v>
      </c>
      <c r="GC84" s="2" t="s">
        <v>132</v>
      </c>
      <c r="GD84" s="2" t="s">
        <v>132</v>
      </c>
      <c r="GE84" s="4"/>
      <c r="GF84" s="8"/>
      <c r="GG84" s="4"/>
      <c r="GH84" s="8"/>
      <c r="GI84" s="7"/>
      <c r="GJ84" s="7"/>
      <c r="GK84" s="2" t="s">
        <v>132</v>
      </c>
      <c r="GL84" s="2" t="s">
        <v>132</v>
      </c>
      <c r="GM84" s="2" t="s">
        <v>132</v>
      </c>
      <c r="GN84" s="2" t="s">
        <v>132</v>
      </c>
      <c r="GO84" s="2" t="s">
        <v>132</v>
      </c>
      <c r="GP84" s="2" t="s">
        <v>132</v>
      </c>
      <c r="GQ84" s="4"/>
      <c r="GR84" s="8"/>
      <c r="GS84" s="4"/>
      <c r="GT84" s="8"/>
      <c r="GU84" s="7"/>
      <c r="GV84" s="7"/>
      <c r="GW84" s="2" t="s">
        <v>132</v>
      </c>
      <c r="GX84" s="2" t="s">
        <v>132</v>
      </c>
      <c r="GY84" s="2" t="s">
        <v>132</v>
      </c>
      <c r="GZ84" s="2" t="s">
        <v>132</v>
      </c>
      <c r="HA84" s="2" t="s">
        <v>132</v>
      </c>
      <c r="HB84" s="2" t="s">
        <v>132</v>
      </c>
      <c r="HC84" s="4"/>
      <c r="HD84" s="8"/>
      <c r="HE84" s="4"/>
      <c r="HF84" s="8"/>
      <c r="HG84" s="7"/>
      <c r="HH84" s="7"/>
      <c r="HI84" s="2" t="s">
        <v>132</v>
      </c>
      <c r="HJ84" s="2" t="s">
        <v>132</v>
      </c>
      <c r="HK84" s="2" t="s">
        <v>132</v>
      </c>
      <c r="HL84" s="2" t="s">
        <v>132</v>
      </c>
      <c r="HM84" s="2" t="s">
        <v>132</v>
      </c>
      <c r="HN84" s="2" t="s">
        <v>132</v>
      </c>
      <c r="HO84" s="4"/>
      <c r="HP84" s="8"/>
      <c r="HQ84" s="4"/>
      <c r="HR84" s="8"/>
      <c r="HS84" s="7"/>
      <c r="HT84" s="7"/>
      <c r="HU84" s="2" t="s">
        <v>132</v>
      </c>
      <c r="HV84" s="2" t="s">
        <v>132</v>
      </c>
      <c r="HW84" s="2" t="s">
        <v>132</v>
      </c>
      <c r="HX84" s="2" t="s">
        <v>132</v>
      </c>
      <c r="HY84" s="2" t="s">
        <v>132</v>
      </c>
      <c r="HZ84" s="2" t="s">
        <v>132</v>
      </c>
      <c r="IA84" s="4"/>
      <c r="IB84" s="8"/>
      <c r="IC84" s="4"/>
      <c r="ID84" s="8"/>
      <c r="IE84" s="7"/>
      <c r="IF84" s="7"/>
      <c r="IG84" s="2" t="s">
        <v>132</v>
      </c>
      <c r="IH84" s="2" t="s">
        <v>132</v>
      </c>
      <c r="II84" s="2" t="s">
        <v>132</v>
      </c>
      <c r="IJ84" s="2" t="s">
        <v>132</v>
      </c>
      <c r="IK84" s="2" t="s">
        <v>132</v>
      </c>
      <c r="IL84" s="2" t="s">
        <v>132</v>
      </c>
      <c r="IM84" s="4"/>
      <c r="IN84" s="8"/>
      <c r="IO84" s="4"/>
      <c r="IP84" s="8"/>
      <c r="IQ84" s="7"/>
      <c r="IR84" s="7"/>
      <c r="IS84" s="2" t="s">
        <v>132</v>
      </c>
      <c r="IT84" s="2" t="s">
        <v>132</v>
      </c>
      <c r="IU84" s="2" t="s">
        <v>132</v>
      </c>
      <c r="IV84" s="2" t="s">
        <v>132</v>
      </c>
      <c r="IW84" s="2" t="s">
        <v>132</v>
      </c>
      <c r="IX84" s="2" t="s">
        <v>132</v>
      </c>
      <c r="IY84" s="4"/>
      <c r="IZ84" s="8"/>
      <c r="JA84" s="4"/>
      <c r="JB84" s="8"/>
      <c r="JC84" s="7"/>
      <c r="JD84" s="7"/>
      <c r="JE84" s="2" t="s">
        <v>132</v>
      </c>
      <c r="JF84" s="2" t="s">
        <v>132</v>
      </c>
      <c r="JG84" s="2" t="s">
        <v>132</v>
      </c>
      <c r="JH84" s="2" t="s">
        <v>132</v>
      </c>
      <c r="JI84" s="2" t="s">
        <v>132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132</v>
      </c>
      <c r="KD84" s="2" t="s">
        <v>132</v>
      </c>
      <c r="KE84" s="2" t="s">
        <v>132</v>
      </c>
      <c r="KF84" s="2" t="s">
        <v>132</v>
      </c>
      <c r="KG84" s="2" t="s">
        <v>132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132</v>
      </c>
      <c r="LB84" s="2" t="s">
        <v>132</v>
      </c>
      <c r="LC84" s="2" t="s">
        <v>132</v>
      </c>
      <c r="LD84" s="2" t="s">
        <v>132</v>
      </c>
      <c r="LE84" s="2" t="s">
        <v>132</v>
      </c>
      <c r="LF84" s="2" t="s">
        <v>132</v>
      </c>
      <c r="LG84" s="4"/>
      <c r="LH84" s="8"/>
      <c r="LI84" s="4"/>
      <c r="LJ84" s="8"/>
      <c r="LK84" s="7"/>
      <c r="LL84" s="7"/>
      <c r="LM84" s="2" t="s">
        <v>132</v>
      </c>
      <c r="LN84" s="2" t="s">
        <v>132</v>
      </c>
      <c r="LO84" s="2" t="s">
        <v>132</v>
      </c>
      <c r="LP84" s="2" t="s">
        <v>132</v>
      </c>
      <c r="LQ84" s="2" t="s">
        <v>132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132</v>
      </c>
      <c r="ML84" s="2" t="s">
        <v>132</v>
      </c>
      <c r="MM84" s="2" t="s">
        <v>132</v>
      </c>
      <c r="MN84" s="2" t="s">
        <v>132</v>
      </c>
      <c r="MO84" s="2" t="s">
        <v>132</v>
      </c>
      <c r="MP84" s="2" t="s">
        <v>132</v>
      </c>
      <c r="MQ84" s="4"/>
      <c r="MR84" s="8"/>
      <c r="MS84" s="4"/>
      <c r="MT84" s="8"/>
      <c r="MU84" s="7"/>
      <c r="MV84" s="7"/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2" t="s">
        <v>132</v>
      </c>
      <c r="NC84" s="4"/>
      <c r="ND84" s="8"/>
      <c r="NE84" s="4"/>
      <c r="NF84" s="8"/>
      <c r="NG84" s="7"/>
      <c r="NH84" s="7"/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132</v>
      </c>
      <c r="OH84" s="2" t="s">
        <v>132</v>
      </c>
      <c r="OI84" s="2" t="s">
        <v>132</v>
      </c>
      <c r="OJ84" s="2" t="s">
        <v>132</v>
      </c>
      <c r="OK84" s="2" t="s">
        <v>132</v>
      </c>
      <c r="OL84" s="2" t="s">
        <v>132</v>
      </c>
      <c r="OM84" s="4"/>
      <c r="ON84" s="8"/>
      <c r="OO84" s="4"/>
      <c r="OP84" s="8"/>
      <c r="OQ84" s="7"/>
      <c r="OR84" s="7"/>
      <c r="OS84" s="2" t="s">
        <v>132</v>
      </c>
      <c r="OT84" s="2" t="s">
        <v>132</v>
      </c>
      <c r="OU84" s="2" t="s">
        <v>132</v>
      </c>
      <c r="OV84" s="2" t="s">
        <v>132</v>
      </c>
      <c r="OW84" s="2" t="s">
        <v>132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132</v>
      </c>
      <c r="PR84" s="2" t="s">
        <v>132</v>
      </c>
      <c r="PS84" s="2" t="s">
        <v>132</v>
      </c>
      <c r="PT84" s="2" t="s">
        <v>132</v>
      </c>
      <c r="PU84" s="2" t="s">
        <v>132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132</v>
      </c>
      <c r="RB84" s="2" t="s">
        <v>132</v>
      </c>
      <c r="RC84" s="2" t="s">
        <v>132</v>
      </c>
      <c r="RD84" s="2" t="s">
        <v>132</v>
      </c>
      <c r="RE84" s="2" t="s">
        <v>132</v>
      </c>
      <c r="RF84" s="2" t="s">
        <v>132</v>
      </c>
      <c r="RG84" s="4"/>
      <c r="RH84" s="8"/>
      <c r="RI84" s="4"/>
      <c r="RJ84" s="8"/>
      <c r="RK84" s="7"/>
      <c r="RL84" s="7"/>
      <c r="RM84" s="2" t="s">
        <v>132</v>
      </c>
      <c r="RN84" s="2" t="s">
        <v>132</v>
      </c>
      <c r="RO84" s="2" t="s">
        <v>132</v>
      </c>
      <c r="RP84" s="2" t="s">
        <v>132</v>
      </c>
      <c r="RQ84" s="2" t="s">
        <v>132</v>
      </c>
      <c r="RR84" s="2" t="s">
        <v>132</v>
      </c>
    </row>
    <row r="85">
      <c r="A85" s="2" t="s">
        <v>1546</v>
      </c>
      <c r="B85" s="2" t="s">
        <v>121</v>
      </c>
      <c r="C85" s="2" t="s">
        <v>122</v>
      </c>
      <c r="D85" s="2" t="s">
        <v>929</v>
      </c>
      <c r="E85" s="2" t="s">
        <v>930</v>
      </c>
      <c r="F85" s="2" t="s">
        <v>1547</v>
      </c>
      <c r="G85" s="2" t="s">
        <v>132</v>
      </c>
      <c r="H85" s="2" t="s">
        <v>132</v>
      </c>
      <c r="I85" s="2" t="s">
        <v>1548</v>
      </c>
      <c r="J85" s="2" t="s">
        <v>127</v>
      </c>
      <c r="K85" s="2" t="s">
        <v>349</v>
      </c>
      <c r="L85" s="3">
        <v>43.16</v>
      </c>
      <c r="M85" s="3">
        <v>45.32</v>
      </c>
      <c r="N85" s="3">
        <v>89.99</v>
      </c>
      <c r="O85" s="2" t="s">
        <v>760</v>
      </c>
      <c r="P85" s="2" t="s">
        <v>632</v>
      </c>
      <c r="Q85" s="2" t="s">
        <v>131</v>
      </c>
      <c r="R85" s="2" t="s">
        <v>132</v>
      </c>
      <c r="S85" s="2" t="s">
        <v>1549</v>
      </c>
      <c r="T85" s="2" t="s">
        <v>132</v>
      </c>
      <c r="U85" s="2" t="s">
        <v>282</v>
      </c>
      <c r="V85" s="2" t="s">
        <v>559</v>
      </c>
      <c r="W85" s="2" t="s">
        <v>186</v>
      </c>
      <c r="X85" s="2" t="s">
        <v>132</v>
      </c>
      <c r="Y85" s="2" t="s">
        <v>762</v>
      </c>
      <c r="Z85" s="4"/>
      <c r="AA85" s="4">
        <f>=ROUNDDOWN({0},0)</f>
      </c>
      <c r="AB85" s="5">
        <v>2.3</v>
      </c>
      <c r="AC85" s="2" t="s">
        <v>132</v>
      </c>
      <c r="AD85" s="4"/>
      <c r="AE85" s="4"/>
      <c r="AF85" s="6">
        <v>63</v>
      </c>
      <c r="AG85" s="6"/>
      <c r="AH85" s="7">
        <v>0.2571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3</v>
      </c>
      <c r="AQ85" s="8">
        <v>111</v>
      </c>
      <c r="AR85" s="4"/>
      <c r="AS85" s="8"/>
      <c r="AT85" s="7"/>
      <c r="AU85" s="7"/>
      <c r="AV85" s="4">
        <v>3</v>
      </c>
      <c r="AW85" s="8">
        <v>111</v>
      </c>
      <c r="AX85" s="4"/>
      <c r="AY85" s="8"/>
      <c r="AZ85" s="7"/>
      <c r="BA85" s="7"/>
      <c r="BB85" s="7">
        <v>1</v>
      </c>
      <c r="BC85" s="4">
        <v>3</v>
      </c>
      <c r="BD85" s="8">
        <v>111</v>
      </c>
      <c r="BE85" s="4"/>
      <c r="BF85" s="8"/>
      <c r="BG85" s="7"/>
      <c r="BH85" s="7"/>
      <c r="BI85" s="7">
        <v>1</v>
      </c>
      <c r="BJ85" s="4">
        <v>3</v>
      </c>
      <c r="BK85" s="8">
        <v>111</v>
      </c>
      <c r="BL85" s="2" t="s">
        <v>1550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515</v>
      </c>
      <c r="BV85" s="2" t="s">
        <v>177</v>
      </c>
      <c r="BW85" s="2" t="s">
        <v>132</v>
      </c>
      <c r="BX85" s="2" t="s">
        <v>764</v>
      </c>
      <c r="BY85" s="2" t="s">
        <v>142</v>
      </c>
      <c r="BZ85" s="2" t="s">
        <v>132</v>
      </c>
      <c r="CA85" s="4"/>
      <c r="CB85" s="8"/>
      <c r="CC85" s="4"/>
      <c r="CD85" s="8"/>
      <c r="CE85" s="7"/>
      <c r="CF85" s="7"/>
      <c r="CG85" s="2" t="s">
        <v>140</v>
      </c>
      <c r="CH85" s="2" t="s">
        <v>177</v>
      </c>
      <c r="CI85" s="2" t="s">
        <v>1029</v>
      </c>
      <c r="CJ85" s="2" t="s">
        <v>1534</v>
      </c>
      <c r="CK85" s="2" t="s">
        <v>180</v>
      </c>
      <c r="CL85" s="2" t="s">
        <v>132</v>
      </c>
      <c r="CM85" s="4">
        <v>2</v>
      </c>
      <c r="CN85" s="8">
        <v>90</v>
      </c>
      <c r="CO85" s="4"/>
      <c r="CP85" s="8"/>
      <c r="CQ85" s="7"/>
      <c r="CR85" s="7"/>
      <c r="CS85" s="2" t="s">
        <v>140</v>
      </c>
      <c r="CT85" s="2" t="s">
        <v>177</v>
      </c>
      <c r="CU85" s="2" t="s">
        <v>767</v>
      </c>
      <c r="CV85" s="2" t="s">
        <v>1551</v>
      </c>
      <c r="CW85" s="2" t="s">
        <v>142</v>
      </c>
      <c r="CX85" s="2" t="s">
        <v>132</v>
      </c>
      <c r="CY85" s="4"/>
      <c r="CZ85" s="8"/>
      <c r="DA85" s="4"/>
      <c r="DB85" s="8"/>
      <c r="DC85" s="7"/>
      <c r="DD85" s="7"/>
      <c r="DE85" s="2" t="s">
        <v>140</v>
      </c>
      <c r="DF85" s="2" t="s">
        <v>177</v>
      </c>
      <c r="DG85" s="2" t="s">
        <v>769</v>
      </c>
      <c r="DH85" s="2" t="s">
        <v>1552</v>
      </c>
      <c r="DI85" s="2" t="s">
        <v>142</v>
      </c>
      <c r="DJ85" s="2" t="s">
        <v>132</v>
      </c>
      <c r="DK85" s="4"/>
      <c r="DL85" s="8"/>
      <c r="DM85" s="4"/>
      <c r="DN85" s="8"/>
      <c r="DO85" s="7"/>
      <c r="DP85" s="7"/>
      <c r="DQ85" s="2" t="s">
        <v>140</v>
      </c>
      <c r="DR85" s="2" t="s">
        <v>177</v>
      </c>
      <c r="DS85" s="2" t="s">
        <v>771</v>
      </c>
      <c r="DT85" s="2" t="s">
        <v>1026</v>
      </c>
      <c r="DU85" s="2" t="s">
        <v>142</v>
      </c>
      <c r="DV85" s="2" t="s">
        <v>132</v>
      </c>
      <c r="DW85" s="4"/>
      <c r="DX85" s="8"/>
      <c r="DY85" s="4"/>
      <c r="DZ85" s="8"/>
      <c r="EA85" s="7"/>
      <c r="EB85" s="7"/>
      <c r="EC85" s="2" t="s">
        <v>140</v>
      </c>
      <c r="ED85" s="2" t="s">
        <v>177</v>
      </c>
      <c r="EE85" s="2" t="s">
        <v>1094</v>
      </c>
      <c r="EF85" s="2" t="s">
        <v>1534</v>
      </c>
      <c r="EG85" s="2" t="s">
        <v>142</v>
      </c>
      <c r="EH85" s="2" t="s">
        <v>132</v>
      </c>
      <c r="EI85" s="4">
        <v>1</v>
      </c>
      <c r="EJ85" s="8">
        <v>21</v>
      </c>
      <c r="EK85" s="4"/>
      <c r="EL85" s="8"/>
      <c r="EM85" s="7"/>
      <c r="EN85" s="7"/>
      <c r="EO85" s="2" t="s">
        <v>140</v>
      </c>
      <c r="EP85" s="2" t="s">
        <v>177</v>
      </c>
      <c r="EQ85" s="2" t="s">
        <v>1553</v>
      </c>
      <c r="ER85" s="2" t="s">
        <v>1554</v>
      </c>
      <c r="ES85" s="2" t="s">
        <v>142</v>
      </c>
      <c r="ET85" s="2" t="s">
        <v>132</v>
      </c>
      <c r="EU85" s="4"/>
      <c r="EV85" s="8"/>
      <c r="EW85" s="4"/>
      <c r="EX85" s="8"/>
      <c r="EY85" s="7"/>
      <c r="EZ85" s="7"/>
      <c r="FA85" s="2" t="s">
        <v>140</v>
      </c>
      <c r="FB85" s="2" t="s">
        <v>177</v>
      </c>
      <c r="FC85" s="2" t="s">
        <v>1097</v>
      </c>
      <c r="FD85" s="2" t="s">
        <v>1555</v>
      </c>
      <c r="FE85" s="2" t="s">
        <v>142</v>
      </c>
      <c r="FF85" s="2" t="s">
        <v>132</v>
      </c>
      <c r="FG85" s="4"/>
      <c r="FH85" s="8"/>
      <c r="FI85" s="4"/>
      <c r="FJ85" s="8"/>
      <c r="FK85" s="7"/>
      <c r="FL85" s="7"/>
      <c r="FM85" s="2" t="s">
        <v>175</v>
      </c>
      <c r="FN85" s="2" t="s">
        <v>177</v>
      </c>
      <c r="FO85" s="2" t="s">
        <v>132</v>
      </c>
      <c r="FP85" s="2" t="s">
        <v>132</v>
      </c>
      <c r="FQ85" s="2" t="s">
        <v>142</v>
      </c>
      <c r="FR85" s="2" t="s">
        <v>132</v>
      </c>
      <c r="FS85" s="4"/>
      <c r="FT85" s="8"/>
      <c r="FU85" s="4"/>
      <c r="FV85" s="8"/>
      <c r="FW85" s="7"/>
      <c r="FX85" s="7"/>
      <c r="FY85" s="2" t="s">
        <v>140</v>
      </c>
      <c r="FZ85" s="2" t="s">
        <v>177</v>
      </c>
      <c r="GA85" s="2" t="s">
        <v>565</v>
      </c>
      <c r="GB85" s="2" t="s">
        <v>1556</v>
      </c>
      <c r="GC85" s="2" t="s">
        <v>142</v>
      </c>
      <c r="GD85" s="2" t="s">
        <v>132</v>
      </c>
      <c r="GE85" s="4"/>
      <c r="GF85" s="8"/>
      <c r="GG85" s="4"/>
      <c r="GH85" s="8"/>
      <c r="GI85" s="7"/>
      <c r="GJ85" s="7"/>
      <c r="GK85" s="2" t="s">
        <v>140</v>
      </c>
      <c r="GL85" s="2" t="s">
        <v>177</v>
      </c>
      <c r="GM85" s="2" t="s">
        <v>769</v>
      </c>
      <c r="GN85" s="2" t="s">
        <v>1557</v>
      </c>
      <c r="GO85" s="2" t="s">
        <v>142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140</v>
      </c>
      <c r="HJ85" s="2" t="s">
        <v>177</v>
      </c>
      <c r="HK85" s="2" t="s">
        <v>784</v>
      </c>
      <c r="HL85" s="2" t="s">
        <v>785</v>
      </c>
      <c r="HM85" s="2" t="s">
        <v>142</v>
      </c>
      <c r="HN85" s="2" t="s">
        <v>132</v>
      </c>
      <c r="HO85" s="4"/>
      <c r="HP85" s="8"/>
      <c r="HQ85" s="4"/>
      <c r="HR85" s="8"/>
      <c r="HS85" s="7"/>
      <c r="HT85" s="7"/>
      <c r="HU85" s="2" t="s">
        <v>140</v>
      </c>
      <c r="HV85" s="2" t="s">
        <v>177</v>
      </c>
      <c r="HW85" s="2" t="s">
        <v>417</v>
      </c>
      <c r="HX85" s="2" t="s">
        <v>676</v>
      </c>
      <c r="HY85" s="2" t="s">
        <v>142</v>
      </c>
      <c r="HZ85" s="2" t="s">
        <v>132</v>
      </c>
      <c r="IA85" s="4"/>
      <c r="IB85" s="8"/>
      <c r="IC85" s="4"/>
      <c r="ID85" s="8"/>
      <c r="IE85" s="7"/>
      <c r="IF85" s="7"/>
      <c r="IG85" s="2" t="s">
        <v>168</v>
      </c>
      <c r="IH85" s="2" t="s">
        <v>177</v>
      </c>
      <c r="II85" s="2" t="s">
        <v>132</v>
      </c>
      <c r="IJ85" s="2" t="s">
        <v>132</v>
      </c>
      <c r="IK85" s="2" t="s">
        <v>142</v>
      </c>
      <c r="IL85" s="2" t="s">
        <v>132</v>
      </c>
      <c r="IM85" s="4"/>
      <c r="IN85" s="8"/>
      <c r="IO85" s="4"/>
      <c r="IP85" s="8"/>
      <c r="IQ85" s="7"/>
      <c r="IR85" s="7"/>
      <c r="IS85" s="2" t="s">
        <v>140</v>
      </c>
      <c r="IT85" s="2" t="s">
        <v>177</v>
      </c>
      <c r="IU85" s="2" t="s">
        <v>305</v>
      </c>
      <c r="IV85" s="2" t="s">
        <v>1558</v>
      </c>
      <c r="IW85" s="2" t="s">
        <v>142</v>
      </c>
      <c r="IX85" s="2" t="s">
        <v>132</v>
      </c>
      <c r="IY85" s="4"/>
      <c r="IZ85" s="8"/>
      <c r="JA85" s="4"/>
      <c r="JB85" s="8"/>
      <c r="JC85" s="7"/>
      <c r="JD85" s="7"/>
      <c r="JE85" s="2" t="s">
        <v>175</v>
      </c>
      <c r="JF85" s="2" t="s">
        <v>177</v>
      </c>
      <c r="JG85" s="2" t="s">
        <v>132</v>
      </c>
      <c r="JH85" s="2" t="s">
        <v>132</v>
      </c>
      <c r="JI85" s="2" t="s">
        <v>142</v>
      </c>
      <c r="JJ85" s="2" t="s">
        <v>132</v>
      </c>
      <c r="JK85" s="4"/>
      <c r="JL85" s="8"/>
      <c r="JM85" s="4"/>
      <c r="JN85" s="8"/>
      <c r="JO85" s="7"/>
      <c r="JP85" s="7"/>
      <c r="JQ85" s="2" t="s">
        <v>140</v>
      </c>
      <c r="JR85" s="2" t="s">
        <v>177</v>
      </c>
      <c r="JS85" s="2" t="s">
        <v>789</v>
      </c>
      <c r="JT85" s="2" t="s">
        <v>153</v>
      </c>
      <c r="JU85" s="2" t="s">
        <v>142</v>
      </c>
      <c r="JV85" s="2" t="s">
        <v>132</v>
      </c>
      <c r="JW85" s="4"/>
      <c r="JX85" s="8"/>
      <c r="JY85" s="4"/>
      <c r="JZ85" s="8"/>
      <c r="KA85" s="7"/>
      <c r="KB85" s="7"/>
      <c r="KC85" s="2" t="s">
        <v>140</v>
      </c>
      <c r="KD85" s="2" t="s">
        <v>177</v>
      </c>
      <c r="KE85" s="2" t="s">
        <v>373</v>
      </c>
      <c r="KF85" s="2" t="s">
        <v>171</v>
      </c>
      <c r="KG85" s="2" t="s">
        <v>142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140</v>
      </c>
      <c r="LZ85" s="2" t="s">
        <v>177</v>
      </c>
      <c r="MA85" s="2" t="s">
        <v>792</v>
      </c>
      <c r="MB85" s="2" t="s">
        <v>1559</v>
      </c>
      <c r="MC85" s="2" t="s">
        <v>142</v>
      </c>
      <c r="MD85" s="2" t="s">
        <v>132</v>
      </c>
      <c r="ME85" s="4"/>
      <c r="MF85" s="8"/>
      <c r="MG85" s="4"/>
      <c r="MH85" s="8"/>
      <c r="MI85" s="7"/>
      <c r="MJ85" s="7"/>
      <c r="MK85" s="2" t="s">
        <v>140</v>
      </c>
      <c r="ML85" s="2" t="s">
        <v>177</v>
      </c>
      <c r="MM85" s="2" t="s">
        <v>794</v>
      </c>
      <c r="MN85" s="2" t="s">
        <v>1560</v>
      </c>
      <c r="MO85" s="2" t="s">
        <v>142</v>
      </c>
      <c r="MP85" s="2" t="s">
        <v>132</v>
      </c>
      <c r="MQ85" s="4"/>
      <c r="MR85" s="8"/>
      <c r="MS85" s="4"/>
      <c r="MT85" s="8"/>
      <c r="MU85" s="7"/>
      <c r="MV85" s="7"/>
      <c r="MW85" s="2" t="s">
        <v>175</v>
      </c>
      <c r="MX85" s="2" t="s">
        <v>177</v>
      </c>
      <c r="MY85" s="2" t="s">
        <v>132</v>
      </c>
      <c r="MZ85" s="2" t="s">
        <v>132</v>
      </c>
      <c r="NA85" s="2" t="s">
        <v>142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176</v>
      </c>
      <c r="OH85" s="2" t="s">
        <v>177</v>
      </c>
      <c r="OI85" s="2" t="s">
        <v>132</v>
      </c>
      <c r="OJ85" s="2" t="s">
        <v>132</v>
      </c>
      <c r="OK85" s="2" t="s">
        <v>142</v>
      </c>
      <c r="OL85" s="2" t="s">
        <v>132</v>
      </c>
      <c r="OM85" s="4"/>
      <c r="ON85" s="8"/>
      <c r="OO85" s="4"/>
      <c r="OP85" s="8"/>
      <c r="OQ85" s="7"/>
      <c r="OR85" s="7"/>
      <c r="OS85" s="2" t="s">
        <v>175</v>
      </c>
      <c r="OT85" s="2" t="s">
        <v>177</v>
      </c>
      <c r="OU85" s="2" t="s">
        <v>132</v>
      </c>
      <c r="OV85" s="2" t="s">
        <v>132</v>
      </c>
      <c r="OW85" s="2" t="s">
        <v>142</v>
      </c>
      <c r="OX85" s="2" t="s">
        <v>132</v>
      </c>
      <c r="OY85" s="4"/>
      <c r="OZ85" s="8"/>
      <c r="PA85" s="4"/>
      <c r="PB85" s="8"/>
      <c r="PC85" s="7"/>
      <c r="PD85" s="7"/>
      <c r="PE85" s="2" t="s">
        <v>164</v>
      </c>
      <c r="PF85" s="2" t="s">
        <v>177</v>
      </c>
      <c r="PG85" s="2" t="s">
        <v>132</v>
      </c>
      <c r="PH85" s="2" t="s">
        <v>132</v>
      </c>
      <c r="PI85" s="2" t="s">
        <v>142</v>
      </c>
      <c r="PJ85" s="2" t="s">
        <v>132</v>
      </c>
      <c r="PK85" s="4"/>
      <c r="PL85" s="8"/>
      <c r="PM85" s="4"/>
      <c r="PN85" s="8"/>
      <c r="PO85" s="7"/>
      <c r="PP85" s="7"/>
      <c r="PQ85" s="2" t="s">
        <v>140</v>
      </c>
      <c r="PR85" s="2" t="s">
        <v>177</v>
      </c>
      <c r="PS85" s="2" t="s">
        <v>508</v>
      </c>
      <c r="PT85" s="2" t="s">
        <v>132</v>
      </c>
      <c r="PU85" s="2" t="s">
        <v>142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140</v>
      </c>
      <c r="QP85" s="2" t="s">
        <v>177</v>
      </c>
      <c r="QQ85" s="2" t="s">
        <v>1105</v>
      </c>
      <c r="QR85" s="2" t="s">
        <v>1561</v>
      </c>
      <c r="QS85" s="2" t="s">
        <v>142</v>
      </c>
      <c r="QT85" s="2" t="s">
        <v>132</v>
      </c>
      <c r="QU85" s="4"/>
      <c r="QV85" s="8"/>
      <c r="QW85" s="4"/>
      <c r="QX85" s="8"/>
      <c r="QY85" s="7"/>
      <c r="QZ85" s="7"/>
      <c r="RA85" s="2" t="s">
        <v>175</v>
      </c>
      <c r="RB85" s="2" t="s">
        <v>177</v>
      </c>
      <c r="RC85" s="2" t="s">
        <v>132</v>
      </c>
      <c r="RD85" s="2" t="s">
        <v>132</v>
      </c>
      <c r="RE85" s="2" t="s">
        <v>142</v>
      </c>
      <c r="RF85" s="2" t="s">
        <v>180</v>
      </c>
      <c r="RG85" s="4"/>
      <c r="RH85" s="8"/>
      <c r="RI85" s="4"/>
      <c r="RJ85" s="8"/>
      <c r="RK85" s="7"/>
      <c r="RL85" s="7"/>
      <c r="RM85" s="2" t="s">
        <v>140</v>
      </c>
      <c r="RN85" s="2" t="s">
        <v>177</v>
      </c>
      <c r="RO85" s="2" t="s">
        <v>377</v>
      </c>
      <c r="RP85" s="2" t="s">
        <v>1562</v>
      </c>
      <c r="RQ85" s="2" t="s">
        <v>142</v>
      </c>
      <c r="RR85" s="2" t="s">
        <v>132</v>
      </c>
    </row>
    <row r="86">
      <c r="A86" s="2" t="s">
        <v>1563</v>
      </c>
      <c r="B86" s="2" t="s">
        <v>121</v>
      </c>
      <c r="C86" s="2" t="s">
        <v>122</v>
      </c>
      <c r="D86" s="2" t="s">
        <v>929</v>
      </c>
      <c r="E86" s="2" t="s">
        <v>930</v>
      </c>
      <c r="F86" s="2" t="s">
        <v>1564</v>
      </c>
      <c r="G86" s="2" t="s">
        <v>1564</v>
      </c>
      <c r="H86" s="2" t="s">
        <v>1564</v>
      </c>
      <c r="I86" s="2" t="s">
        <v>1565</v>
      </c>
      <c r="J86" s="2" t="s">
        <v>127</v>
      </c>
      <c r="K86" s="2" t="s">
        <v>1566</v>
      </c>
      <c r="L86" s="3">
        <v>6.66</v>
      </c>
      <c r="M86" s="3">
        <v>6.99</v>
      </c>
      <c r="N86" s="3">
        <v>19.99</v>
      </c>
      <c r="O86" s="2" t="s">
        <v>129</v>
      </c>
      <c r="P86" s="2" t="s">
        <v>864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428</v>
      </c>
      <c r="V86" s="2" t="s">
        <v>878</v>
      </c>
      <c r="W86" s="2" t="s">
        <v>246</v>
      </c>
      <c r="X86" s="2" t="s">
        <v>401</v>
      </c>
      <c r="Y86" s="2" t="s">
        <v>1567</v>
      </c>
      <c r="Z86" s="4">
        <v>114</v>
      </c>
      <c r="AA86" s="4">
        <f>=ROUNDDOWN(103.636363636364,0)</f>
      </c>
      <c r="AB86" s="5">
        <v>1.1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3</v>
      </c>
      <c r="AQ86" s="8">
        <v>25.58</v>
      </c>
      <c r="AR86" s="4"/>
      <c r="AS86" s="8"/>
      <c r="AT86" s="7"/>
      <c r="AU86" s="7"/>
      <c r="AV86" s="4">
        <v>3</v>
      </c>
      <c r="AW86" s="8">
        <v>25.58</v>
      </c>
      <c r="AX86" s="4"/>
      <c r="AY86" s="8"/>
      <c r="AZ86" s="7"/>
      <c r="BA86" s="7"/>
      <c r="BB86" s="7">
        <v>1</v>
      </c>
      <c r="BC86" s="4">
        <v>9</v>
      </c>
      <c r="BD86" s="8">
        <v>73.76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0.3468</v>
      </c>
      <c r="BJ86" s="4">
        <v>3</v>
      </c>
      <c r="BK86" s="8">
        <v>25.58</v>
      </c>
      <c r="BL86" s="2" t="s">
        <v>1529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129</v>
      </c>
      <c r="BW86" s="2" t="s">
        <v>132</v>
      </c>
      <c r="BX86" s="2" t="s">
        <v>234</v>
      </c>
      <c r="BY86" s="2" t="s">
        <v>142</v>
      </c>
      <c r="BZ86" s="2" t="s">
        <v>132</v>
      </c>
      <c r="CA86" s="4"/>
      <c r="CB86" s="8"/>
      <c r="CC86" s="4"/>
      <c r="CD86" s="8"/>
      <c r="CE86" s="7"/>
      <c r="CF86" s="7"/>
      <c r="CG86" s="2" t="s">
        <v>140</v>
      </c>
      <c r="CH86" s="2" t="s">
        <v>129</v>
      </c>
      <c r="CI86" s="2" t="s">
        <v>1568</v>
      </c>
      <c r="CJ86" s="2" t="s">
        <v>132</v>
      </c>
      <c r="CK86" s="2" t="s">
        <v>142</v>
      </c>
      <c r="CL86" s="2" t="s">
        <v>132</v>
      </c>
      <c r="CM86" s="4">
        <v>1</v>
      </c>
      <c r="CN86" s="8">
        <v>7.83</v>
      </c>
      <c r="CO86" s="4"/>
      <c r="CP86" s="8"/>
      <c r="CQ86" s="7"/>
      <c r="CR86" s="7"/>
      <c r="CS86" s="2" t="s">
        <v>140</v>
      </c>
      <c r="CT86" s="2" t="s">
        <v>129</v>
      </c>
      <c r="CU86" s="2" t="s">
        <v>867</v>
      </c>
      <c r="CV86" s="2" t="s">
        <v>525</v>
      </c>
      <c r="CW86" s="2" t="s">
        <v>142</v>
      </c>
      <c r="CX86" s="2" t="s">
        <v>132</v>
      </c>
      <c r="CY86" s="4">
        <v>2</v>
      </c>
      <c r="CZ86" s="8">
        <v>17.75</v>
      </c>
      <c r="DA86" s="4"/>
      <c r="DB86" s="8"/>
      <c r="DC86" s="7"/>
      <c r="DD86" s="7"/>
      <c r="DE86" s="2" t="s">
        <v>140</v>
      </c>
      <c r="DF86" s="2" t="s">
        <v>129</v>
      </c>
      <c r="DG86" s="2" t="s">
        <v>1569</v>
      </c>
      <c r="DH86" s="2" t="s">
        <v>1233</v>
      </c>
      <c r="DI86" s="2" t="s">
        <v>142</v>
      </c>
      <c r="DJ86" s="2" t="s">
        <v>132</v>
      </c>
      <c r="DK86" s="4"/>
      <c r="DL86" s="8"/>
      <c r="DM86" s="4"/>
      <c r="DN86" s="8"/>
      <c r="DO86" s="7"/>
      <c r="DP86" s="7"/>
      <c r="DQ86" s="2" t="s">
        <v>175</v>
      </c>
      <c r="DR86" s="2" t="s">
        <v>129</v>
      </c>
      <c r="DS86" s="2" t="s">
        <v>132</v>
      </c>
      <c r="DT86" s="2" t="s">
        <v>132</v>
      </c>
      <c r="DU86" s="2" t="s">
        <v>142</v>
      </c>
      <c r="DV86" s="2" t="s">
        <v>132</v>
      </c>
      <c r="DW86" s="4"/>
      <c r="DX86" s="8"/>
      <c r="DY86" s="4"/>
      <c r="DZ86" s="8"/>
      <c r="EA86" s="7"/>
      <c r="EB86" s="7"/>
      <c r="EC86" s="2" t="s">
        <v>140</v>
      </c>
      <c r="ED86" s="2" t="s">
        <v>129</v>
      </c>
      <c r="EE86" s="2" t="s">
        <v>871</v>
      </c>
      <c r="EF86" s="2" t="s">
        <v>1375</v>
      </c>
      <c r="EG86" s="2" t="s">
        <v>142</v>
      </c>
      <c r="EH86" s="2" t="s">
        <v>132</v>
      </c>
      <c r="EI86" s="4"/>
      <c r="EJ86" s="8"/>
      <c r="EK86" s="4"/>
      <c r="EL86" s="8"/>
      <c r="EM86" s="7"/>
      <c r="EN86" s="7"/>
      <c r="EO86" s="2" t="s">
        <v>140</v>
      </c>
      <c r="EP86" s="2" t="s">
        <v>129</v>
      </c>
      <c r="EQ86" s="2" t="s">
        <v>1568</v>
      </c>
      <c r="ER86" s="2" t="s">
        <v>132</v>
      </c>
      <c r="ES86" s="2" t="s">
        <v>142</v>
      </c>
      <c r="ET86" s="2" t="s">
        <v>132</v>
      </c>
      <c r="EU86" s="4"/>
      <c r="EV86" s="8"/>
      <c r="EW86" s="4"/>
      <c r="EX86" s="8"/>
      <c r="EY86" s="7"/>
      <c r="EZ86" s="7"/>
      <c r="FA86" s="2" t="s">
        <v>796</v>
      </c>
      <c r="FB86" s="2" t="s">
        <v>129</v>
      </c>
      <c r="FC86" s="2" t="s">
        <v>132</v>
      </c>
      <c r="FD86" s="2" t="s">
        <v>132</v>
      </c>
      <c r="FE86" s="2" t="s">
        <v>142</v>
      </c>
      <c r="FF86" s="2" t="s">
        <v>132</v>
      </c>
      <c r="FG86" s="4"/>
      <c r="FH86" s="8"/>
      <c r="FI86" s="4"/>
      <c r="FJ86" s="8"/>
      <c r="FK86" s="7"/>
      <c r="FL86" s="7"/>
      <c r="FM86" s="2" t="s">
        <v>175</v>
      </c>
      <c r="FN86" s="2" t="s">
        <v>129</v>
      </c>
      <c r="FO86" s="2" t="s">
        <v>132</v>
      </c>
      <c r="FP86" s="2" t="s">
        <v>132</v>
      </c>
      <c r="FQ86" s="2" t="s">
        <v>142</v>
      </c>
      <c r="FR86" s="2" t="s">
        <v>132</v>
      </c>
      <c r="FS86" s="4"/>
      <c r="FT86" s="8"/>
      <c r="FU86" s="4"/>
      <c r="FV86" s="8"/>
      <c r="FW86" s="7"/>
      <c r="FX86" s="7"/>
      <c r="FY86" s="2" t="s">
        <v>175</v>
      </c>
      <c r="FZ86" s="2" t="s">
        <v>129</v>
      </c>
      <c r="GA86" s="2" t="s">
        <v>132</v>
      </c>
      <c r="GB86" s="2" t="s">
        <v>132</v>
      </c>
      <c r="GC86" s="2" t="s">
        <v>142</v>
      </c>
      <c r="GD86" s="2" t="s">
        <v>132</v>
      </c>
      <c r="GE86" s="4"/>
      <c r="GF86" s="8"/>
      <c r="GG86" s="4"/>
      <c r="GH86" s="8"/>
      <c r="GI86" s="7"/>
      <c r="GJ86" s="7"/>
      <c r="GK86" s="2" t="s">
        <v>140</v>
      </c>
      <c r="GL86" s="2" t="s">
        <v>129</v>
      </c>
      <c r="GM86" s="2" t="s">
        <v>1376</v>
      </c>
      <c r="GN86" s="2" t="s">
        <v>132</v>
      </c>
      <c r="GO86" s="2" t="s">
        <v>142</v>
      </c>
      <c r="GP86" s="2" t="s">
        <v>132</v>
      </c>
      <c r="GQ86" s="4"/>
      <c r="GR86" s="8"/>
      <c r="GS86" s="4"/>
      <c r="GT86" s="8"/>
      <c r="GU86" s="7"/>
      <c r="GV86" s="7"/>
      <c r="GW86" s="2" t="s">
        <v>140</v>
      </c>
      <c r="GX86" s="2" t="s">
        <v>129</v>
      </c>
      <c r="GY86" s="2" t="s">
        <v>1376</v>
      </c>
      <c r="GZ86" s="2" t="s">
        <v>132</v>
      </c>
      <c r="HA86" s="2" t="s">
        <v>142</v>
      </c>
      <c r="HB86" s="2" t="s">
        <v>132</v>
      </c>
      <c r="HC86" s="4"/>
      <c r="HD86" s="8"/>
      <c r="HE86" s="4"/>
      <c r="HF86" s="8"/>
      <c r="HG86" s="7"/>
      <c r="HH86" s="7"/>
      <c r="HI86" s="2" t="s">
        <v>796</v>
      </c>
      <c r="HJ86" s="2" t="s">
        <v>129</v>
      </c>
      <c r="HK86" s="2" t="s">
        <v>132</v>
      </c>
      <c r="HL86" s="2" t="s">
        <v>132</v>
      </c>
      <c r="HM86" s="2" t="s">
        <v>142</v>
      </c>
      <c r="HN86" s="2" t="s">
        <v>132</v>
      </c>
      <c r="HO86" s="4"/>
      <c r="HP86" s="8"/>
      <c r="HQ86" s="4"/>
      <c r="HR86" s="8"/>
      <c r="HS86" s="7"/>
      <c r="HT86" s="7"/>
      <c r="HU86" s="2" t="s">
        <v>175</v>
      </c>
      <c r="HV86" s="2" t="s">
        <v>129</v>
      </c>
      <c r="HW86" s="2" t="s">
        <v>132</v>
      </c>
      <c r="HX86" s="2" t="s">
        <v>132</v>
      </c>
      <c r="HY86" s="2" t="s">
        <v>142</v>
      </c>
      <c r="HZ86" s="2" t="s">
        <v>132</v>
      </c>
      <c r="IA86" s="4"/>
      <c r="IB86" s="8"/>
      <c r="IC86" s="4"/>
      <c r="ID86" s="8"/>
      <c r="IE86" s="7"/>
      <c r="IF86" s="7"/>
      <c r="IG86" s="2" t="s">
        <v>175</v>
      </c>
      <c r="IH86" s="2" t="s">
        <v>129</v>
      </c>
      <c r="II86" s="2" t="s">
        <v>132</v>
      </c>
      <c r="IJ86" s="2" t="s">
        <v>132</v>
      </c>
      <c r="IK86" s="2" t="s">
        <v>142</v>
      </c>
      <c r="IL86" s="2" t="s">
        <v>132</v>
      </c>
      <c r="IM86" s="4"/>
      <c r="IN86" s="8"/>
      <c r="IO86" s="4"/>
      <c r="IP86" s="8"/>
      <c r="IQ86" s="7"/>
      <c r="IR86" s="7"/>
      <c r="IS86" s="2" t="s">
        <v>175</v>
      </c>
      <c r="IT86" s="2" t="s">
        <v>129</v>
      </c>
      <c r="IU86" s="2" t="s">
        <v>132</v>
      </c>
      <c r="IV86" s="2" t="s">
        <v>132</v>
      </c>
      <c r="IW86" s="2" t="s">
        <v>142</v>
      </c>
      <c r="IX86" s="2" t="s">
        <v>132</v>
      </c>
      <c r="IY86" s="4"/>
      <c r="IZ86" s="8"/>
      <c r="JA86" s="4"/>
      <c r="JB86" s="8"/>
      <c r="JC86" s="7"/>
      <c r="JD86" s="7"/>
      <c r="JE86" s="2" t="s">
        <v>140</v>
      </c>
      <c r="JF86" s="2" t="s">
        <v>129</v>
      </c>
      <c r="JG86" s="2" t="s">
        <v>897</v>
      </c>
      <c r="JH86" s="2" t="s">
        <v>132</v>
      </c>
      <c r="JI86" s="2" t="s">
        <v>142</v>
      </c>
      <c r="JJ86" s="2" t="s">
        <v>132</v>
      </c>
      <c r="JK86" s="4"/>
      <c r="JL86" s="8"/>
      <c r="JM86" s="4"/>
      <c r="JN86" s="8"/>
      <c r="JO86" s="7"/>
      <c r="JP86" s="7"/>
      <c r="JQ86" s="2" t="s">
        <v>176</v>
      </c>
      <c r="JR86" s="2" t="s">
        <v>129</v>
      </c>
      <c r="JS86" s="2" t="s">
        <v>132</v>
      </c>
      <c r="JT86" s="2" t="s">
        <v>132</v>
      </c>
      <c r="JU86" s="2" t="s">
        <v>142</v>
      </c>
      <c r="JV86" s="2" t="s">
        <v>132</v>
      </c>
      <c r="JW86" s="4"/>
      <c r="JX86" s="8"/>
      <c r="JY86" s="4"/>
      <c r="JZ86" s="8"/>
      <c r="KA86" s="7"/>
      <c r="KB86" s="7"/>
      <c r="KC86" s="2" t="s">
        <v>164</v>
      </c>
      <c r="KD86" s="2" t="s">
        <v>129</v>
      </c>
      <c r="KE86" s="2" t="s">
        <v>132</v>
      </c>
      <c r="KF86" s="2" t="s">
        <v>132</v>
      </c>
      <c r="KG86" s="2" t="s">
        <v>142</v>
      </c>
      <c r="KH86" s="2" t="s">
        <v>132</v>
      </c>
      <c r="KI86" s="4"/>
      <c r="KJ86" s="8"/>
      <c r="KK86" s="4"/>
      <c r="KL86" s="8"/>
      <c r="KM86" s="7"/>
      <c r="KN86" s="7"/>
      <c r="KO86" s="2" t="s">
        <v>175</v>
      </c>
      <c r="KP86" s="2" t="s">
        <v>129</v>
      </c>
      <c r="KQ86" s="2" t="s">
        <v>132</v>
      </c>
      <c r="KR86" s="2" t="s">
        <v>132</v>
      </c>
      <c r="KS86" s="2" t="s">
        <v>142</v>
      </c>
      <c r="KT86" s="2" t="s">
        <v>132</v>
      </c>
      <c r="KU86" s="4"/>
      <c r="KV86" s="8"/>
      <c r="KW86" s="4"/>
      <c r="KX86" s="8"/>
      <c r="KY86" s="7"/>
      <c r="KZ86" s="7"/>
      <c r="LA86" s="2" t="s">
        <v>175</v>
      </c>
      <c r="LB86" s="2" t="s">
        <v>177</v>
      </c>
      <c r="LC86" s="2" t="s">
        <v>132</v>
      </c>
      <c r="LD86" s="2" t="s">
        <v>132</v>
      </c>
      <c r="LE86" s="2" t="s">
        <v>142</v>
      </c>
      <c r="LF86" s="2" t="s">
        <v>132</v>
      </c>
      <c r="LG86" s="4"/>
      <c r="LH86" s="8"/>
      <c r="LI86" s="4"/>
      <c r="LJ86" s="8"/>
      <c r="LK86" s="7"/>
      <c r="LL86" s="7"/>
      <c r="LM86" s="2" t="s">
        <v>175</v>
      </c>
      <c r="LN86" s="2" t="s">
        <v>129</v>
      </c>
      <c r="LO86" s="2" t="s">
        <v>132</v>
      </c>
      <c r="LP86" s="2" t="s">
        <v>132</v>
      </c>
      <c r="LQ86" s="2" t="s">
        <v>142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175</v>
      </c>
      <c r="ML86" s="2" t="s">
        <v>129</v>
      </c>
      <c r="MM86" s="2" t="s">
        <v>132</v>
      </c>
      <c r="MN86" s="2" t="s">
        <v>132</v>
      </c>
      <c r="MO86" s="2" t="s">
        <v>142</v>
      </c>
      <c r="MP86" s="2" t="s">
        <v>132</v>
      </c>
      <c r="MQ86" s="4"/>
      <c r="MR86" s="8"/>
      <c r="MS86" s="4"/>
      <c r="MT86" s="8"/>
      <c r="MU86" s="7"/>
      <c r="MV86" s="7"/>
      <c r="MW86" s="2" t="s">
        <v>175</v>
      </c>
      <c r="MX86" s="2" t="s">
        <v>129</v>
      </c>
      <c r="MY86" s="2" t="s">
        <v>132</v>
      </c>
      <c r="MZ86" s="2" t="s">
        <v>132</v>
      </c>
      <c r="NA86" s="2" t="s">
        <v>142</v>
      </c>
      <c r="NB86" s="2" t="s">
        <v>132</v>
      </c>
      <c r="NC86" s="4"/>
      <c r="ND86" s="8"/>
      <c r="NE86" s="4"/>
      <c r="NF86" s="8"/>
      <c r="NG86" s="7"/>
      <c r="NH86" s="7"/>
      <c r="NI86" s="2" t="s">
        <v>175</v>
      </c>
      <c r="NJ86" s="2" t="s">
        <v>129</v>
      </c>
      <c r="NK86" s="2" t="s">
        <v>132</v>
      </c>
      <c r="NL86" s="2" t="s">
        <v>132</v>
      </c>
      <c r="NM86" s="2" t="s">
        <v>142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176</v>
      </c>
      <c r="OH86" s="2" t="s">
        <v>129</v>
      </c>
      <c r="OI86" s="2" t="s">
        <v>132</v>
      </c>
      <c r="OJ86" s="2" t="s">
        <v>132</v>
      </c>
      <c r="OK86" s="2" t="s">
        <v>142</v>
      </c>
      <c r="OL86" s="2" t="s">
        <v>132</v>
      </c>
      <c r="OM86" s="4"/>
      <c r="ON86" s="8"/>
      <c r="OO86" s="4"/>
      <c r="OP86" s="8"/>
      <c r="OQ86" s="7"/>
      <c r="OR86" s="7"/>
      <c r="OS86" s="2" t="s">
        <v>175</v>
      </c>
      <c r="OT86" s="2" t="s">
        <v>129</v>
      </c>
      <c r="OU86" s="2" t="s">
        <v>132</v>
      </c>
      <c r="OV86" s="2" t="s">
        <v>132</v>
      </c>
      <c r="OW86" s="2" t="s">
        <v>142</v>
      </c>
      <c r="OX86" s="2" t="s">
        <v>132</v>
      </c>
      <c r="OY86" s="4"/>
      <c r="OZ86" s="8"/>
      <c r="PA86" s="4"/>
      <c r="PB86" s="8"/>
      <c r="PC86" s="7"/>
      <c r="PD86" s="7"/>
      <c r="PE86" s="2" t="s">
        <v>164</v>
      </c>
      <c r="PF86" s="2" t="s">
        <v>129</v>
      </c>
      <c r="PG86" s="2" t="s">
        <v>132</v>
      </c>
      <c r="PH86" s="2" t="s">
        <v>132</v>
      </c>
      <c r="PI86" s="2" t="s">
        <v>142</v>
      </c>
      <c r="PJ86" s="2" t="s">
        <v>132</v>
      </c>
      <c r="PK86" s="4"/>
      <c r="PL86" s="8"/>
      <c r="PM86" s="4"/>
      <c r="PN86" s="8"/>
      <c r="PO86" s="7"/>
      <c r="PP86" s="7"/>
      <c r="PQ86" s="2" t="s">
        <v>175</v>
      </c>
      <c r="PR86" s="2" t="s">
        <v>129</v>
      </c>
      <c r="PS86" s="2" t="s">
        <v>132</v>
      </c>
      <c r="PT86" s="2" t="s">
        <v>132</v>
      </c>
      <c r="PU86" s="2" t="s">
        <v>142</v>
      </c>
      <c r="PV86" s="2" t="s">
        <v>132</v>
      </c>
      <c r="PW86" s="4"/>
      <c r="PX86" s="8"/>
      <c r="PY86" s="4"/>
      <c r="PZ86" s="8"/>
      <c r="QA86" s="7"/>
      <c r="QB86" s="7"/>
      <c r="QC86" s="2" t="s">
        <v>175</v>
      </c>
      <c r="QD86" s="2" t="s">
        <v>129</v>
      </c>
      <c r="QE86" s="2" t="s">
        <v>132</v>
      </c>
      <c r="QF86" s="2" t="s">
        <v>132</v>
      </c>
      <c r="QG86" s="2" t="s">
        <v>142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175</v>
      </c>
      <c r="RB86" s="2" t="s">
        <v>129</v>
      </c>
      <c r="RC86" s="2" t="s">
        <v>132</v>
      </c>
      <c r="RD86" s="2" t="s">
        <v>132</v>
      </c>
      <c r="RE86" s="2" t="s">
        <v>142</v>
      </c>
      <c r="RF86" s="2" t="s">
        <v>180</v>
      </c>
      <c r="RG86" s="4"/>
      <c r="RH86" s="8"/>
      <c r="RI86" s="4"/>
      <c r="RJ86" s="8"/>
      <c r="RK86" s="7"/>
      <c r="RL86" s="7"/>
      <c r="RM86" s="2" t="s">
        <v>175</v>
      </c>
      <c r="RN86" s="2" t="s">
        <v>129</v>
      </c>
      <c r="RO86" s="2" t="s">
        <v>132</v>
      </c>
      <c r="RP86" s="2" t="s">
        <v>132</v>
      </c>
      <c r="RQ86" s="2" t="s">
        <v>142</v>
      </c>
      <c r="RR86" s="2" t="s">
        <v>132</v>
      </c>
    </row>
    <row r="87">
      <c r="A87" s="2" t="s">
        <v>1570</v>
      </c>
      <c r="B87" s="2" t="s">
        <v>121</v>
      </c>
      <c r="C87" s="2" t="s">
        <v>122</v>
      </c>
      <c r="D87" s="2" t="s">
        <v>929</v>
      </c>
      <c r="E87" s="2" t="s">
        <v>930</v>
      </c>
      <c r="F87" s="2" t="s">
        <v>1564</v>
      </c>
      <c r="G87" s="2" t="s">
        <v>1564</v>
      </c>
      <c r="H87" s="2" t="s">
        <v>1564</v>
      </c>
      <c r="I87" s="2" t="s">
        <v>1571</v>
      </c>
      <c r="J87" s="2" t="s">
        <v>127</v>
      </c>
      <c r="K87" s="2" t="s">
        <v>1572</v>
      </c>
      <c r="L87" s="3">
        <v>6.66</v>
      </c>
      <c r="M87" s="3">
        <v>6.99</v>
      </c>
      <c r="N87" s="3">
        <v>19.99</v>
      </c>
      <c r="O87" s="2" t="s">
        <v>129</v>
      </c>
      <c r="P87" s="2" t="s">
        <v>864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428</v>
      </c>
      <c r="V87" s="2" t="s">
        <v>878</v>
      </c>
      <c r="W87" s="2" t="s">
        <v>246</v>
      </c>
      <c r="X87" s="2" t="s">
        <v>401</v>
      </c>
      <c r="Y87" s="2" t="s">
        <v>1567</v>
      </c>
      <c r="Z87" s="4">
        <v>77</v>
      </c>
      <c r="AA87" s="4">
        <f>=ROUNDDOWN(85.5555555555555,0)</f>
      </c>
      <c r="AB87" s="5">
        <v>0.9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2</v>
      </c>
      <c r="AQ87" s="8">
        <v>16.26</v>
      </c>
      <c r="AR87" s="4"/>
      <c r="AS87" s="8"/>
      <c r="AT87" s="7"/>
      <c r="AU87" s="7"/>
      <c r="AV87" s="4">
        <v>2</v>
      </c>
      <c r="AW87" s="8">
        <v>16.26</v>
      </c>
      <c r="AX87" s="4"/>
      <c r="AY87" s="8"/>
      <c r="AZ87" s="7"/>
      <c r="BA87" s="7"/>
      <c r="BB87" s="7">
        <v>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0.2204</v>
      </c>
      <c r="BJ87" s="4">
        <v>2</v>
      </c>
      <c r="BK87" s="8">
        <v>16.26</v>
      </c>
      <c r="BL87" s="2" t="s">
        <v>1573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129</v>
      </c>
      <c r="BW87" s="2" t="s">
        <v>132</v>
      </c>
      <c r="BX87" s="2" t="s">
        <v>835</v>
      </c>
      <c r="BY87" s="2" t="s">
        <v>142</v>
      </c>
      <c r="BZ87" s="2" t="s">
        <v>132</v>
      </c>
      <c r="CA87" s="4"/>
      <c r="CB87" s="8"/>
      <c r="CC87" s="4"/>
      <c r="CD87" s="8"/>
      <c r="CE87" s="7"/>
      <c r="CF87" s="7"/>
      <c r="CG87" s="2" t="s">
        <v>140</v>
      </c>
      <c r="CH87" s="2" t="s">
        <v>129</v>
      </c>
      <c r="CI87" s="2" t="s">
        <v>1568</v>
      </c>
      <c r="CJ87" s="2" t="s">
        <v>132</v>
      </c>
      <c r="CK87" s="2" t="s">
        <v>142</v>
      </c>
      <c r="CL87" s="2" t="s">
        <v>132</v>
      </c>
      <c r="CM87" s="4">
        <v>1</v>
      </c>
      <c r="CN87" s="8">
        <v>7.83</v>
      </c>
      <c r="CO87" s="4"/>
      <c r="CP87" s="8"/>
      <c r="CQ87" s="7"/>
      <c r="CR87" s="7"/>
      <c r="CS87" s="2" t="s">
        <v>140</v>
      </c>
      <c r="CT87" s="2" t="s">
        <v>129</v>
      </c>
      <c r="CU87" s="2" t="s">
        <v>867</v>
      </c>
      <c r="CV87" s="2" t="s">
        <v>1574</v>
      </c>
      <c r="CW87" s="2" t="s">
        <v>142</v>
      </c>
      <c r="CX87" s="2" t="s">
        <v>132</v>
      </c>
      <c r="CY87" s="4"/>
      <c r="CZ87" s="8"/>
      <c r="DA87" s="4"/>
      <c r="DB87" s="8"/>
      <c r="DC87" s="7"/>
      <c r="DD87" s="7"/>
      <c r="DE87" s="2" t="s">
        <v>140</v>
      </c>
      <c r="DF87" s="2" t="s">
        <v>129</v>
      </c>
      <c r="DG87" s="2" t="s">
        <v>1569</v>
      </c>
      <c r="DH87" s="2" t="s">
        <v>1253</v>
      </c>
      <c r="DI87" s="2" t="s">
        <v>142</v>
      </c>
      <c r="DJ87" s="2" t="s">
        <v>132</v>
      </c>
      <c r="DK87" s="4"/>
      <c r="DL87" s="8"/>
      <c r="DM87" s="4"/>
      <c r="DN87" s="8"/>
      <c r="DO87" s="7"/>
      <c r="DP87" s="7"/>
      <c r="DQ87" s="2" t="s">
        <v>175</v>
      </c>
      <c r="DR87" s="2" t="s">
        <v>129</v>
      </c>
      <c r="DS87" s="2" t="s">
        <v>132</v>
      </c>
      <c r="DT87" s="2" t="s">
        <v>132</v>
      </c>
      <c r="DU87" s="2" t="s">
        <v>142</v>
      </c>
      <c r="DV87" s="2" t="s">
        <v>132</v>
      </c>
      <c r="DW87" s="4">
        <v>1</v>
      </c>
      <c r="DX87" s="8">
        <v>8.43</v>
      </c>
      <c r="DY87" s="4"/>
      <c r="DZ87" s="8"/>
      <c r="EA87" s="7"/>
      <c r="EB87" s="7"/>
      <c r="EC87" s="2" t="s">
        <v>140</v>
      </c>
      <c r="ED87" s="2" t="s">
        <v>129</v>
      </c>
      <c r="EE87" s="2" t="s">
        <v>871</v>
      </c>
      <c r="EF87" s="2" t="s">
        <v>897</v>
      </c>
      <c r="EG87" s="2" t="s">
        <v>142</v>
      </c>
      <c r="EH87" s="2" t="s">
        <v>132</v>
      </c>
      <c r="EI87" s="4"/>
      <c r="EJ87" s="8"/>
      <c r="EK87" s="4"/>
      <c r="EL87" s="8"/>
      <c r="EM87" s="7"/>
      <c r="EN87" s="7"/>
      <c r="EO87" s="2" t="s">
        <v>140</v>
      </c>
      <c r="EP87" s="2" t="s">
        <v>129</v>
      </c>
      <c r="EQ87" s="2" t="s">
        <v>1568</v>
      </c>
      <c r="ER87" s="2" t="s">
        <v>132</v>
      </c>
      <c r="ES87" s="2" t="s">
        <v>142</v>
      </c>
      <c r="ET87" s="2" t="s">
        <v>132</v>
      </c>
      <c r="EU87" s="4"/>
      <c r="EV87" s="8"/>
      <c r="EW87" s="4"/>
      <c r="EX87" s="8"/>
      <c r="EY87" s="7"/>
      <c r="EZ87" s="7"/>
      <c r="FA87" s="2" t="s">
        <v>796</v>
      </c>
      <c r="FB87" s="2" t="s">
        <v>129</v>
      </c>
      <c r="FC87" s="2" t="s">
        <v>132</v>
      </c>
      <c r="FD87" s="2" t="s">
        <v>132</v>
      </c>
      <c r="FE87" s="2" t="s">
        <v>142</v>
      </c>
      <c r="FF87" s="2" t="s">
        <v>132</v>
      </c>
      <c r="FG87" s="4"/>
      <c r="FH87" s="8"/>
      <c r="FI87" s="4"/>
      <c r="FJ87" s="8"/>
      <c r="FK87" s="7"/>
      <c r="FL87" s="7"/>
      <c r="FM87" s="2" t="s">
        <v>175</v>
      </c>
      <c r="FN87" s="2" t="s">
        <v>129</v>
      </c>
      <c r="FO87" s="2" t="s">
        <v>132</v>
      </c>
      <c r="FP87" s="2" t="s">
        <v>132</v>
      </c>
      <c r="FQ87" s="2" t="s">
        <v>142</v>
      </c>
      <c r="FR87" s="2" t="s">
        <v>132</v>
      </c>
      <c r="FS87" s="4"/>
      <c r="FT87" s="8"/>
      <c r="FU87" s="4"/>
      <c r="FV87" s="8"/>
      <c r="FW87" s="7"/>
      <c r="FX87" s="7"/>
      <c r="FY87" s="2" t="s">
        <v>175</v>
      </c>
      <c r="FZ87" s="2" t="s">
        <v>129</v>
      </c>
      <c r="GA87" s="2" t="s">
        <v>132</v>
      </c>
      <c r="GB87" s="2" t="s">
        <v>132</v>
      </c>
      <c r="GC87" s="2" t="s">
        <v>142</v>
      </c>
      <c r="GD87" s="2" t="s">
        <v>132</v>
      </c>
      <c r="GE87" s="4"/>
      <c r="GF87" s="8"/>
      <c r="GG87" s="4"/>
      <c r="GH87" s="8"/>
      <c r="GI87" s="7"/>
      <c r="GJ87" s="7"/>
      <c r="GK87" s="2" t="s">
        <v>140</v>
      </c>
      <c r="GL87" s="2" t="s">
        <v>129</v>
      </c>
      <c r="GM87" s="2" t="s">
        <v>1567</v>
      </c>
      <c r="GN87" s="2" t="s">
        <v>132</v>
      </c>
      <c r="GO87" s="2" t="s">
        <v>142</v>
      </c>
      <c r="GP87" s="2" t="s">
        <v>132</v>
      </c>
      <c r="GQ87" s="4"/>
      <c r="GR87" s="8"/>
      <c r="GS87" s="4"/>
      <c r="GT87" s="8"/>
      <c r="GU87" s="7"/>
      <c r="GV87" s="7"/>
      <c r="GW87" s="2" t="s">
        <v>140</v>
      </c>
      <c r="GX87" s="2" t="s">
        <v>129</v>
      </c>
      <c r="GY87" s="2" t="s">
        <v>1567</v>
      </c>
      <c r="GZ87" s="2" t="s">
        <v>132</v>
      </c>
      <c r="HA87" s="2" t="s">
        <v>142</v>
      </c>
      <c r="HB87" s="2" t="s">
        <v>132</v>
      </c>
      <c r="HC87" s="4"/>
      <c r="HD87" s="8"/>
      <c r="HE87" s="4"/>
      <c r="HF87" s="8"/>
      <c r="HG87" s="7"/>
      <c r="HH87" s="7"/>
      <c r="HI87" s="2" t="s">
        <v>796</v>
      </c>
      <c r="HJ87" s="2" t="s">
        <v>129</v>
      </c>
      <c r="HK87" s="2" t="s">
        <v>132</v>
      </c>
      <c r="HL87" s="2" t="s">
        <v>132</v>
      </c>
      <c r="HM87" s="2" t="s">
        <v>142</v>
      </c>
      <c r="HN87" s="2" t="s">
        <v>132</v>
      </c>
      <c r="HO87" s="4"/>
      <c r="HP87" s="8"/>
      <c r="HQ87" s="4"/>
      <c r="HR87" s="8"/>
      <c r="HS87" s="7"/>
      <c r="HT87" s="7"/>
      <c r="HU87" s="2" t="s">
        <v>175</v>
      </c>
      <c r="HV87" s="2" t="s">
        <v>129</v>
      </c>
      <c r="HW87" s="2" t="s">
        <v>132</v>
      </c>
      <c r="HX87" s="2" t="s">
        <v>132</v>
      </c>
      <c r="HY87" s="2" t="s">
        <v>142</v>
      </c>
      <c r="HZ87" s="2" t="s">
        <v>132</v>
      </c>
      <c r="IA87" s="4"/>
      <c r="IB87" s="8"/>
      <c r="IC87" s="4"/>
      <c r="ID87" s="8"/>
      <c r="IE87" s="7"/>
      <c r="IF87" s="7"/>
      <c r="IG87" s="2" t="s">
        <v>175</v>
      </c>
      <c r="IH87" s="2" t="s">
        <v>129</v>
      </c>
      <c r="II87" s="2" t="s">
        <v>132</v>
      </c>
      <c r="IJ87" s="2" t="s">
        <v>132</v>
      </c>
      <c r="IK87" s="2" t="s">
        <v>142</v>
      </c>
      <c r="IL87" s="2" t="s">
        <v>132</v>
      </c>
      <c r="IM87" s="4"/>
      <c r="IN87" s="8"/>
      <c r="IO87" s="4"/>
      <c r="IP87" s="8"/>
      <c r="IQ87" s="7"/>
      <c r="IR87" s="7"/>
      <c r="IS87" s="2" t="s">
        <v>175</v>
      </c>
      <c r="IT87" s="2" t="s">
        <v>129</v>
      </c>
      <c r="IU87" s="2" t="s">
        <v>132</v>
      </c>
      <c r="IV87" s="2" t="s">
        <v>132</v>
      </c>
      <c r="IW87" s="2" t="s">
        <v>142</v>
      </c>
      <c r="IX87" s="2" t="s">
        <v>132</v>
      </c>
      <c r="IY87" s="4"/>
      <c r="IZ87" s="8"/>
      <c r="JA87" s="4"/>
      <c r="JB87" s="8"/>
      <c r="JC87" s="7"/>
      <c r="JD87" s="7"/>
      <c r="JE87" s="2" t="s">
        <v>140</v>
      </c>
      <c r="JF87" s="2" t="s">
        <v>129</v>
      </c>
      <c r="JG87" s="2" t="s">
        <v>897</v>
      </c>
      <c r="JH87" s="2" t="s">
        <v>132</v>
      </c>
      <c r="JI87" s="2" t="s">
        <v>142</v>
      </c>
      <c r="JJ87" s="2" t="s">
        <v>132</v>
      </c>
      <c r="JK87" s="4"/>
      <c r="JL87" s="8"/>
      <c r="JM87" s="4"/>
      <c r="JN87" s="8"/>
      <c r="JO87" s="7"/>
      <c r="JP87" s="7"/>
      <c r="JQ87" s="2" t="s">
        <v>176</v>
      </c>
      <c r="JR87" s="2" t="s">
        <v>129</v>
      </c>
      <c r="JS87" s="2" t="s">
        <v>132</v>
      </c>
      <c r="JT87" s="2" t="s">
        <v>132</v>
      </c>
      <c r="JU87" s="2" t="s">
        <v>142</v>
      </c>
      <c r="JV87" s="2" t="s">
        <v>132</v>
      </c>
      <c r="JW87" s="4"/>
      <c r="JX87" s="8"/>
      <c r="JY87" s="4"/>
      <c r="JZ87" s="8"/>
      <c r="KA87" s="7"/>
      <c r="KB87" s="7"/>
      <c r="KC87" s="2" t="s">
        <v>164</v>
      </c>
      <c r="KD87" s="2" t="s">
        <v>129</v>
      </c>
      <c r="KE87" s="2" t="s">
        <v>132</v>
      </c>
      <c r="KF87" s="2" t="s">
        <v>132</v>
      </c>
      <c r="KG87" s="2" t="s">
        <v>142</v>
      </c>
      <c r="KH87" s="2" t="s">
        <v>132</v>
      </c>
      <c r="KI87" s="4"/>
      <c r="KJ87" s="8"/>
      <c r="KK87" s="4"/>
      <c r="KL87" s="8"/>
      <c r="KM87" s="7"/>
      <c r="KN87" s="7"/>
      <c r="KO87" s="2" t="s">
        <v>175</v>
      </c>
      <c r="KP87" s="2" t="s">
        <v>129</v>
      </c>
      <c r="KQ87" s="2" t="s">
        <v>132</v>
      </c>
      <c r="KR87" s="2" t="s">
        <v>132</v>
      </c>
      <c r="KS87" s="2" t="s">
        <v>142</v>
      </c>
      <c r="KT87" s="2" t="s">
        <v>132</v>
      </c>
      <c r="KU87" s="4"/>
      <c r="KV87" s="8"/>
      <c r="KW87" s="4"/>
      <c r="KX87" s="8"/>
      <c r="KY87" s="7"/>
      <c r="KZ87" s="7"/>
      <c r="LA87" s="2" t="s">
        <v>175</v>
      </c>
      <c r="LB87" s="2" t="s">
        <v>177</v>
      </c>
      <c r="LC87" s="2" t="s">
        <v>132</v>
      </c>
      <c r="LD87" s="2" t="s">
        <v>132</v>
      </c>
      <c r="LE87" s="2" t="s">
        <v>142</v>
      </c>
      <c r="LF87" s="2" t="s">
        <v>132</v>
      </c>
      <c r="LG87" s="4"/>
      <c r="LH87" s="8"/>
      <c r="LI87" s="4"/>
      <c r="LJ87" s="8"/>
      <c r="LK87" s="7"/>
      <c r="LL87" s="7"/>
      <c r="LM87" s="2" t="s">
        <v>175</v>
      </c>
      <c r="LN87" s="2" t="s">
        <v>129</v>
      </c>
      <c r="LO87" s="2" t="s">
        <v>132</v>
      </c>
      <c r="LP87" s="2" t="s">
        <v>132</v>
      </c>
      <c r="LQ87" s="2" t="s">
        <v>142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175</v>
      </c>
      <c r="ML87" s="2" t="s">
        <v>129</v>
      </c>
      <c r="MM87" s="2" t="s">
        <v>132</v>
      </c>
      <c r="MN87" s="2" t="s">
        <v>132</v>
      </c>
      <c r="MO87" s="2" t="s">
        <v>142</v>
      </c>
      <c r="MP87" s="2" t="s">
        <v>132</v>
      </c>
      <c r="MQ87" s="4"/>
      <c r="MR87" s="8"/>
      <c r="MS87" s="4"/>
      <c r="MT87" s="8"/>
      <c r="MU87" s="7"/>
      <c r="MV87" s="7"/>
      <c r="MW87" s="2" t="s">
        <v>175</v>
      </c>
      <c r="MX87" s="2" t="s">
        <v>129</v>
      </c>
      <c r="MY87" s="2" t="s">
        <v>132</v>
      </c>
      <c r="MZ87" s="2" t="s">
        <v>132</v>
      </c>
      <c r="NA87" s="2" t="s">
        <v>142</v>
      </c>
      <c r="NB87" s="2" t="s">
        <v>132</v>
      </c>
      <c r="NC87" s="4"/>
      <c r="ND87" s="8"/>
      <c r="NE87" s="4"/>
      <c r="NF87" s="8"/>
      <c r="NG87" s="7"/>
      <c r="NH87" s="7"/>
      <c r="NI87" s="2" t="s">
        <v>175</v>
      </c>
      <c r="NJ87" s="2" t="s">
        <v>129</v>
      </c>
      <c r="NK87" s="2" t="s">
        <v>132</v>
      </c>
      <c r="NL87" s="2" t="s">
        <v>132</v>
      </c>
      <c r="NM87" s="2" t="s">
        <v>142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176</v>
      </c>
      <c r="OH87" s="2" t="s">
        <v>129</v>
      </c>
      <c r="OI87" s="2" t="s">
        <v>132</v>
      </c>
      <c r="OJ87" s="2" t="s">
        <v>132</v>
      </c>
      <c r="OK87" s="2" t="s">
        <v>142</v>
      </c>
      <c r="OL87" s="2" t="s">
        <v>132</v>
      </c>
      <c r="OM87" s="4"/>
      <c r="ON87" s="8"/>
      <c r="OO87" s="4"/>
      <c r="OP87" s="8"/>
      <c r="OQ87" s="7"/>
      <c r="OR87" s="7"/>
      <c r="OS87" s="2" t="s">
        <v>175</v>
      </c>
      <c r="OT87" s="2" t="s">
        <v>129</v>
      </c>
      <c r="OU87" s="2" t="s">
        <v>132</v>
      </c>
      <c r="OV87" s="2" t="s">
        <v>132</v>
      </c>
      <c r="OW87" s="2" t="s">
        <v>142</v>
      </c>
      <c r="OX87" s="2" t="s">
        <v>132</v>
      </c>
      <c r="OY87" s="4"/>
      <c r="OZ87" s="8"/>
      <c r="PA87" s="4"/>
      <c r="PB87" s="8"/>
      <c r="PC87" s="7"/>
      <c r="PD87" s="7"/>
      <c r="PE87" s="2" t="s">
        <v>164</v>
      </c>
      <c r="PF87" s="2" t="s">
        <v>129</v>
      </c>
      <c r="PG87" s="2" t="s">
        <v>132</v>
      </c>
      <c r="PH87" s="2" t="s">
        <v>132</v>
      </c>
      <c r="PI87" s="2" t="s">
        <v>142</v>
      </c>
      <c r="PJ87" s="2" t="s">
        <v>132</v>
      </c>
      <c r="PK87" s="4"/>
      <c r="PL87" s="8"/>
      <c r="PM87" s="4"/>
      <c r="PN87" s="8"/>
      <c r="PO87" s="7"/>
      <c r="PP87" s="7"/>
      <c r="PQ87" s="2" t="s">
        <v>175</v>
      </c>
      <c r="PR87" s="2" t="s">
        <v>129</v>
      </c>
      <c r="PS87" s="2" t="s">
        <v>132</v>
      </c>
      <c r="PT87" s="2" t="s">
        <v>132</v>
      </c>
      <c r="PU87" s="2" t="s">
        <v>142</v>
      </c>
      <c r="PV87" s="2" t="s">
        <v>132</v>
      </c>
      <c r="PW87" s="4"/>
      <c r="PX87" s="8"/>
      <c r="PY87" s="4"/>
      <c r="PZ87" s="8"/>
      <c r="QA87" s="7"/>
      <c r="QB87" s="7"/>
      <c r="QC87" s="2" t="s">
        <v>175</v>
      </c>
      <c r="QD87" s="2" t="s">
        <v>129</v>
      </c>
      <c r="QE87" s="2" t="s">
        <v>132</v>
      </c>
      <c r="QF87" s="2" t="s">
        <v>132</v>
      </c>
      <c r="QG87" s="2" t="s">
        <v>142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175</v>
      </c>
      <c r="RB87" s="2" t="s">
        <v>129</v>
      </c>
      <c r="RC87" s="2" t="s">
        <v>132</v>
      </c>
      <c r="RD87" s="2" t="s">
        <v>132</v>
      </c>
      <c r="RE87" s="2" t="s">
        <v>142</v>
      </c>
      <c r="RF87" s="2" t="s">
        <v>180</v>
      </c>
      <c r="RG87" s="4"/>
      <c r="RH87" s="8"/>
      <c r="RI87" s="4"/>
      <c r="RJ87" s="8"/>
      <c r="RK87" s="7"/>
      <c r="RL87" s="7"/>
      <c r="RM87" s="2" t="s">
        <v>175</v>
      </c>
      <c r="RN87" s="2" t="s">
        <v>129</v>
      </c>
      <c r="RO87" s="2" t="s">
        <v>132</v>
      </c>
      <c r="RP87" s="2" t="s">
        <v>132</v>
      </c>
      <c r="RQ87" s="2" t="s">
        <v>142</v>
      </c>
      <c r="RR87" s="2" t="s">
        <v>132</v>
      </c>
    </row>
    <row r="88">
      <c r="A88" s="2" t="s">
        <v>1575</v>
      </c>
      <c r="B88" s="2" t="s">
        <v>121</v>
      </c>
      <c r="C88" s="2" t="s">
        <v>122</v>
      </c>
      <c r="D88" s="2" t="s">
        <v>929</v>
      </c>
      <c r="E88" s="2" t="s">
        <v>930</v>
      </c>
      <c r="F88" s="2" t="s">
        <v>1564</v>
      </c>
      <c r="G88" s="2" t="s">
        <v>1564</v>
      </c>
      <c r="H88" s="2" t="s">
        <v>1564</v>
      </c>
      <c r="I88" s="2" t="s">
        <v>1576</v>
      </c>
      <c r="J88" s="2" t="s">
        <v>127</v>
      </c>
      <c r="K88" s="2" t="s">
        <v>1577</v>
      </c>
      <c r="L88" s="3">
        <v>6.66</v>
      </c>
      <c r="M88" s="3">
        <v>6.99</v>
      </c>
      <c r="N88" s="3">
        <v>19.99</v>
      </c>
      <c r="O88" s="2" t="s">
        <v>129</v>
      </c>
      <c r="P88" s="2" t="s">
        <v>864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428</v>
      </c>
      <c r="V88" s="2" t="s">
        <v>878</v>
      </c>
      <c r="W88" s="2" t="s">
        <v>246</v>
      </c>
      <c r="X88" s="2" t="s">
        <v>401</v>
      </c>
      <c r="Y88" s="2" t="s">
        <v>1567</v>
      </c>
      <c r="Z88" s="4">
        <v>77</v>
      </c>
      <c r="AA88" s="4">
        <f>=ROUNDDOWN(85.5555555555555,0)</f>
      </c>
      <c r="AB88" s="5">
        <v>0.9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2</v>
      </c>
      <c r="AQ88" s="8">
        <v>16.26</v>
      </c>
      <c r="AR88" s="4"/>
      <c r="AS88" s="8"/>
      <c r="AT88" s="7"/>
      <c r="AU88" s="7"/>
      <c r="AV88" s="4">
        <v>2</v>
      </c>
      <c r="AW88" s="8">
        <v>16.26</v>
      </c>
      <c r="AX88" s="4"/>
      <c r="AY88" s="8"/>
      <c r="AZ88" s="7"/>
      <c r="BA88" s="7"/>
      <c r="BB88" s="7">
        <v>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0.2204</v>
      </c>
      <c r="BJ88" s="4">
        <v>2</v>
      </c>
      <c r="BK88" s="8">
        <v>16.26</v>
      </c>
      <c r="BL88" s="2" t="s">
        <v>1573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129</v>
      </c>
      <c r="BW88" s="2" t="s">
        <v>132</v>
      </c>
      <c r="BX88" s="2" t="s">
        <v>234</v>
      </c>
      <c r="BY88" s="2" t="s">
        <v>142</v>
      </c>
      <c r="BZ88" s="2" t="s">
        <v>132</v>
      </c>
      <c r="CA88" s="4"/>
      <c r="CB88" s="8"/>
      <c r="CC88" s="4"/>
      <c r="CD88" s="8"/>
      <c r="CE88" s="7"/>
      <c r="CF88" s="7"/>
      <c r="CG88" s="2" t="s">
        <v>140</v>
      </c>
      <c r="CH88" s="2" t="s">
        <v>129</v>
      </c>
      <c r="CI88" s="2" t="s">
        <v>1568</v>
      </c>
      <c r="CJ88" s="2" t="s">
        <v>132</v>
      </c>
      <c r="CK88" s="2" t="s">
        <v>142</v>
      </c>
      <c r="CL88" s="2" t="s">
        <v>132</v>
      </c>
      <c r="CM88" s="4">
        <v>1</v>
      </c>
      <c r="CN88" s="8">
        <v>7.83</v>
      </c>
      <c r="CO88" s="4"/>
      <c r="CP88" s="8"/>
      <c r="CQ88" s="7"/>
      <c r="CR88" s="7"/>
      <c r="CS88" s="2" t="s">
        <v>140</v>
      </c>
      <c r="CT88" s="2" t="s">
        <v>129</v>
      </c>
      <c r="CU88" s="2" t="s">
        <v>867</v>
      </c>
      <c r="CV88" s="2" t="s">
        <v>525</v>
      </c>
      <c r="CW88" s="2" t="s">
        <v>142</v>
      </c>
      <c r="CX88" s="2" t="s">
        <v>132</v>
      </c>
      <c r="CY88" s="4"/>
      <c r="CZ88" s="8"/>
      <c r="DA88" s="4"/>
      <c r="DB88" s="8"/>
      <c r="DC88" s="7"/>
      <c r="DD88" s="7"/>
      <c r="DE88" s="2" t="s">
        <v>140</v>
      </c>
      <c r="DF88" s="2" t="s">
        <v>129</v>
      </c>
      <c r="DG88" s="2" t="s">
        <v>1569</v>
      </c>
      <c r="DH88" s="2" t="s">
        <v>1578</v>
      </c>
      <c r="DI88" s="2" t="s">
        <v>142</v>
      </c>
      <c r="DJ88" s="2" t="s">
        <v>132</v>
      </c>
      <c r="DK88" s="4"/>
      <c r="DL88" s="8"/>
      <c r="DM88" s="4"/>
      <c r="DN88" s="8"/>
      <c r="DO88" s="7"/>
      <c r="DP88" s="7"/>
      <c r="DQ88" s="2" t="s">
        <v>175</v>
      </c>
      <c r="DR88" s="2" t="s">
        <v>129</v>
      </c>
      <c r="DS88" s="2" t="s">
        <v>132</v>
      </c>
      <c r="DT88" s="2" t="s">
        <v>132</v>
      </c>
      <c r="DU88" s="2" t="s">
        <v>142</v>
      </c>
      <c r="DV88" s="2" t="s">
        <v>132</v>
      </c>
      <c r="DW88" s="4">
        <v>1</v>
      </c>
      <c r="DX88" s="8">
        <v>8.43</v>
      </c>
      <c r="DY88" s="4"/>
      <c r="DZ88" s="8"/>
      <c r="EA88" s="7"/>
      <c r="EB88" s="7"/>
      <c r="EC88" s="2" t="s">
        <v>140</v>
      </c>
      <c r="ED88" s="2" t="s">
        <v>129</v>
      </c>
      <c r="EE88" s="2" t="s">
        <v>871</v>
      </c>
      <c r="EF88" s="2" t="s">
        <v>1246</v>
      </c>
      <c r="EG88" s="2" t="s">
        <v>142</v>
      </c>
      <c r="EH88" s="2" t="s">
        <v>132</v>
      </c>
      <c r="EI88" s="4"/>
      <c r="EJ88" s="8"/>
      <c r="EK88" s="4"/>
      <c r="EL88" s="8"/>
      <c r="EM88" s="7"/>
      <c r="EN88" s="7"/>
      <c r="EO88" s="2" t="s">
        <v>140</v>
      </c>
      <c r="EP88" s="2" t="s">
        <v>129</v>
      </c>
      <c r="EQ88" s="2" t="s">
        <v>1568</v>
      </c>
      <c r="ER88" s="2" t="s">
        <v>132</v>
      </c>
      <c r="ES88" s="2" t="s">
        <v>142</v>
      </c>
      <c r="ET88" s="2" t="s">
        <v>132</v>
      </c>
      <c r="EU88" s="4"/>
      <c r="EV88" s="8"/>
      <c r="EW88" s="4"/>
      <c r="EX88" s="8"/>
      <c r="EY88" s="7"/>
      <c r="EZ88" s="7"/>
      <c r="FA88" s="2" t="s">
        <v>796</v>
      </c>
      <c r="FB88" s="2" t="s">
        <v>129</v>
      </c>
      <c r="FC88" s="2" t="s">
        <v>132</v>
      </c>
      <c r="FD88" s="2" t="s">
        <v>132</v>
      </c>
      <c r="FE88" s="2" t="s">
        <v>142</v>
      </c>
      <c r="FF88" s="2" t="s">
        <v>132</v>
      </c>
      <c r="FG88" s="4"/>
      <c r="FH88" s="8"/>
      <c r="FI88" s="4"/>
      <c r="FJ88" s="8"/>
      <c r="FK88" s="7"/>
      <c r="FL88" s="7"/>
      <c r="FM88" s="2" t="s">
        <v>175</v>
      </c>
      <c r="FN88" s="2" t="s">
        <v>129</v>
      </c>
      <c r="FO88" s="2" t="s">
        <v>132</v>
      </c>
      <c r="FP88" s="2" t="s">
        <v>132</v>
      </c>
      <c r="FQ88" s="2" t="s">
        <v>142</v>
      </c>
      <c r="FR88" s="2" t="s">
        <v>132</v>
      </c>
      <c r="FS88" s="4"/>
      <c r="FT88" s="8"/>
      <c r="FU88" s="4"/>
      <c r="FV88" s="8"/>
      <c r="FW88" s="7"/>
      <c r="FX88" s="7"/>
      <c r="FY88" s="2" t="s">
        <v>175</v>
      </c>
      <c r="FZ88" s="2" t="s">
        <v>129</v>
      </c>
      <c r="GA88" s="2" t="s">
        <v>132</v>
      </c>
      <c r="GB88" s="2" t="s">
        <v>132</v>
      </c>
      <c r="GC88" s="2" t="s">
        <v>142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129</v>
      </c>
      <c r="GM88" s="2" t="s">
        <v>1376</v>
      </c>
      <c r="GN88" s="2" t="s">
        <v>132</v>
      </c>
      <c r="GO88" s="2" t="s">
        <v>142</v>
      </c>
      <c r="GP88" s="2" t="s">
        <v>132</v>
      </c>
      <c r="GQ88" s="4"/>
      <c r="GR88" s="8"/>
      <c r="GS88" s="4"/>
      <c r="GT88" s="8"/>
      <c r="GU88" s="7"/>
      <c r="GV88" s="7"/>
      <c r="GW88" s="2" t="s">
        <v>140</v>
      </c>
      <c r="GX88" s="2" t="s">
        <v>129</v>
      </c>
      <c r="GY88" s="2" t="s">
        <v>1376</v>
      </c>
      <c r="GZ88" s="2" t="s">
        <v>132</v>
      </c>
      <c r="HA88" s="2" t="s">
        <v>142</v>
      </c>
      <c r="HB88" s="2" t="s">
        <v>132</v>
      </c>
      <c r="HC88" s="4"/>
      <c r="HD88" s="8"/>
      <c r="HE88" s="4"/>
      <c r="HF88" s="8"/>
      <c r="HG88" s="7"/>
      <c r="HH88" s="7"/>
      <c r="HI88" s="2" t="s">
        <v>796</v>
      </c>
      <c r="HJ88" s="2" t="s">
        <v>129</v>
      </c>
      <c r="HK88" s="2" t="s">
        <v>132</v>
      </c>
      <c r="HL88" s="2" t="s">
        <v>132</v>
      </c>
      <c r="HM88" s="2" t="s">
        <v>142</v>
      </c>
      <c r="HN88" s="2" t="s">
        <v>132</v>
      </c>
      <c r="HO88" s="4"/>
      <c r="HP88" s="8"/>
      <c r="HQ88" s="4"/>
      <c r="HR88" s="8"/>
      <c r="HS88" s="7"/>
      <c r="HT88" s="7"/>
      <c r="HU88" s="2" t="s">
        <v>175</v>
      </c>
      <c r="HV88" s="2" t="s">
        <v>129</v>
      </c>
      <c r="HW88" s="2" t="s">
        <v>132</v>
      </c>
      <c r="HX88" s="2" t="s">
        <v>132</v>
      </c>
      <c r="HY88" s="2" t="s">
        <v>142</v>
      </c>
      <c r="HZ88" s="2" t="s">
        <v>132</v>
      </c>
      <c r="IA88" s="4"/>
      <c r="IB88" s="8"/>
      <c r="IC88" s="4"/>
      <c r="ID88" s="8"/>
      <c r="IE88" s="7"/>
      <c r="IF88" s="7"/>
      <c r="IG88" s="2" t="s">
        <v>175</v>
      </c>
      <c r="IH88" s="2" t="s">
        <v>129</v>
      </c>
      <c r="II88" s="2" t="s">
        <v>132</v>
      </c>
      <c r="IJ88" s="2" t="s">
        <v>132</v>
      </c>
      <c r="IK88" s="2" t="s">
        <v>142</v>
      </c>
      <c r="IL88" s="2" t="s">
        <v>132</v>
      </c>
      <c r="IM88" s="4"/>
      <c r="IN88" s="8"/>
      <c r="IO88" s="4"/>
      <c r="IP88" s="8"/>
      <c r="IQ88" s="7"/>
      <c r="IR88" s="7"/>
      <c r="IS88" s="2" t="s">
        <v>175</v>
      </c>
      <c r="IT88" s="2" t="s">
        <v>129</v>
      </c>
      <c r="IU88" s="2" t="s">
        <v>132</v>
      </c>
      <c r="IV88" s="2" t="s">
        <v>132</v>
      </c>
      <c r="IW88" s="2" t="s">
        <v>142</v>
      </c>
      <c r="IX88" s="2" t="s">
        <v>132</v>
      </c>
      <c r="IY88" s="4"/>
      <c r="IZ88" s="8"/>
      <c r="JA88" s="4"/>
      <c r="JB88" s="8"/>
      <c r="JC88" s="7"/>
      <c r="JD88" s="7"/>
      <c r="JE88" s="2" t="s">
        <v>140</v>
      </c>
      <c r="JF88" s="2" t="s">
        <v>129</v>
      </c>
      <c r="JG88" s="2" t="s">
        <v>897</v>
      </c>
      <c r="JH88" s="2" t="s">
        <v>132</v>
      </c>
      <c r="JI88" s="2" t="s">
        <v>142</v>
      </c>
      <c r="JJ88" s="2" t="s">
        <v>132</v>
      </c>
      <c r="JK88" s="4"/>
      <c r="JL88" s="8"/>
      <c r="JM88" s="4"/>
      <c r="JN88" s="8"/>
      <c r="JO88" s="7"/>
      <c r="JP88" s="7"/>
      <c r="JQ88" s="2" t="s">
        <v>176</v>
      </c>
      <c r="JR88" s="2" t="s">
        <v>129</v>
      </c>
      <c r="JS88" s="2" t="s">
        <v>132</v>
      </c>
      <c r="JT88" s="2" t="s">
        <v>132</v>
      </c>
      <c r="JU88" s="2" t="s">
        <v>142</v>
      </c>
      <c r="JV88" s="2" t="s">
        <v>132</v>
      </c>
      <c r="JW88" s="4"/>
      <c r="JX88" s="8"/>
      <c r="JY88" s="4"/>
      <c r="JZ88" s="8"/>
      <c r="KA88" s="7"/>
      <c r="KB88" s="7"/>
      <c r="KC88" s="2" t="s">
        <v>164</v>
      </c>
      <c r="KD88" s="2" t="s">
        <v>129</v>
      </c>
      <c r="KE88" s="2" t="s">
        <v>132</v>
      </c>
      <c r="KF88" s="2" t="s">
        <v>132</v>
      </c>
      <c r="KG88" s="2" t="s">
        <v>142</v>
      </c>
      <c r="KH88" s="2" t="s">
        <v>132</v>
      </c>
      <c r="KI88" s="4"/>
      <c r="KJ88" s="8"/>
      <c r="KK88" s="4"/>
      <c r="KL88" s="8"/>
      <c r="KM88" s="7"/>
      <c r="KN88" s="7"/>
      <c r="KO88" s="2" t="s">
        <v>175</v>
      </c>
      <c r="KP88" s="2" t="s">
        <v>129</v>
      </c>
      <c r="KQ88" s="2" t="s">
        <v>132</v>
      </c>
      <c r="KR88" s="2" t="s">
        <v>132</v>
      </c>
      <c r="KS88" s="2" t="s">
        <v>142</v>
      </c>
      <c r="KT88" s="2" t="s">
        <v>132</v>
      </c>
      <c r="KU88" s="4"/>
      <c r="KV88" s="8"/>
      <c r="KW88" s="4"/>
      <c r="KX88" s="8"/>
      <c r="KY88" s="7"/>
      <c r="KZ88" s="7"/>
      <c r="LA88" s="2" t="s">
        <v>175</v>
      </c>
      <c r="LB88" s="2" t="s">
        <v>177</v>
      </c>
      <c r="LC88" s="2" t="s">
        <v>132</v>
      </c>
      <c r="LD88" s="2" t="s">
        <v>132</v>
      </c>
      <c r="LE88" s="2" t="s">
        <v>142</v>
      </c>
      <c r="LF88" s="2" t="s">
        <v>132</v>
      </c>
      <c r="LG88" s="4"/>
      <c r="LH88" s="8"/>
      <c r="LI88" s="4"/>
      <c r="LJ88" s="8"/>
      <c r="LK88" s="7"/>
      <c r="LL88" s="7"/>
      <c r="LM88" s="2" t="s">
        <v>175</v>
      </c>
      <c r="LN88" s="2" t="s">
        <v>129</v>
      </c>
      <c r="LO88" s="2" t="s">
        <v>132</v>
      </c>
      <c r="LP88" s="2" t="s">
        <v>132</v>
      </c>
      <c r="LQ88" s="2" t="s">
        <v>142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175</v>
      </c>
      <c r="ML88" s="2" t="s">
        <v>129</v>
      </c>
      <c r="MM88" s="2" t="s">
        <v>132</v>
      </c>
      <c r="MN88" s="2" t="s">
        <v>132</v>
      </c>
      <c r="MO88" s="2" t="s">
        <v>142</v>
      </c>
      <c r="MP88" s="2" t="s">
        <v>132</v>
      </c>
      <c r="MQ88" s="4"/>
      <c r="MR88" s="8"/>
      <c r="MS88" s="4"/>
      <c r="MT88" s="8"/>
      <c r="MU88" s="7"/>
      <c r="MV88" s="7"/>
      <c r="MW88" s="2" t="s">
        <v>175</v>
      </c>
      <c r="MX88" s="2" t="s">
        <v>129</v>
      </c>
      <c r="MY88" s="2" t="s">
        <v>132</v>
      </c>
      <c r="MZ88" s="2" t="s">
        <v>132</v>
      </c>
      <c r="NA88" s="2" t="s">
        <v>142</v>
      </c>
      <c r="NB88" s="2" t="s">
        <v>132</v>
      </c>
      <c r="NC88" s="4"/>
      <c r="ND88" s="8"/>
      <c r="NE88" s="4"/>
      <c r="NF88" s="8"/>
      <c r="NG88" s="7"/>
      <c r="NH88" s="7"/>
      <c r="NI88" s="2" t="s">
        <v>175</v>
      </c>
      <c r="NJ88" s="2" t="s">
        <v>129</v>
      </c>
      <c r="NK88" s="2" t="s">
        <v>132</v>
      </c>
      <c r="NL88" s="2" t="s">
        <v>132</v>
      </c>
      <c r="NM88" s="2" t="s">
        <v>142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176</v>
      </c>
      <c r="OH88" s="2" t="s">
        <v>129</v>
      </c>
      <c r="OI88" s="2" t="s">
        <v>132</v>
      </c>
      <c r="OJ88" s="2" t="s">
        <v>132</v>
      </c>
      <c r="OK88" s="2" t="s">
        <v>142</v>
      </c>
      <c r="OL88" s="2" t="s">
        <v>132</v>
      </c>
      <c r="OM88" s="4"/>
      <c r="ON88" s="8"/>
      <c r="OO88" s="4"/>
      <c r="OP88" s="8"/>
      <c r="OQ88" s="7"/>
      <c r="OR88" s="7"/>
      <c r="OS88" s="2" t="s">
        <v>175</v>
      </c>
      <c r="OT88" s="2" t="s">
        <v>129</v>
      </c>
      <c r="OU88" s="2" t="s">
        <v>132</v>
      </c>
      <c r="OV88" s="2" t="s">
        <v>132</v>
      </c>
      <c r="OW88" s="2" t="s">
        <v>142</v>
      </c>
      <c r="OX88" s="2" t="s">
        <v>132</v>
      </c>
      <c r="OY88" s="4"/>
      <c r="OZ88" s="8"/>
      <c r="PA88" s="4"/>
      <c r="PB88" s="8"/>
      <c r="PC88" s="7"/>
      <c r="PD88" s="7"/>
      <c r="PE88" s="2" t="s">
        <v>164</v>
      </c>
      <c r="PF88" s="2" t="s">
        <v>129</v>
      </c>
      <c r="PG88" s="2" t="s">
        <v>132</v>
      </c>
      <c r="PH88" s="2" t="s">
        <v>132</v>
      </c>
      <c r="PI88" s="2" t="s">
        <v>142</v>
      </c>
      <c r="PJ88" s="2" t="s">
        <v>132</v>
      </c>
      <c r="PK88" s="4"/>
      <c r="PL88" s="8"/>
      <c r="PM88" s="4"/>
      <c r="PN88" s="8"/>
      <c r="PO88" s="7"/>
      <c r="PP88" s="7"/>
      <c r="PQ88" s="2" t="s">
        <v>175</v>
      </c>
      <c r="PR88" s="2" t="s">
        <v>129</v>
      </c>
      <c r="PS88" s="2" t="s">
        <v>132</v>
      </c>
      <c r="PT88" s="2" t="s">
        <v>132</v>
      </c>
      <c r="PU88" s="2" t="s">
        <v>142</v>
      </c>
      <c r="PV88" s="2" t="s">
        <v>132</v>
      </c>
      <c r="PW88" s="4"/>
      <c r="PX88" s="8"/>
      <c r="PY88" s="4"/>
      <c r="PZ88" s="8"/>
      <c r="QA88" s="7"/>
      <c r="QB88" s="7"/>
      <c r="QC88" s="2" t="s">
        <v>175</v>
      </c>
      <c r="QD88" s="2" t="s">
        <v>129</v>
      </c>
      <c r="QE88" s="2" t="s">
        <v>132</v>
      </c>
      <c r="QF88" s="2" t="s">
        <v>132</v>
      </c>
      <c r="QG88" s="2" t="s">
        <v>142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175</v>
      </c>
      <c r="RB88" s="2" t="s">
        <v>129</v>
      </c>
      <c r="RC88" s="2" t="s">
        <v>132</v>
      </c>
      <c r="RD88" s="2" t="s">
        <v>132</v>
      </c>
      <c r="RE88" s="2" t="s">
        <v>142</v>
      </c>
      <c r="RF88" s="2" t="s">
        <v>180</v>
      </c>
      <c r="RG88" s="4"/>
      <c r="RH88" s="8"/>
      <c r="RI88" s="4"/>
      <c r="RJ88" s="8"/>
      <c r="RK88" s="7"/>
      <c r="RL88" s="7"/>
      <c r="RM88" s="2" t="s">
        <v>175</v>
      </c>
      <c r="RN88" s="2" t="s">
        <v>129</v>
      </c>
      <c r="RO88" s="2" t="s">
        <v>132</v>
      </c>
      <c r="RP88" s="2" t="s">
        <v>132</v>
      </c>
      <c r="RQ88" s="2" t="s">
        <v>142</v>
      </c>
      <c r="RR88" s="2" t="s">
        <v>132</v>
      </c>
    </row>
    <row r="89">
      <c r="A89" s="2" t="s">
        <v>1579</v>
      </c>
      <c r="B89" s="2" t="s">
        <v>121</v>
      </c>
      <c r="C89" s="2" t="s">
        <v>122</v>
      </c>
      <c r="D89" s="2" t="s">
        <v>929</v>
      </c>
      <c r="E89" s="2" t="s">
        <v>930</v>
      </c>
      <c r="F89" s="2" t="s">
        <v>1564</v>
      </c>
      <c r="G89" s="2" t="s">
        <v>1564</v>
      </c>
      <c r="H89" s="2" t="s">
        <v>1564</v>
      </c>
      <c r="I89" s="2" t="s">
        <v>1580</v>
      </c>
      <c r="J89" s="2" t="s">
        <v>127</v>
      </c>
      <c r="K89" s="2" t="s">
        <v>1581</v>
      </c>
      <c r="L89" s="3">
        <v>6.66</v>
      </c>
      <c r="M89" s="3">
        <v>6.99</v>
      </c>
      <c r="N89" s="3">
        <v>19.99</v>
      </c>
      <c r="O89" s="2" t="s">
        <v>129</v>
      </c>
      <c r="P89" s="2" t="s">
        <v>864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428</v>
      </c>
      <c r="V89" s="2" t="s">
        <v>878</v>
      </c>
      <c r="W89" s="2" t="s">
        <v>246</v>
      </c>
      <c r="X89" s="2" t="s">
        <v>401</v>
      </c>
      <c r="Y89" s="2" t="s">
        <v>1567</v>
      </c>
      <c r="Z89" s="4">
        <v>56</v>
      </c>
      <c r="AA89" s="4">
        <f>=ROUNDDOWN(70,0)</f>
      </c>
      <c r="AB89" s="5">
        <v>0.8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</v>
      </c>
      <c r="AQ89" s="8">
        <v>7.83</v>
      </c>
      <c r="AR89" s="4"/>
      <c r="AS89" s="8"/>
      <c r="AT89" s="7"/>
      <c r="AU89" s="7"/>
      <c r="AV89" s="4">
        <v>1</v>
      </c>
      <c r="AW89" s="8">
        <v>7.83</v>
      </c>
      <c r="AX89" s="4"/>
      <c r="AY89" s="8"/>
      <c r="AZ89" s="7"/>
      <c r="BA89" s="7"/>
      <c r="BB89" s="7">
        <v>1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0.1062</v>
      </c>
      <c r="BJ89" s="4">
        <v>1</v>
      </c>
      <c r="BK89" s="8">
        <v>7.83</v>
      </c>
      <c r="BL89" s="2" t="s">
        <v>18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129</v>
      </c>
      <c r="BW89" s="2" t="s">
        <v>132</v>
      </c>
      <c r="BX89" s="2" t="s">
        <v>835</v>
      </c>
      <c r="BY89" s="2" t="s">
        <v>142</v>
      </c>
      <c r="BZ89" s="2" t="s">
        <v>132</v>
      </c>
      <c r="CA89" s="4"/>
      <c r="CB89" s="8"/>
      <c r="CC89" s="4"/>
      <c r="CD89" s="8"/>
      <c r="CE89" s="7"/>
      <c r="CF89" s="7"/>
      <c r="CG89" s="2" t="s">
        <v>140</v>
      </c>
      <c r="CH89" s="2" t="s">
        <v>129</v>
      </c>
      <c r="CI89" s="2" t="s">
        <v>1568</v>
      </c>
      <c r="CJ89" s="2" t="s">
        <v>132</v>
      </c>
      <c r="CK89" s="2" t="s">
        <v>142</v>
      </c>
      <c r="CL89" s="2" t="s">
        <v>132</v>
      </c>
      <c r="CM89" s="4">
        <v>1</v>
      </c>
      <c r="CN89" s="8">
        <v>7.83</v>
      </c>
      <c r="CO89" s="4"/>
      <c r="CP89" s="8"/>
      <c r="CQ89" s="7"/>
      <c r="CR89" s="7"/>
      <c r="CS89" s="2" t="s">
        <v>140</v>
      </c>
      <c r="CT89" s="2" t="s">
        <v>129</v>
      </c>
      <c r="CU89" s="2" t="s">
        <v>867</v>
      </c>
      <c r="CV89" s="2" t="s">
        <v>525</v>
      </c>
      <c r="CW89" s="2" t="s">
        <v>142</v>
      </c>
      <c r="CX89" s="2" t="s">
        <v>132</v>
      </c>
      <c r="CY89" s="4"/>
      <c r="CZ89" s="8"/>
      <c r="DA89" s="4"/>
      <c r="DB89" s="8"/>
      <c r="DC89" s="7"/>
      <c r="DD89" s="7"/>
      <c r="DE89" s="2" t="s">
        <v>140</v>
      </c>
      <c r="DF89" s="2" t="s">
        <v>129</v>
      </c>
      <c r="DG89" s="2" t="s">
        <v>1569</v>
      </c>
      <c r="DH89" s="2" t="s">
        <v>1253</v>
      </c>
      <c r="DI89" s="2" t="s">
        <v>142</v>
      </c>
      <c r="DJ89" s="2" t="s">
        <v>132</v>
      </c>
      <c r="DK89" s="4"/>
      <c r="DL89" s="8"/>
      <c r="DM89" s="4"/>
      <c r="DN89" s="8"/>
      <c r="DO89" s="7"/>
      <c r="DP89" s="7"/>
      <c r="DQ89" s="2" t="s">
        <v>175</v>
      </c>
      <c r="DR89" s="2" t="s">
        <v>129</v>
      </c>
      <c r="DS89" s="2" t="s">
        <v>132</v>
      </c>
      <c r="DT89" s="2" t="s">
        <v>132</v>
      </c>
      <c r="DU89" s="2" t="s">
        <v>142</v>
      </c>
      <c r="DV89" s="2" t="s">
        <v>132</v>
      </c>
      <c r="DW89" s="4"/>
      <c r="DX89" s="8"/>
      <c r="DY89" s="4"/>
      <c r="DZ89" s="8"/>
      <c r="EA89" s="7"/>
      <c r="EB89" s="7"/>
      <c r="EC89" s="2" t="s">
        <v>140</v>
      </c>
      <c r="ED89" s="2" t="s">
        <v>129</v>
      </c>
      <c r="EE89" s="2" t="s">
        <v>871</v>
      </c>
      <c r="EF89" s="2" t="s">
        <v>132</v>
      </c>
      <c r="EG89" s="2" t="s">
        <v>142</v>
      </c>
      <c r="EH89" s="2" t="s">
        <v>132</v>
      </c>
      <c r="EI89" s="4"/>
      <c r="EJ89" s="8"/>
      <c r="EK89" s="4"/>
      <c r="EL89" s="8"/>
      <c r="EM89" s="7"/>
      <c r="EN89" s="7"/>
      <c r="EO89" s="2" t="s">
        <v>140</v>
      </c>
      <c r="EP89" s="2" t="s">
        <v>129</v>
      </c>
      <c r="EQ89" s="2" t="s">
        <v>1568</v>
      </c>
      <c r="ER89" s="2" t="s">
        <v>132</v>
      </c>
      <c r="ES89" s="2" t="s">
        <v>142</v>
      </c>
      <c r="ET89" s="2" t="s">
        <v>132</v>
      </c>
      <c r="EU89" s="4"/>
      <c r="EV89" s="8"/>
      <c r="EW89" s="4"/>
      <c r="EX89" s="8"/>
      <c r="EY89" s="7"/>
      <c r="EZ89" s="7"/>
      <c r="FA89" s="2" t="s">
        <v>796</v>
      </c>
      <c r="FB89" s="2" t="s">
        <v>129</v>
      </c>
      <c r="FC89" s="2" t="s">
        <v>132</v>
      </c>
      <c r="FD89" s="2" t="s">
        <v>132</v>
      </c>
      <c r="FE89" s="2" t="s">
        <v>142</v>
      </c>
      <c r="FF89" s="2" t="s">
        <v>132</v>
      </c>
      <c r="FG89" s="4"/>
      <c r="FH89" s="8"/>
      <c r="FI89" s="4"/>
      <c r="FJ89" s="8"/>
      <c r="FK89" s="7"/>
      <c r="FL89" s="7"/>
      <c r="FM89" s="2" t="s">
        <v>175</v>
      </c>
      <c r="FN89" s="2" t="s">
        <v>129</v>
      </c>
      <c r="FO89" s="2" t="s">
        <v>132</v>
      </c>
      <c r="FP89" s="2" t="s">
        <v>132</v>
      </c>
      <c r="FQ89" s="2" t="s">
        <v>142</v>
      </c>
      <c r="FR89" s="2" t="s">
        <v>132</v>
      </c>
      <c r="FS89" s="4"/>
      <c r="FT89" s="8"/>
      <c r="FU89" s="4"/>
      <c r="FV89" s="8"/>
      <c r="FW89" s="7"/>
      <c r="FX89" s="7"/>
      <c r="FY89" s="2" t="s">
        <v>175</v>
      </c>
      <c r="FZ89" s="2" t="s">
        <v>129</v>
      </c>
      <c r="GA89" s="2" t="s">
        <v>132</v>
      </c>
      <c r="GB89" s="2" t="s">
        <v>132</v>
      </c>
      <c r="GC89" s="2" t="s">
        <v>142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129</v>
      </c>
      <c r="GM89" s="2" t="s">
        <v>1376</v>
      </c>
      <c r="GN89" s="2" t="s">
        <v>132</v>
      </c>
      <c r="GO89" s="2" t="s">
        <v>142</v>
      </c>
      <c r="GP89" s="2" t="s">
        <v>132</v>
      </c>
      <c r="GQ89" s="4"/>
      <c r="GR89" s="8"/>
      <c r="GS89" s="4"/>
      <c r="GT89" s="8"/>
      <c r="GU89" s="7"/>
      <c r="GV89" s="7"/>
      <c r="GW89" s="2" t="s">
        <v>140</v>
      </c>
      <c r="GX89" s="2" t="s">
        <v>129</v>
      </c>
      <c r="GY89" s="2" t="s">
        <v>1376</v>
      </c>
      <c r="GZ89" s="2" t="s">
        <v>132</v>
      </c>
      <c r="HA89" s="2" t="s">
        <v>142</v>
      </c>
      <c r="HB89" s="2" t="s">
        <v>132</v>
      </c>
      <c r="HC89" s="4"/>
      <c r="HD89" s="8"/>
      <c r="HE89" s="4"/>
      <c r="HF89" s="8"/>
      <c r="HG89" s="7"/>
      <c r="HH89" s="7"/>
      <c r="HI89" s="2" t="s">
        <v>796</v>
      </c>
      <c r="HJ89" s="2" t="s">
        <v>129</v>
      </c>
      <c r="HK89" s="2" t="s">
        <v>132</v>
      </c>
      <c r="HL89" s="2" t="s">
        <v>132</v>
      </c>
      <c r="HM89" s="2" t="s">
        <v>142</v>
      </c>
      <c r="HN89" s="2" t="s">
        <v>132</v>
      </c>
      <c r="HO89" s="4"/>
      <c r="HP89" s="8"/>
      <c r="HQ89" s="4"/>
      <c r="HR89" s="8"/>
      <c r="HS89" s="7"/>
      <c r="HT89" s="7"/>
      <c r="HU89" s="2" t="s">
        <v>175</v>
      </c>
      <c r="HV89" s="2" t="s">
        <v>129</v>
      </c>
      <c r="HW89" s="2" t="s">
        <v>132</v>
      </c>
      <c r="HX89" s="2" t="s">
        <v>132</v>
      </c>
      <c r="HY89" s="2" t="s">
        <v>142</v>
      </c>
      <c r="HZ89" s="2" t="s">
        <v>132</v>
      </c>
      <c r="IA89" s="4"/>
      <c r="IB89" s="8"/>
      <c r="IC89" s="4"/>
      <c r="ID89" s="8"/>
      <c r="IE89" s="7"/>
      <c r="IF89" s="7"/>
      <c r="IG89" s="2" t="s">
        <v>175</v>
      </c>
      <c r="IH89" s="2" t="s">
        <v>129</v>
      </c>
      <c r="II89" s="2" t="s">
        <v>132</v>
      </c>
      <c r="IJ89" s="2" t="s">
        <v>132</v>
      </c>
      <c r="IK89" s="2" t="s">
        <v>142</v>
      </c>
      <c r="IL89" s="2" t="s">
        <v>132</v>
      </c>
      <c r="IM89" s="4"/>
      <c r="IN89" s="8"/>
      <c r="IO89" s="4"/>
      <c r="IP89" s="8"/>
      <c r="IQ89" s="7"/>
      <c r="IR89" s="7"/>
      <c r="IS89" s="2" t="s">
        <v>175</v>
      </c>
      <c r="IT89" s="2" t="s">
        <v>129</v>
      </c>
      <c r="IU89" s="2" t="s">
        <v>132</v>
      </c>
      <c r="IV89" s="2" t="s">
        <v>132</v>
      </c>
      <c r="IW89" s="2" t="s">
        <v>142</v>
      </c>
      <c r="IX89" s="2" t="s">
        <v>132</v>
      </c>
      <c r="IY89" s="4"/>
      <c r="IZ89" s="8"/>
      <c r="JA89" s="4"/>
      <c r="JB89" s="8"/>
      <c r="JC89" s="7"/>
      <c r="JD89" s="7"/>
      <c r="JE89" s="2" t="s">
        <v>140</v>
      </c>
      <c r="JF89" s="2" t="s">
        <v>129</v>
      </c>
      <c r="JG89" s="2" t="s">
        <v>897</v>
      </c>
      <c r="JH89" s="2" t="s">
        <v>132</v>
      </c>
      <c r="JI89" s="2" t="s">
        <v>142</v>
      </c>
      <c r="JJ89" s="2" t="s">
        <v>132</v>
      </c>
      <c r="JK89" s="4"/>
      <c r="JL89" s="8"/>
      <c r="JM89" s="4"/>
      <c r="JN89" s="8"/>
      <c r="JO89" s="7"/>
      <c r="JP89" s="7"/>
      <c r="JQ89" s="2" t="s">
        <v>176</v>
      </c>
      <c r="JR89" s="2" t="s">
        <v>129</v>
      </c>
      <c r="JS89" s="2" t="s">
        <v>132</v>
      </c>
      <c r="JT89" s="2" t="s">
        <v>132</v>
      </c>
      <c r="JU89" s="2" t="s">
        <v>142</v>
      </c>
      <c r="JV89" s="2" t="s">
        <v>132</v>
      </c>
      <c r="JW89" s="4"/>
      <c r="JX89" s="8"/>
      <c r="JY89" s="4"/>
      <c r="JZ89" s="8"/>
      <c r="KA89" s="7"/>
      <c r="KB89" s="7"/>
      <c r="KC89" s="2" t="s">
        <v>164</v>
      </c>
      <c r="KD89" s="2" t="s">
        <v>129</v>
      </c>
      <c r="KE89" s="2" t="s">
        <v>132</v>
      </c>
      <c r="KF89" s="2" t="s">
        <v>132</v>
      </c>
      <c r="KG89" s="2" t="s">
        <v>142</v>
      </c>
      <c r="KH89" s="2" t="s">
        <v>132</v>
      </c>
      <c r="KI89" s="4"/>
      <c r="KJ89" s="8"/>
      <c r="KK89" s="4"/>
      <c r="KL89" s="8"/>
      <c r="KM89" s="7"/>
      <c r="KN89" s="7"/>
      <c r="KO89" s="2" t="s">
        <v>175</v>
      </c>
      <c r="KP89" s="2" t="s">
        <v>129</v>
      </c>
      <c r="KQ89" s="2" t="s">
        <v>132</v>
      </c>
      <c r="KR89" s="2" t="s">
        <v>132</v>
      </c>
      <c r="KS89" s="2" t="s">
        <v>142</v>
      </c>
      <c r="KT89" s="2" t="s">
        <v>132</v>
      </c>
      <c r="KU89" s="4"/>
      <c r="KV89" s="8"/>
      <c r="KW89" s="4"/>
      <c r="KX89" s="8"/>
      <c r="KY89" s="7"/>
      <c r="KZ89" s="7"/>
      <c r="LA89" s="2" t="s">
        <v>175</v>
      </c>
      <c r="LB89" s="2" t="s">
        <v>177</v>
      </c>
      <c r="LC89" s="2" t="s">
        <v>132</v>
      </c>
      <c r="LD89" s="2" t="s">
        <v>132</v>
      </c>
      <c r="LE89" s="2" t="s">
        <v>142</v>
      </c>
      <c r="LF89" s="2" t="s">
        <v>132</v>
      </c>
      <c r="LG89" s="4"/>
      <c r="LH89" s="8"/>
      <c r="LI89" s="4"/>
      <c r="LJ89" s="8"/>
      <c r="LK89" s="7"/>
      <c r="LL89" s="7"/>
      <c r="LM89" s="2" t="s">
        <v>175</v>
      </c>
      <c r="LN89" s="2" t="s">
        <v>129</v>
      </c>
      <c r="LO89" s="2" t="s">
        <v>132</v>
      </c>
      <c r="LP89" s="2" t="s">
        <v>132</v>
      </c>
      <c r="LQ89" s="2" t="s">
        <v>142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175</v>
      </c>
      <c r="ML89" s="2" t="s">
        <v>129</v>
      </c>
      <c r="MM89" s="2" t="s">
        <v>132</v>
      </c>
      <c r="MN89" s="2" t="s">
        <v>132</v>
      </c>
      <c r="MO89" s="2" t="s">
        <v>142</v>
      </c>
      <c r="MP89" s="2" t="s">
        <v>132</v>
      </c>
      <c r="MQ89" s="4"/>
      <c r="MR89" s="8"/>
      <c r="MS89" s="4"/>
      <c r="MT89" s="8"/>
      <c r="MU89" s="7"/>
      <c r="MV89" s="7"/>
      <c r="MW89" s="2" t="s">
        <v>175</v>
      </c>
      <c r="MX89" s="2" t="s">
        <v>129</v>
      </c>
      <c r="MY89" s="2" t="s">
        <v>132</v>
      </c>
      <c r="MZ89" s="2" t="s">
        <v>132</v>
      </c>
      <c r="NA89" s="2" t="s">
        <v>142</v>
      </c>
      <c r="NB89" s="2" t="s">
        <v>132</v>
      </c>
      <c r="NC89" s="4"/>
      <c r="ND89" s="8"/>
      <c r="NE89" s="4"/>
      <c r="NF89" s="8"/>
      <c r="NG89" s="7"/>
      <c r="NH89" s="7"/>
      <c r="NI89" s="2" t="s">
        <v>175</v>
      </c>
      <c r="NJ89" s="2" t="s">
        <v>129</v>
      </c>
      <c r="NK89" s="2" t="s">
        <v>132</v>
      </c>
      <c r="NL89" s="2" t="s">
        <v>132</v>
      </c>
      <c r="NM89" s="2" t="s">
        <v>142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176</v>
      </c>
      <c r="OH89" s="2" t="s">
        <v>129</v>
      </c>
      <c r="OI89" s="2" t="s">
        <v>132</v>
      </c>
      <c r="OJ89" s="2" t="s">
        <v>132</v>
      </c>
      <c r="OK89" s="2" t="s">
        <v>142</v>
      </c>
      <c r="OL89" s="2" t="s">
        <v>132</v>
      </c>
      <c r="OM89" s="4"/>
      <c r="ON89" s="8"/>
      <c r="OO89" s="4"/>
      <c r="OP89" s="8"/>
      <c r="OQ89" s="7"/>
      <c r="OR89" s="7"/>
      <c r="OS89" s="2" t="s">
        <v>175</v>
      </c>
      <c r="OT89" s="2" t="s">
        <v>129</v>
      </c>
      <c r="OU89" s="2" t="s">
        <v>132</v>
      </c>
      <c r="OV89" s="2" t="s">
        <v>132</v>
      </c>
      <c r="OW89" s="2" t="s">
        <v>142</v>
      </c>
      <c r="OX89" s="2" t="s">
        <v>132</v>
      </c>
      <c r="OY89" s="4"/>
      <c r="OZ89" s="8"/>
      <c r="PA89" s="4"/>
      <c r="PB89" s="8"/>
      <c r="PC89" s="7"/>
      <c r="PD89" s="7"/>
      <c r="PE89" s="2" t="s">
        <v>164</v>
      </c>
      <c r="PF89" s="2" t="s">
        <v>129</v>
      </c>
      <c r="PG89" s="2" t="s">
        <v>132</v>
      </c>
      <c r="PH89" s="2" t="s">
        <v>132</v>
      </c>
      <c r="PI89" s="2" t="s">
        <v>142</v>
      </c>
      <c r="PJ89" s="2" t="s">
        <v>132</v>
      </c>
      <c r="PK89" s="4"/>
      <c r="PL89" s="8"/>
      <c r="PM89" s="4"/>
      <c r="PN89" s="8"/>
      <c r="PO89" s="7"/>
      <c r="PP89" s="7"/>
      <c r="PQ89" s="2" t="s">
        <v>175</v>
      </c>
      <c r="PR89" s="2" t="s">
        <v>129</v>
      </c>
      <c r="PS89" s="2" t="s">
        <v>132</v>
      </c>
      <c r="PT89" s="2" t="s">
        <v>132</v>
      </c>
      <c r="PU89" s="2" t="s">
        <v>142</v>
      </c>
      <c r="PV89" s="2" t="s">
        <v>132</v>
      </c>
      <c r="PW89" s="4"/>
      <c r="PX89" s="8"/>
      <c r="PY89" s="4"/>
      <c r="PZ89" s="8"/>
      <c r="QA89" s="7"/>
      <c r="QB89" s="7"/>
      <c r="QC89" s="2" t="s">
        <v>175</v>
      </c>
      <c r="QD89" s="2" t="s">
        <v>129</v>
      </c>
      <c r="QE89" s="2" t="s">
        <v>132</v>
      </c>
      <c r="QF89" s="2" t="s">
        <v>132</v>
      </c>
      <c r="QG89" s="2" t="s">
        <v>142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175</v>
      </c>
      <c r="RB89" s="2" t="s">
        <v>129</v>
      </c>
      <c r="RC89" s="2" t="s">
        <v>132</v>
      </c>
      <c r="RD89" s="2" t="s">
        <v>132</v>
      </c>
      <c r="RE89" s="2" t="s">
        <v>142</v>
      </c>
      <c r="RF89" s="2" t="s">
        <v>180</v>
      </c>
      <c r="RG89" s="4"/>
      <c r="RH89" s="8"/>
      <c r="RI89" s="4"/>
      <c r="RJ89" s="8"/>
      <c r="RK89" s="7"/>
      <c r="RL89" s="7"/>
      <c r="RM89" s="2" t="s">
        <v>175</v>
      </c>
      <c r="RN89" s="2" t="s">
        <v>129</v>
      </c>
      <c r="RO89" s="2" t="s">
        <v>132</v>
      </c>
      <c r="RP89" s="2" t="s">
        <v>132</v>
      </c>
      <c r="RQ89" s="2" t="s">
        <v>142</v>
      </c>
      <c r="RR89" s="2" t="s">
        <v>132</v>
      </c>
    </row>
    <row r="90">
      <c r="A90" s="2" t="s">
        <v>1582</v>
      </c>
      <c r="B90" s="2" t="s">
        <v>121</v>
      </c>
      <c r="C90" s="2" t="s">
        <v>122</v>
      </c>
      <c r="D90" s="2" t="s">
        <v>929</v>
      </c>
      <c r="E90" s="2" t="s">
        <v>930</v>
      </c>
      <c r="F90" s="2" t="s">
        <v>1564</v>
      </c>
      <c r="G90" s="2" t="s">
        <v>1564</v>
      </c>
      <c r="H90" s="2" t="s">
        <v>1564</v>
      </c>
      <c r="I90" s="2" t="s">
        <v>1583</v>
      </c>
      <c r="J90" s="2" t="s">
        <v>127</v>
      </c>
      <c r="K90" s="2" t="s">
        <v>1584</v>
      </c>
      <c r="L90" s="3">
        <v>6.66</v>
      </c>
      <c r="M90" s="3">
        <v>6.99</v>
      </c>
      <c r="N90" s="3">
        <v>19.99</v>
      </c>
      <c r="O90" s="2" t="s">
        <v>129</v>
      </c>
      <c r="P90" s="2" t="s">
        <v>864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428</v>
      </c>
      <c r="V90" s="2" t="s">
        <v>878</v>
      </c>
      <c r="W90" s="2" t="s">
        <v>246</v>
      </c>
      <c r="X90" s="2" t="s">
        <v>401</v>
      </c>
      <c r="Y90" s="2" t="s">
        <v>1567</v>
      </c>
      <c r="Z90" s="4">
        <v>68</v>
      </c>
      <c r="AA90" s="4">
        <f>=ROUNDDOWN(52.3076923076923,0)</f>
      </c>
      <c r="AB90" s="5">
        <v>1.3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</v>
      </c>
      <c r="AQ90" s="8">
        <v>7.83</v>
      </c>
      <c r="AR90" s="4"/>
      <c r="AS90" s="8"/>
      <c r="AT90" s="7"/>
      <c r="AU90" s="7"/>
      <c r="AV90" s="4">
        <v>1</v>
      </c>
      <c r="AW90" s="8">
        <v>7.83</v>
      </c>
      <c r="AX90" s="4"/>
      <c r="AY90" s="8"/>
      <c r="AZ90" s="7"/>
      <c r="BA90" s="7"/>
      <c r="BB90" s="7">
        <v>1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/>
      <c r="BJ90" s="4">
        <v>1</v>
      </c>
      <c r="BK90" s="8">
        <v>7.83</v>
      </c>
      <c r="BL90" s="2" t="s">
        <v>18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129</v>
      </c>
      <c r="BW90" s="2" t="s">
        <v>132</v>
      </c>
      <c r="BX90" s="2" t="s">
        <v>835</v>
      </c>
      <c r="BY90" s="2" t="s">
        <v>142</v>
      </c>
      <c r="BZ90" s="2" t="s">
        <v>132</v>
      </c>
      <c r="CA90" s="4"/>
      <c r="CB90" s="8"/>
      <c r="CC90" s="4"/>
      <c r="CD90" s="8"/>
      <c r="CE90" s="7"/>
      <c r="CF90" s="7"/>
      <c r="CG90" s="2" t="s">
        <v>140</v>
      </c>
      <c r="CH90" s="2" t="s">
        <v>129</v>
      </c>
      <c r="CI90" s="2" t="s">
        <v>1568</v>
      </c>
      <c r="CJ90" s="2" t="s">
        <v>132</v>
      </c>
      <c r="CK90" s="2" t="s">
        <v>142</v>
      </c>
      <c r="CL90" s="2" t="s">
        <v>132</v>
      </c>
      <c r="CM90" s="4">
        <v>1</v>
      </c>
      <c r="CN90" s="8">
        <v>7.83</v>
      </c>
      <c r="CO90" s="4"/>
      <c r="CP90" s="8"/>
      <c r="CQ90" s="7"/>
      <c r="CR90" s="7"/>
      <c r="CS90" s="2" t="s">
        <v>140</v>
      </c>
      <c r="CT90" s="2" t="s">
        <v>129</v>
      </c>
      <c r="CU90" s="2" t="s">
        <v>867</v>
      </c>
      <c r="CV90" s="2" t="s">
        <v>1054</v>
      </c>
      <c r="CW90" s="2" t="s">
        <v>142</v>
      </c>
      <c r="CX90" s="2" t="s">
        <v>132</v>
      </c>
      <c r="CY90" s="4"/>
      <c r="CZ90" s="8"/>
      <c r="DA90" s="4"/>
      <c r="DB90" s="8"/>
      <c r="DC90" s="7"/>
      <c r="DD90" s="7"/>
      <c r="DE90" s="2" t="s">
        <v>140</v>
      </c>
      <c r="DF90" s="2" t="s">
        <v>129</v>
      </c>
      <c r="DG90" s="2" t="s">
        <v>1569</v>
      </c>
      <c r="DH90" s="2" t="s">
        <v>1253</v>
      </c>
      <c r="DI90" s="2" t="s">
        <v>142</v>
      </c>
      <c r="DJ90" s="2" t="s">
        <v>132</v>
      </c>
      <c r="DK90" s="4"/>
      <c r="DL90" s="8"/>
      <c r="DM90" s="4"/>
      <c r="DN90" s="8"/>
      <c r="DO90" s="7"/>
      <c r="DP90" s="7"/>
      <c r="DQ90" s="2" t="s">
        <v>175</v>
      </c>
      <c r="DR90" s="2" t="s">
        <v>129</v>
      </c>
      <c r="DS90" s="2" t="s">
        <v>132</v>
      </c>
      <c r="DT90" s="2" t="s">
        <v>132</v>
      </c>
      <c r="DU90" s="2" t="s">
        <v>142</v>
      </c>
      <c r="DV90" s="2" t="s">
        <v>132</v>
      </c>
      <c r="DW90" s="4"/>
      <c r="DX90" s="8"/>
      <c r="DY90" s="4"/>
      <c r="DZ90" s="8"/>
      <c r="EA90" s="7"/>
      <c r="EB90" s="7"/>
      <c r="EC90" s="2" t="s">
        <v>140</v>
      </c>
      <c r="ED90" s="2" t="s">
        <v>129</v>
      </c>
      <c r="EE90" s="2" t="s">
        <v>871</v>
      </c>
      <c r="EF90" s="2" t="s">
        <v>132</v>
      </c>
      <c r="EG90" s="2" t="s">
        <v>142</v>
      </c>
      <c r="EH90" s="2" t="s">
        <v>132</v>
      </c>
      <c r="EI90" s="4"/>
      <c r="EJ90" s="8"/>
      <c r="EK90" s="4"/>
      <c r="EL90" s="8"/>
      <c r="EM90" s="7"/>
      <c r="EN90" s="7"/>
      <c r="EO90" s="2" t="s">
        <v>140</v>
      </c>
      <c r="EP90" s="2" t="s">
        <v>129</v>
      </c>
      <c r="EQ90" s="2" t="s">
        <v>1568</v>
      </c>
      <c r="ER90" s="2" t="s">
        <v>132</v>
      </c>
      <c r="ES90" s="2" t="s">
        <v>142</v>
      </c>
      <c r="ET90" s="2" t="s">
        <v>132</v>
      </c>
      <c r="EU90" s="4"/>
      <c r="EV90" s="8"/>
      <c r="EW90" s="4"/>
      <c r="EX90" s="8"/>
      <c r="EY90" s="7"/>
      <c r="EZ90" s="7"/>
      <c r="FA90" s="2" t="s">
        <v>796</v>
      </c>
      <c r="FB90" s="2" t="s">
        <v>129</v>
      </c>
      <c r="FC90" s="2" t="s">
        <v>132</v>
      </c>
      <c r="FD90" s="2" t="s">
        <v>132</v>
      </c>
      <c r="FE90" s="2" t="s">
        <v>142</v>
      </c>
      <c r="FF90" s="2" t="s">
        <v>132</v>
      </c>
      <c r="FG90" s="4"/>
      <c r="FH90" s="8"/>
      <c r="FI90" s="4"/>
      <c r="FJ90" s="8"/>
      <c r="FK90" s="7"/>
      <c r="FL90" s="7"/>
      <c r="FM90" s="2" t="s">
        <v>175</v>
      </c>
      <c r="FN90" s="2" t="s">
        <v>129</v>
      </c>
      <c r="FO90" s="2" t="s">
        <v>132</v>
      </c>
      <c r="FP90" s="2" t="s">
        <v>132</v>
      </c>
      <c r="FQ90" s="2" t="s">
        <v>142</v>
      </c>
      <c r="FR90" s="2" t="s">
        <v>132</v>
      </c>
      <c r="FS90" s="4"/>
      <c r="FT90" s="8"/>
      <c r="FU90" s="4"/>
      <c r="FV90" s="8"/>
      <c r="FW90" s="7"/>
      <c r="FX90" s="7"/>
      <c r="FY90" s="2" t="s">
        <v>175</v>
      </c>
      <c r="FZ90" s="2" t="s">
        <v>129</v>
      </c>
      <c r="GA90" s="2" t="s">
        <v>132</v>
      </c>
      <c r="GB90" s="2" t="s">
        <v>132</v>
      </c>
      <c r="GC90" s="2" t="s">
        <v>142</v>
      </c>
      <c r="GD90" s="2" t="s">
        <v>132</v>
      </c>
      <c r="GE90" s="4"/>
      <c r="GF90" s="8"/>
      <c r="GG90" s="4"/>
      <c r="GH90" s="8"/>
      <c r="GI90" s="7"/>
      <c r="GJ90" s="7"/>
      <c r="GK90" s="2" t="s">
        <v>140</v>
      </c>
      <c r="GL90" s="2" t="s">
        <v>129</v>
      </c>
      <c r="GM90" s="2" t="s">
        <v>1376</v>
      </c>
      <c r="GN90" s="2" t="s">
        <v>132</v>
      </c>
      <c r="GO90" s="2" t="s">
        <v>142</v>
      </c>
      <c r="GP90" s="2" t="s">
        <v>132</v>
      </c>
      <c r="GQ90" s="4"/>
      <c r="GR90" s="8"/>
      <c r="GS90" s="4"/>
      <c r="GT90" s="8"/>
      <c r="GU90" s="7"/>
      <c r="GV90" s="7"/>
      <c r="GW90" s="2" t="s">
        <v>140</v>
      </c>
      <c r="GX90" s="2" t="s">
        <v>129</v>
      </c>
      <c r="GY90" s="2" t="s">
        <v>1376</v>
      </c>
      <c r="GZ90" s="2" t="s">
        <v>132</v>
      </c>
      <c r="HA90" s="2" t="s">
        <v>142</v>
      </c>
      <c r="HB90" s="2" t="s">
        <v>132</v>
      </c>
      <c r="HC90" s="4"/>
      <c r="HD90" s="8"/>
      <c r="HE90" s="4"/>
      <c r="HF90" s="8"/>
      <c r="HG90" s="7"/>
      <c r="HH90" s="7"/>
      <c r="HI90" s="2" t="s">
        <v>796</v>
      </c>
      <c r="HJ90" s="2" t="s">
        <v>129</v>
      </c>
      <c r="HK90" s="2" t="s">
        <v>132</v>
      </c>
      <c r="HL90" s="2" t="s">
        <v>132</v>
      </c>
      <c r="HM90" s="2" t="s">
        <v>142</v>
      </c>
      <c r="HN90" s="2" t="s">
        <v>132</v>
      </c>
      <c r="HO90" s="4"/>
      <c r="HP90" s="8"/>
      <c r="HQ90" s="4"/>
      <c r="HR90" s="8"/>
      <c r="HS90" s="7"/>
      <c r="HT90" s="7"/>
      <c r="HU90" s="2" t="s">
        <v>175</v>
      </c>
      <c r="HV90" s="2" t="s">
        <v>129</v>
      </c>
      <c r="HW90" s="2" t="s">
        <v>132</v>
      </c>
      <c r="HX90" s="2" t="s">
        <v>132</v>
      </c>
      <c r="HY90" s="2" t="s">
        <v>142</v>
      </c>
      <c r="HZ90" s="2" t="s">
        <v>132</v>
      </c>
      <c r="IA90" s="4"/>
      <c r="IB90" s="8"/>
      <c r="IC90" s="4"/>
      <c r="ID90" s="8"/>
      <c r="IE90" s="7"/>
      <c r="IF90" s="7"/>
      <c r="IG90" s="2" t="s">
        <v>175</v>
      </c>
      <c r="IH90" s="2" t="s">
        <v>129</v>
      </c>
      <c r="II90" s="2" t="s">
        <v>132</v>
      </c>
      <c r="IJ90" s="2" t="s">
        <v>132</v>
      </c>
      <c r="IK90" s="2" t="s">
        <v>142</v>
      </c>
      <c r="IL90" s="2" t="s">
        <v>132</v>
      </c>
      <c r="IM90" s="4"/>
      <c r="IN90" s="8"/>
      <c r="IO90" s="4"/>
      <c r="IP90" s="8"/>
      <c r="IQ90" s="7"/>
      <c r="IR90" s="7"/>
      <c r="IS90" s="2" t="s">
        <v>175</v>
      </c>
      <c r="IT90" s="2" t="s">
        <v>129</v>
      </c>
      <c r="IU90" s="2" t="s">
        <v>132</v>
      </c>
      <c r="IV90" s="2" t="s">
        <v>132</v>
      </c>
      <c r="IW90" s="2" t="s">
        <v>142</v>
      </c>
      <c r="IX90" s="2" t="s">
        <v>132</v>
      </c>
      <c r="IY90" s="4"/>
      <c r="IZ90" s="8"/>
      <c r="JA90" s="4"/>
      <c r="JB90" s="8"/>
      <c r="JC90" s="7"/>
      <c r="JD90" s="7"/>
      <c r="JE90" s="2" t="s">
        <v>140</v>
      </c>
      <c r="JF90" s="2" t="s">
        <v>129</v>
      </c>
      <c r="JG90" s="2" t="s">
        <v>897</v>
      </c>
      <c r="JH90" s="2" t="s">
        <v>132</v>
      </c>
      <c r="JI90" s="2" t="s">
        <v>142</v>
      </c>
      <c r="JJ90" s="2" t="s">
        <v>132</v>
      </c>
      <c r="JK90" s="4"/>
      <c r="JL90" s="8"/>
      <c r="JM90" s="4"/>
      <c r="JN90" s="8"/>
      <c r="JO90" s="7"/>
      <c r="JP90" s="7"/>
      <c r="JQ90" s="2" t="s">
        <v>176</v>
      </c>
      <c r="JR90" s="2" t="s">
        <v>129</v>
      </c>
      <c r="JS90" s="2" t="s">
        <v>132</v>
      </c>
      <c r="JT90" s="2" t="s">
        <v>132</v>
      </c>
      <c r="JU90" s="2" t="s">
        <v>142</v>
      </c>
      <c r="JV90" s="2" t="s">
        <v>132</v>
      </c>
      <c r="JW90" s="4"/>
      <c r="JX90" s="8"/>
      <c r="JY90" s="4"/>
      <c r="JZ90" s="8"/>
      <c r="KA90" s="7"/>
      <c r="KB90" s="7"/>
      <c r="KC90" s="2" t="s">
        <v>164</v>
      </c>
      <c r="KD90" s="2" t="s">
        <v>129</v>
      </c>
      <c r="KE90" s="2" t="s">
        <v>132</v>
      </c>
      <c r="KF90" s="2" t="s">
        <v>132</v>
      </c>
      <c r="KG90" s="2" t="s">
        <v>142</v>
      </c>
      <c r="KH90" s="2" t="s">
        <v>132</v>
      </c>
      <c r="KI90" s="4"/>
      <c r="KJ90" s="8"/>
      <c r="KK90" s="4"/>
      <c r="KL90" s="8"/>
      <c r="KM90" s="7"/>
      <c r="KN90" s="7"/>
      <c r="KO90" s="2" t="s">
        <v>175</v>
      </c>
      <c r="KP90" s="2" t="s">
        <v>129</v>
      </c>
      <c r="KQ90" s="2" t="s">
        <v>132</v>
      </c>
      <c r="KR90" s="2" t="s">
        <v>132</v>
      </c>
      <c r="KS90" s="2" t="s">
        <v>142</v>
      </c>
      <c r="KT90" s="2" t="s">
        <v>132</v>
      </c>
      <c r="KU90" s="4"/>
      <c r="KV90" s="8"/>
      <c r="KW90" s="4"/>
      <c r="KX90" s="8"/>
      <c r="KY90" s="7"/>
      <c r="KZ90" s="7"/>
      <c r="LA90" s="2" t="s">
        <v>175</v>
      </c>
      <c r="LB90" s="2" t="s">
        <v>177</v>
      </c>
      <c r="LC90" s="2" t="s">
        <v>132</v>
      </c>
      <c r="LD90" s="2" t="s">
        <v>132</v>
      </c>
      <c r="LE90" s="2" t="s">
        <v>142</v>
      </c>
      <c r="LF90" s="2" t="s">
        <v>132</v>
      </c>
      <c r="LG90" s="4"/>
      <c r="LH90" s="8"/>
      <c r="LI90" s="4"/>
      <c r="LJ90" s="8"/>
      <c r="LK90" s="7"/>
      <c r="LL90" s="7"/>
      <c r="LM90" s="2" t="s">
        <v>175</v>
      </c>
      <c r="LN90" s="2" t="s">
        <v>129</v>
      </c>
      <c r="LO90" s="2" t="s">
        <v>132</v>
      </c>
      <c r="LP90" s="2" t="s">
        <v>132</v>
      </c>
      <c r="LQ90" s="2" t="s">
        <v>142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175</v>
      </c>
      <c r="ML90" s="2" t="s">
        <v>129</v>
      </c>
      <c r="MM90" s="2" t="s">
        <v>132</v>
      </c>
      <c r="MN90" s="2" t="s">
        <v>132</v>
      </c>
      <c r="MO90" s="2" t="s">
        <v>142</v>
      </c>
      <c r="MP90" s="2" t="s">
        <v>132</v>
      </c>
      <c r="MQ90" s="4"/>
      <c r="MR90" s="8"/>
      <c r="MS90" s="4"/>
      <c r="MT90" s="8"/>
      <c r="MU90" s="7"/>
      <c r="MV90" s="7"/>
      <c r="MW90" s="2" t="s">
        <v>175</v>
      </c>
      <c r="MX90" s="2" t="s">
        <v>129</v>
      </c>
      <c r="MY90" s="2" t="s">
        <v>132</v>
      </c>
      <c r="MZ90" s="2" t="s">
        <v>132</v>
      </c>
      <c r="NA90" s="2" t="s">
        <v>142</v>
      </c>
      <c r="NB90" s="2" t="s">
        <v>132</v>
      </c>
      <c r="NC90" s="4"/>
      <c r="ND90" s="8"/>
      <c r="NE90" s="4"/>
      <c r="NF90" s="8"/>
      <c r="NG90" s="7"/>
      <c r="NH90" s="7"/>
      <c r="NI90" s="2" t="s">
        <v>175</v>
      </c>
      <c r="NJ90" s="2" t="s">
        <v>129</v>
      </c>
      <c r="NK90" s="2" t="s">
        <v>132</v>
      </c>
      <c r="NL90" s="2" t="s">
        <v>132</v>
      </c>
      <c r="NM90" s="2" t="s">
        <v>142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176</v>
      </c>
      <c r="OH90" s="2" t="s">
        <v>129</v>
      </c>
      <c r="OI90" s="2" t="s">
        <v>132</v>
      </c>
      <c r="OJ90" s="2" t="s">
        <v>132</v>
      </c>
      <c r="OK90" s="2" t="s">
        <v>142</v>
      </c>
      <c r="OL90" s="2" t="s">
        <v>132</v>
      </c>
      <c r="OM90" s="4"/>
      <c r="ON90" s="8"/>
      <c r="OO90" s="4"/>
      <c r="OP90" s="8"/>
      <c r="OQ90" s="7"/>
      <c r="OR90" s="7"/>
      <c r="OS90" s="2" t="s">
        <v>175</v>
      </c>
      <c r="OT90" s="2" t="s">
        <v>129</v>
      </c>
      <c r="OU90" s="2" t="s">
        <v>132</v>
      </c>
      <c r="OV90" s="2" t="s">
        <v>132</v>
      </c>
      <c r="OW90" s="2" t="s">
        <v>142</v>
      </c>
      <c r="OX90" s="2" t="s">
        <v>132</v>
      </c>
      <c r="OY90" s="4"/>
      <c r="OZ90" s="8"/>
      <c r="PA90" s="4"/>
      <c r="PB90" s="8"/>
      <c r="PC90" s="7"/>
      <c r="PD90" s="7"/>
      <c r="PE90" s="2" t="s">
        <v>164</v>
      </c>
      <c r="PF90" s="2" t="s">
        <v>129</v>
      </c>
      <c r="PG90" s="2" t="s">
        <v>132</v>
      </c>
      <c r="PH90" s="2" t="s">
        <v>132</v>
      </c>
      <c r="PI90" s="2" t="s">
        <v>142</v>
      </c>
      <c r="PJ90" s="2" t="s">
        <v>132</v>
      </c>
      <c r="PK90" s="4"/>
      <c r="PL90" s="8"/>
      <c r="PM90" s="4"/>
      <c r="PN90" s="8"/>
      <c r="PO90" s="7"/>
      <c r="PP90" s="7"/>
      <c r="PQ90" s="2" t="s">
        <v>175</v>
      </c>
      <c r="PR90" s="2" t="s">
        <v>129</v>
      </c>
      <c r="PS90" s="2" t="s">
        <v>132</v>
      </c>
      <c r="PT90" s="2" t="s">
        <v>132</v>
      </c>
      <c r="PU90" s="2" t="s">
        <v>142</v>
      </c>
      <c r="PV90" s="2" t="s">
        <v>132</v>
      </c>
      <c r="PW90" s="4"/>
      <c r="PX90" s="8"/>
      <c r="PY90" s="4"/>
      <c r="PZ90" s="8"/>
      <c r="QA90" s="7"/>
      <c r="QB90" s="7"/>
      <c r="QC90" s="2" t="s">
        <v>175</v>
      </c>
      <c r="QD90" s="2" t="s">
        <v>129</v>
      </c>
      <c r="QE90" s="2" t="s">
        <v>132</v>
      </c>
      <c r="QF90" s="2" t="s">
        <v>132</v>
      </c>
      <c r="QG90" s="2" t="s">
        <v>142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175</v>
      </c>
      <c r="RB90" s="2" t="s">
        <v>129</v>
      </c>
      <c r="RC90" s="2" t="s">
        <v>132</v>
      </c>
      <c r="RD90" s="2" t="s">
        <v>132</v>
      </c>
      <c r="RE90" s="2" t="s">
        <v>142</v>
      </c>
      <c r="RF90" s="2" t="s">
        <v>180</v>
      </c>
      <c r="RG90" s="4"/>
      <c r="RH90" s="8"/>
      <c r="RI90" s="4"/>
      <c r="RJ90" s="8"/>
      <c r="RK90" s="7"/>
      <c r="RL90" s="7"/>
      <c r="RM90" s="2" t="s">
        <v>175</v>
      </c>
      <c r="RN90" s="2" t="s">
        <v>129</v>
      </c>
      <c r="RO90" s="2" t="s">
        <v>132</v>
      </c>
      <c r="RP90" s="2" t="s">
        <v>132</v>
      </c>
      <c r="RQ90" s="2" t="s">
        <v>142</v>
      </c>
      <c r="RR90" s="2" t="s">
        <v>132</v>
      </c>
    </row>
    <row r="91">
      <c r="A91" s="2" t="s">
        <v>1585</v>
      </c>
      <c r="B91" s="2" t="s">
        <v>121</v>
      </c>
      <c r="C91" s="2" t="s">
        <v>122</v>
      </c>
      <c r="D91" s="2" t="s">
        <v>929</v>
      </c>
      <c r="E91" s="2" t="s">
        <v>930</v>
      </c>
      <c r="F91" s="2" t="s">
        <v>1564</v>
      </c>
      <c r="G91" s="2" t="s">
        <v>1564</v>
      </c>
      <c r="H91" s="2" t="s">
        <v>1564</v>
      </c>
      <c r="I91" s="2" t="s">
        <v>1586</v>
      </c>
      <c r="J91" s="2" t="s">
        <v>127</v>
      </c>
      <c r="K91" s="2" t="s">
        <v>1587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864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428</v>
      </c>
      <c r="V91" s="2" t="s">
        <v>878</v>
      </c>
      <c r="W91" s="2" t="s">
        <v>246</v>
      </c>
      <c r="X91" s="2" t="s">
        <v>401</v>
      </c>
      <c r="Y91" s="2" t="s">
        <v>1567</v>
      </c>
      <c r="Z91" s="4">
        <v>39</v>
      </c>
      <c r="AA91" s="4">
        <f>=ROUNDDOWN(39,0)</f>
      </c>
      <c r="AB91" s="5">
        <v>1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/>
      <c r="BJ91" s="4"/>
      <c r="BK91" s="8"/>
      <c r="BL91" s="2" t="s">
        <v>132</v>
      </c>
      <c r="BM91" s="7"/>
      <c r="BN91" s="7"/>
      <c r="BO91" s="4"/>
      <c r="BP91" s="8"/>
      <c r="BQ91" s="4"/>
      <c r="BR91" s="8"/>
      <c r="BS91" s="7"/>
      <c r="BT91" s="7"/>
      <c r="BU91" s="2" t="s">
        <v>140</v>
      </c>
      <c r="BV91" s="2" t="s">
        <v>129</v>
      </c>
      <c r="BW91" s="2" t="s">
        <v>132</v>
      </c>
      <c r="BX91" s="2" t="s">
        <v>234</v>
      </c>
      <c r="BY91" s="2" t="s">
        <v>142</v>
      </c>
      <c r="BZ91" s="2" t="s">
        <v>132</v>
      </c>
      <c r="CA91" s="4"/>
      <c r="CB91" s="8"/>
      <c r="CC91" s="4"/>
      <c r="CD91" s="8"/>
      <c r="CE91" s="7"/>
      <c r="CF91" s="7"/>
      <c r="CG91" s="2" t="s">
        <v>140</v>
      </c>
      <c r="CH91" s="2" t="s">
        <v>129</v>
      </c>
      <c r="CI91" s="2" t="s">
        <v>1568</v>
      </c>
      <c r="CJ91" s="2" t="s">
        <v>132</v>
      </c>
      <c r="CK91" s="2" t="s">
        <v>142</v>
      </c>
      <c r="CL91" s="2" t="s">
        <v>132</v>
      </c>
      <c r="CM91" s="4"/>
      <c r="CN91" s="8"/>
      <c r="CO91" s="4"/>
      <c r="CP91" s="8"/>
      <c r="CQ91" s="7"/>
      <c r="CR91" s="7"/>
      <c r="CS91" s="2" t="s">
        <v>140</v>
      </c>
      <c r="CT91" s="2" t="s">
        <v>129</v>
      </c>
      <c r="CU91" s="2" t="s">
        <v>867</v>
      </c>
      <c r="CV91" s="2" t="s">
        <v>132</v>
      </c>
      <c r="CW91" s="2" t="s">
        <v>142</v>
      </c>
      <c r="CX91" s="2" t="s">
        <v>132</v>
      </c>
      <c r="CY91" s="4"/>
      <c r="CZ91" s="8"/>
      <c r="DA91" s="4"/>
      <c r="DB91" s="8"/>
      <c r="DC91" s="7"/>
      <c r="DD91" s="7"/>
      <c r="DE91" s="2" t="s">
        <v>140</v>
      </c>
      <c r="DF91" s="2" t="s">
        <v>129</v>
      </c>
      <c r="DG91" s="2" t="s">
        <v>1569</v>
      </c>
      <c r="DH91" s="2" t="s">
        <v>1578</v>
      </c>
      <c r="DI91" s="2" t="s">
        <v>142</v>
      </c>
      <c r="DJ91" s="2" t="s">
        <v>132</v>
      </c>
      <c r="DK91" s="4"/>
      <c r="DL91" s="8"/>
      <c r="DM91" s="4"/>
      <c r="DN91" s="8"/>
      <c r="DO91" s="7"/>
      <c r="DP91" s="7"/>
      <c r="DQ91" s="2" t="s">
        <v>175</v>
      </c>
      <c r="DR91" s="2" t="s">
        <v>129</v>
      </c>
      <c r="DS91" s="2" t="s">
        <v>132</v>
      </c>
      <c r="DT91" s="2" t="s">
        <v>132</v>
      </c>
      <c r="DU91" s="2" t="s">
        <v>142</v>
      </c>
      <c r="DV91" s="2" t="s">
        <v>132</v>
      </c>
      <c r="DW91" s="4"/>
      <c r="DX91" s="8"/>
      <c r="DY91" s="4"/>
      <c r="DZ91" s="8"/>
      <c r="EA91" s="7"/>
      <c r="EB91" s="7"/>
      <c r="EC91" s="2" t="s">
        <v>140</v>
      </c>
      <c r="ED91" s="2" t="s">
        <v>129</v>
      </c>
      <c r="EE91" s="2" t="s">
        <v>871</v>
      </c>
      <c r="EF91" s="2" t="s">
        <v>132</v>
      </c>
      <c r="EG91" s="2" t="s">
        <v>142</v>
      </c>
      <c r="EH91" s="2" t="s">
        <v>132</v>
      </c>
      <c r="EI91" s="4"/>
      <c r="EJ91" s="8"/>
      <c r="EK91" s="4"/>
      <c r="EL91" s="8"/>
      <c r="EM91" s="7"/>
      <c r="EN91" s="7"/>
      <c r="EO91" s="2" t="s">
        <v>140</v>
      </c>
      <c r="EP91" s="2" t="s">
        <v>129</v>
      </c>
      <c r="EQ91" s="2" t="s">
        <v>1568</v>
      </c>
      <c r="ER91" s="2" t="s">
        <v>132</v>
      </c>
      <c r="ES91" s="2" t="s">
        <v>142</v>
      </c>
      <c r="ET91" s="2" t="s">
        <v>132</v>
      </c>
      <c r="EU91" s="4"/>
      <c r="EV91" s="8"/>
      <c r="EW91" s="4"/>
      <c r="EX91" s="8"/>
      <c r="EY91" s="7"/>
      <c r="EZ91" s="7"/>
      <c r="FA91" s="2" t="s">
        <v>796</v>
      </c>
      <c r="FB91" s="2" t="s">
        <v>129</v>
      </c>
      <c r="FC91" s="2" t="s">
        <v>132</v>
      </c>
      <c r="FD91" s="2" t="s">
        <v>132</v>
      </c>
      <c r="FE91" s="2" t="s">
        <v>142</v>
      </c>
      <c r="FF91" s="2" t="s">
        <v>132</v>
      </c>
      <c r="FG91" s="4"/>
      <c r="FH91" s="8"/>
      <c r="FI91" s="4"/>
      <c r="FJ91" s="8"/>
      <c r="FK91" s="7"/>
      <c r="FL91" s="7"/>
      <c r="FM91" s="2" t="s">
        <v>175</v>
      </c>
      <c r="FN91" s="2" t="s">
        <v>129</v>
      </c>
      <c r="FO91" s="2" t="s">
        <v>132</v>
      </c>
      <c r="FP91" s="2" t="s">
        <v>132</v>
      </c>
      <c r="FQ91" s="2" t="s">
        <v>142</v>
      </c>
      <c r="FR91" s="2" t="s">
        <v>132</v>
      </c>
      <c r="FS91" s="4"/>
      <c r="FT91" s="8"/>
      <c r="FU91" s="4"/>
      <c r="FV91" s="8"/>
      <c r="FW91" s="7"/>
      <c r="FX91" s="7"/>
      <c r="FY91" s="2" t="s">
        <v>175</v>
      </c>
      <c r="FZ91" s="2" t="s">
        <v>129</v>
      </c>
      <c r="GA91" s="2" t="s">
        <v>132</v>
      </c>
      <c r="GB91" s="2" t="s">
        <v>132</v>
      </c>
      <c r="GC91" s="2" t="s">
        <v>142</v>
      </c>
      <c r="GD91" s="2" t="s">
        <v>132</v>
      </c>
      <c r="GE91" s="4"/>
      <c r="GF91" s="8"/>
      <c r="GG91" s="4"/>
      <c r="GH91" s="8"/>
      <c r="GI91" s="7"/>
      <c r="GJ91" s="7"/>
      <c r="GK91" s="2" t="s">
        <v>140</v>
      </c>
      <c r="GL91" s="2" t="s">
        <v>129</v>
      </c>
      <c r="GM91" s="2" t="s">
        <v>1567</v>
      </c>
      <c r="GN91" s="2" t="s">
        <v>132</v>
      </c>
      <c r="GO91" s="2" t="s">
        <v>142</v>
      </c>
      <c r="GP91" s="2" t="s">
        <v>132</v>
      </c>
      <c r="GQ91" s="4"/>
      <c r="GR91" s="8"/>
      <c r="GS91" s="4"/>
      <c r="GT91" s="8"/>
      <c r="GU91" s="7"/>
      <c r="GV91" s="7"/>
      <c r="GW91" s="2" t="s">
        <v>140</v>
      </c>
      <c r="GX91" s="2" t="s">
        <v>129</v>
      </c>
      <c r="GY91" s="2" t="s">
        <v>1567</v>
      </c>
      <c r="GZ91" s="2" t="s">
        <v>132</v>
      </c>
      <c r="HA91" s="2" t="s">
        <v>142</v>
      </c>
      <c r="HB91" s="2" t="s">
        <v>132</v>
      </c>
      <c r="HC91" s="4"/>
      <c r="HD91" s="8"/>
      <c r="HE91" s="4"/>
      <c r="HF91" s="8"/>
      <c r="HG91" s="7"/>
      <c r="HH91" s="7"/>
      <c r="HI91" s="2" t="s">
        <v>796</v>
      </c>
      <c r="HJ91" s="2" t="s">
        <v>129</v>
      </c>
      <c r="HK91" s="2" t="s">
        <v>132</v>
      </c>
      <c r="HL91" s="2" t="s">
        <v>132</v>
      </c>
      <c r="HM91" s="2" t="s">
        <v>142</v>
      </c>
      <c r="HN91" s="2" t="s">
        <v>132</v>
      </c>
      <c r="HO91" s="4"/>
      <c r="HP91" s="8"/>
      <c r="HQ91" s="4"/>
      <c r="HR91" s="8"/>
      <c r="HS91" s="7"/>
      <c r="HT91" s="7"/>
      <c r="HU91" s="2" t="s">
        <v>175</v>
      </c>
      <c r="HV91" s="2" t="s">
        <v>129</v>
      </c>
      <c r="HW91" s="2" t="s">
        <v>132</v>
      </c>
      <c r="HX91" s="2" t="s">
        <v>132</v>
      </c>
      <c r="HY91" s="2" t="s">
        <v>142</v>
      </c>
      <c r="HZ91" s="2" t="s">
        <v>132</v>
      </c>
      <c r="IA91" s="4"/>
      <c r="IB91" s="8"/>
      <c r="IC91" s="4"/>
      <c r="ID91" s="8"/>
      <c r="IE91" s="7"/>
      <c r="IF91" s="7"/>
      <c r="IG91" s="2" t="s">
        <v>175</v>
      </c>
      <c r="IH91" s="2" t="s">
        <v>129</v>
      </c>
      <c r="II91" s="2" t="s">
        <v>132</v>
      </c>
      <c r="IJ91" s="2" t="s">
        <v>132</v>
      </c>
      <c r="IK91" s="2" t="s">
        <v>142</v>
      </c>
      <c r="IL91" s="2" t="s">
        <v>132</v>
      </c>
      <c r="IM91" s="4"/>
      <c r="IN91" s="8"/>
      <c r="IO91" s="4"/>
      <c r="IP91" s="8"/>
      <c r="IQ91" s="7"/>
      <c r="IR91" s="7"/>
      <c r="IS91" s="2" t="s">
        <v>175</v>
      </c>
      <c r="IT91" s="2" t="s">
        <v>129</v>
      </c>
      <c r="IU91" s="2" t="s">
        <v>132</v>
      </c>
      <c r="IV91" s="2" t="s">
        <v>132</v>
      </c>
      <c r="IW91" s="2" t="s">
        <v>142</v>
      </c>
      <c r="IX91" s="2" t="s">
        <v>132</v>
      </c>
      <c r="IY91" s="4"/>
      <c r="IZ91" s="8"/>
      <c r="JA91" s="4"/>
      <c r="JB91" s="8"/>
      <c r="JC91" s="7"/>
      <c r="JD91" s="7"/>
      <c r="JE91" s="2" t="s">
        <v>140</v>
      </c>
      <c r="JF91" s="2" t="s">
        <v>129</v>
      </c>
      <c r="JG91" s="2" t="s">
        <v>897</v>
      </c>
      <c r="JH91" s="2" t="s">
        <v>132</v>
      </c>
      <c r="JI91" s="2" t="s">
        <v>142</v>
      </c>
      <c r="JJ91" s="2" t="s">
        <v>132</v>
      </c>
      <c r="JK91" s="4"/>
      <c r="JL91" s="8"/>
      <c r="JM91" s="4"/>
      <c r="JN91" s="8"/>
      <c r="JO91" s="7"/>
      <c r="JP91" s="7"/>
      <c r="JQ91" s="2" t="s">
        <v>176</v>
      </c>
      <c r="JR91" s="2" t="s">
        <v>129</v>
      </c>
      <c r="JS91" s="2" t="s">
        <v>132</v>
      </c>
      <c r="JT91" s="2" t="s">
        <v>132</v>
      </c>
      <c r="JU91" s="2" t="s">
        <v>142</v>
      </c>
      <c r="JV91" s="2" t="s">
        <v>132</v>
      </c>
      <c r="JW91" s="4"/>
      <c r="JX91" s="8"/>
      <c r="JY91" s="4"/>
      <c r="JZ91" s="8"/>
      <c r="KA91" s="7"/>
      <c r="KB91" s="7"/>
      <c r="KC91" s="2" t="s">
        <v>164</v>
      </c>
      <c r="KD91" s="2" t="s">
        <v>129</v>
      </c>
      <c r="KE91" s="2" t="s">
        <v>132</v>
      </c>
      <c r="KF91" s="2" t="s">
        <v>132</v>
      </c>
      <c r="KG91" s="2" t="s">
        <v>142</v>
      </c>
      <c r="KH91" s="2" t="s">
        <v>132</v>
      </c>
      <c r="KI91" s="4"/>
      <c r="KJ91" s="8"/>
      <c r="KK91" s="4"/>
      <c r="KL91" s="8"/>
      <c r="KM91" s="7"/>
      <c r="KN91" s="7"/>
      <c r="KO91" s="2" t="s">
        <v>175</v>
      </c>
      <c r="KP91" s="2" t="s">
        <v>129</v>
      </c>
      <c r="KQ91" s="2" t="s">
        <v>132</v>
      </c>
      <c r="KR91" s="2" t="s">
        <v>132</v>
      </c>
      <c r="KS91" s="2" t="s">
        <v>142</v>
      </c>
      <c r="KT91" s="2" t="s">
        <v>132</v>
      </c>
      <c r="KU91" s="4"/>
      <c r="KV91" s="8"/>
      <c r="KW91" s="4"/>
      <c r="KX91" s="8"/>
      <c r="KY91" s="7"/>
      <c r="KZ91" s="7"/>
      <c r="LA91" s="2" t="s">
        <v>175</v>
      </c>
      <c r="LB91" s="2" t="s">
        <v>177</v>
      </c>
      <c r="LC91" s="2" t="s">
        <v>132</v>
      </c>
      <c r="LD91" s="2" t="s">
        <v>132</v>
      </c>
      <c r="LE91" s="2" t="s">
        <v>142</v>
      </c>
      <c r="LF91" s="2" t="s">
        <v>132</v>
      </c>
      <c r="LG91" s="4"/>
      <c r="LH91" s="8"/>
      <c r="LI91" s="4"/>
      <c r="LJ91" s="8"/>
      <c r="LK91" s="7"/>
      <c r="LL91" s="7"/>
      <c r="LM91" s="2" t="s">
        <v>175</v>
      </c>
      <c r="LN91" s="2" t="s">
        <v>129</v>
      </c>
      <c r="LO91" s="2" t="s">
        <v>132</v>
      </c>
      <c r="LP91" s="2" t="s">
        <v>132</v>
      </c>
      <c r="LQ91" s="2" t="s">
        <v>142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175</v>
      </c>
      <c r="ML91" s="2" t="s">
        <v>129</v>
      </c>
      <c r="MM91" s="2" t="s">
        <v>132</v>
      </c>
      <c r="MN91" s="2" t="s">
        <v>132</v>
      </c>
      <c r="MO91" s="2" t="s">
        <v>142</v>
      </c>
      <c r="MP91" s="2" t="s">
        <v>132</v>
      </c>
      <c r="MQ91" s="4"/>
      <c r="MR91" s="8"/>
      <c r="MS91" s="4"/>
      <c r="MT91" s="8"/>
      <c r="MU91" s="7"/>
      <c r="MV91" s="7"/>
      <c r="MW91" s="2" t="s">
        <v>175</v>
      </c>
      <c r="MX91" s="2" t="s">
        <v>129</v>
      </c>
      <c r="MY91" s="2" t="s">
        <v>132</v>
      </c>
      <c r="MZ91" s="2" t="s">
        <v>132</v>
      </c>
      <c r="NA91" s="2" t="s">
        <v>142</v>
      </c>
      <c r="NB91" s="2" t="s">
        <v>132</v>
      </c>
      <c r="NC91" s="4"/>
      <c r="ND91" s="8"/>
      <c r="NE91" s="4"/>
      <c r="NF91" s="8"/>
      <c r="NG91" s="7"/>
      <c r="NH91" s="7"/>
      <c r="NI91" s="2" t="s">
        <v>175</v>
      </c>
      <c r="NJ91" s="2" t="s">
        <v>129</v>
      </c>
      <c r="NK91" s="2" t="s">
        <v>132</v>
      </c>
      <c r="NL91" s="2" t="s">
        <v>132</v>
      </c>
      <c r="NM91" s="2" t="s">
        <v>142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176</v>
      </c>
      <c r="OH91" s="2" t="s">
        <v>129</v>
      </c>
      <c r="OI91" s="2" t="s">
        <v>132</v>
      </c>
      <c r="OJ91" s="2" t="s">
        <v>132</v>
      </c>
      <c r="OK91" s="2" t="s">
        <v>142</v>
      </c>
      <c r="OL91" s="2" t="s">
        <v>132</v>
      </c>
      <c r="OM91" s="4"/>
      <c r="ON91" s="8"/>
      <c r="OO91" s="4"/>
      <c r="OP91" s="8"/>
      <c r="OQ91" s="7"/>
      <c r="OR91" s="7"/>
      <c r="OS91" s="2" t="s">
        <v>175</v>
      </c>
      <c r="OT91" s="2" t="s">
        <v>129</v>
      </c>
      <c r="OU91" s="2" t="s">
        <v>132</v>
      </c>
      <c r="OV91" s="2" t="s">
        <v>132</v>
      </c>
      <c r="OW91" s="2" t="s">
        <v>142</v>
      </c>
      <c r="OX91" s="2" t="s">
        <v>132</v>
      </c>
      <c r="OY91" s="4"/>
      <c r="OZ91" s="8"/>
      <c r="PA91" s="4"/>
      <c r="PB91" s="8"/>
      <c r="PC91" s="7"/>
      <c r="PD91" s="7"/>
      <c r="PE91" s="2" t="s">
        <v>164</v>
      </c>
      <c r="PF91" s="2" t="s">
        <v>129</v>
      </c>
      <c r="PG91" s="2" t="s">
        <v>132</v>
      </c>
      <c r="PH91" s="2" t="s">
        <v>132</v>
      </c>
      <c r="PI91" s="2" t="s">
        <v>142</v>
      </c>
      <c r="PJ91" s="2" t="s">
        <v>132</v>
      </c>
      <c r="PK91" s="4"/>
      <c r="PL91" s="8"/>
      <c r="PM91" s="4"/>
      <c r="PN91" s="8"/>
      <c r="PO91" s="7"/>
      <c r="PP91" s="7"/>
      <c r="PQ91" s="2" t="s">
        <v>175</v>
      </c>
      <c r="PR91" s="2" t="s">
        <v>129</v>
      </c>
      <c r="PS91" s="2" t="s">
        <v>132</v>
      </c>
      <c r="PT91" s="2" t="s">
        <v>132</v>
      </c>
      <c r="PU91" s="2" t="s">
        <v>142</v>
      </c>
      <c r="PV91" s="2" t="s">
        <v>132</v>
      </c>
      <c r="PW91" s="4"/>
      <c r="PX91" s="8"/>
      <c r="PY91" s="4"/>
      <c r="PZ91" s="8"/>
      <c r="QA91" s="7"/>
      <c r="QB91" s="7"/>
      <c r="QC91" s="2" t="s">
        <v>175</v>
      </c>
      <c r="QD91" s="2" t="s">
        <v>129</v>
      </c>
      <c r="QE91" s="2" t="s">
        <v>132</v>
      </c>
      <c r="QF91" s="2" t="s">
        <v>132</v>
      </c>
      <c r="QG91" s="2" t="s">
        <v>142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175</v>
      </c>
      <c r="RB91" s="2" t="s">
        <v>129</v>
      </c>
      <c r="RC91" s="2" t="s">
        <v>132</v>
      </c>
      <c r="RD91" s="2" t="s">
        <v>132</v>
      </c>
      <c r="RE91" s="2" t="s">
        <v>142</v>
      </c>
      <c r="RF91" s="2" t="s">
        <v>180</v>
      </c>
      <c r="RG91" s="4"/>
      <c r="RH91" s="8"/>
      <c r="RI91" s="4"/>
      <c r="RJ91" s="8"/>
      <c r="RK91" s="7"/>
      <c r="RL91" s="7"/>
      <c r="RM91" s="2" t="s">
        <v>175</v>
      </c>
      <c r="RN91" s="2" t="s">
        <v>129</v>
      </c>
      <c r="RO91" s="2" t="s">
        <v>132</v>
      </c>
      <c r="RP91" s="2" t="s">
        <v>132</v>
      </c>
      <c r="RQ91" s="2" t="s">
        <v>142</v>
      </c>
      <c r="RR91" s="2" t="s">
        <v>132</v>
      </c>
    </row>
    <row r="92">
      <c r="A92" s="2" t="s">
        <v>1588</v>
      </c>
      <c r="B92" s="2" t="s">
        <v>121</v>
      </c>
      <c r="C92" s="2" t="s">
        <v>122</v>
      </c>
      <c r="D92" s="2" t="s">
        <v>929</v>
      </c>
      <c r="E92" s="2" t="s">
        <v>930</v>
      </c>
      <c r="F92" s="2" t="s">
        <v>1564</v>
      </c>
      <c r="G92" s="2" t="s">
        <v>1564</v>
      </c>
      <c r="H92" s="2" t="s">
        <v>1564</v>
      </c>
      <c r="I92" s="2" t="s">
        <v>1589</v>
      </c>
      <c r="J92" s="2" t="s">
        <v>127</v>
      </c>
      <c r="K92" s="2" t="s">
        <v>1590</v>
      </c>
      <c r="L92" s="3">
        <v>6.66</v>
      </c>
      <c r="M92" s="3">
        <v>6.99</v>
      </c>
      <c r="N92" s="3">
        <v>19.99</v>
      </c>
      <c r="O92" s="2" t="s">
        <v>129</v>
      </c>
      <c r="P92" s="2" t="s">
        <v>864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428</v>
      </c>
      <c r="V92" s="2" t="s">
        <v>878</v>
      </c>
      <c r="W92" s="2" t="s">
        <v>246</v>
      </c>
      <c r="X92" s="2" t="s">
        <v>401</v>
      </c>
      <c r="Y92" s="2" t="s">
        <v>1567</v>
      </c>
      <c r="Z92" s="4">
        <v>62</v>
      </c>
      <c r="AA92" s="4">
        <f>=ROUNDDOWN(62,0)</f>
      </c>
      <c r="AB92" s="5">
        <v>1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140</v>
      </c>
      <c r="BV92" s="2" t="s">
        <v>129</v>
      </c>
      <c r="BW92" s="2" t="s">
        <v>132</v>
      </c>
      <c r="BX92" s="2" t="s">
        <v>835</v>
      </c>
      <c r="BY92" s="2" t="s">
        <v>142</v>
      </c>
      <c r="BZ92" s="2" t="s">
        <v>132</v>
      </c>
      <c r="CA92" s="4"/>
      <c r="CB92" s="8"/>
      <c r="CC92" s="4"/>
      <c r="CD92" s="8"/>
      <c r="CE92" s="7"/>
      <c r="CF92" s="7"/>
      <c r="CG92" s="2" t="s">
        <v>140</v>
      </c>
      <c r="CH92" s="2" t="s">
        <v>129</v>
      </c>
      <c r="CI92" s="2" t="s">
        <v>1568</v>
      </c>
      <c r="CJ92" s="2" t="s">
        <v>132</v>
      </c>
      <c r="CK92" s="2" t="s">
        <v>142</v>
      </c>
      <c r="CL92" s="2" t="s">
        <v>132</v>
      </c>
      <c r="CM92" s="4"/>
      <c r="CN92" s="8"/>
      <c r="CO92" s="4"/>
      <c r="CP92" s="8"/>
      <c r="CQ92" s="7"/>
      <c r="CR92" s="7"/>
      <c r="CS92" s="2" t="s">
        <v>140</v>
      </c>
      <c r="CT92" s="2" t="s">
        <v>129</v>
      </c>
      <c r="CU92" s="2" t="s">
        <v>867</v>
      </c>
      <c r="CV92" s="2" t="s">
        <v>132</v>
      </c>
      <c r="CW92" s="2" t="s">
        <v>142</v>
      </c>
      <c r="CX92" s="2" t="s">
        <v>132</v>
      </c>
      <c r="CY92" s="4"/>
      <c r="CZ92" s="8"/>
      <c r="DA92" s="4"/>
      <c r="DB92" s="8"/>
      <c r="DC92" s="7"/>
      <c r="DD92" s="7"/>
      <c r="DE92" s="2" t="s">
        <v>140</v>
      </c>
      <c r="DF92" s="2" t="s">
        <v>129</v>
      </c>
      <c r="DG92" s="2" t="s">
        <v>1569</v>
      </c>
      <c r="DH92" s="2" t="s">
        <v>1233</v>
      </c>
      <c r="DI92" s="2" t="s">
        <v>142</v>
      </c>
      <c r="DJ92" s="2" t="s">
        <v>132</v>
      </c>
      <c r="DK92" s="4"/>
      <c r="DL92" s="8"/>
      <c r="DM92" s="4"/>
      <c r="DN92" s="8"/>
      <c r="DO92" s="7"/>
      <c r="DP92" s="7"/>
      <c r="DQ92" s="2" t="s">
        <v>175</v>
      </c>
      <c r="DR92" s="2" t="s">
        <v>129</v>
      </c>
      <c r="DS92" s="2" t="s">
        <v>132</v>
      </c>
      <c r="DT92" s="2" t="s">
        <v>132</v>
      </c>
      <c r="DU92" s="2" t="s">
        <v>142</v>
      </c>
      <c r="DV92" s="2" t="s">
        <v>132</v>
      </c>
      <c r="DW92" s="4"/>
      <c r="DX92" s="8"/>
      <c r="DY92" s="4"/>
      <c r="DZ92" s="8"/>
      <c r="EA92" s="7"/>
      <c r="EB92" s="7"/>
      <c r="EC92" s="2" t="s">
        <v>140</v>
      </c>
      <c r="ED92" s="2" t="s">
        <v>129</v>
      </c>
      <c r="EE92" s="2" t="s">
        <v>871</v>
      </c>
      <c r="EF92" s="2" t="s">
        <v>132</v>
      </c>
      <c r="EG92" s="2" t="s">
        <v>142</v>
      </c>
      <c r="EH92" s="2" t="s">
        <v>132</v>
      </c>
      <c r="EI92" s="4"/>
      <c r="EJ92" s="8"/>
      <c r="EK92" s="4"/>
      <c r="EL92" s="8"/>
      <c r="EM92" s="7"/>
      <c r="EN92" s="7"/>
      <c r="EO92" s="2" t="s">
        <v>140</v>
      </c>
      <c r="EP92" s="2" t="s">
        <v>129</v>
      </c>
      <c r="EQ92" s="2" t="s">
        <v>1568</v>
      </c>
      <c r="ER92" s="2" t="s">
        <v>132</v>
      </c>
      <c r="ES92" s="2" t="s">
        <v>142</v>
      </c>
      <c r="ET92" s="2" t="s">
        <v>132</v>
      </c>
      <c r="EU92" s="4"/>
      <c r="EV92" s="8"/>
      <c r="EW92" s="4"/>
      <c r="EX92" s="8"/>
      <c r="EY92" s="7"/>
      <c r="EZ92" s="7"/>
      <c r="FA92" s="2" t="s">
        <v>796</v>
      </c>
      <c r="FB92" s="2" t="s">
        <v>129</v>
      </c>
      <c r="FC92" s="2" t="s">
        <v>132</v>
      </c>
      <c r="FD92" s="2" t="s">
        <v>132</v>
      </c>
      <c r="FE92" s="2" t="s">
        <v>142</v>
      </c>
      <c r="FF92" s="2" t="s">
        <v>132</v>
      </c>
      <c r="FG92" s="4"/>
      <c r="FH92" s="8"/>
      <c r="FI92" s="4"/>
      <c r="FJ92" s="8"/>
      <c r="FK92" s="7"/>
      <c r="FL92" s="7"/>
      <c r="FM92" s="2" t="s">
        <v>175</v>
      </c>
      <c r="FN92" s="2" t="s">
        <v>129</v>
      </c>
      <c r="FO92" s="2" t="s">
        <v>132</v>
      </c>
      <c r="FP92" s="2" t="s">
        <v>132</v>
      </c>
      <c r="FQ92" s="2" t="s">
        <v>142</v>
      </c>
      <c r="FR92" s="2" t="s">
        <v>132</v>
      </c>
      <c r="FS92" s="4"/>
      <c r="FT92" s="8"/>
      <c r="FU92" s="4"/>
      <c r="FV92" s="8"/>
      <c r="FW92" s="7"/>
      <c r="FX92" s="7"/>
      <c r="FY92" s="2" t="s">
        <v>175</v>
      </c>
      <c r="FZ92" s="2" t="s">
        <v>129</v>
      </c>
      <c r="GA92" s="2" t="s">
        <v>132</v>
      </c>
      <c r="GB92" s="2" t="s">
        <v>132</v>
      </c>
      <c r="GC92" s="2" t="s">
        <v>142</v>
      </c>
      <c r="GD92" s="2" t="s">
        <v>132</v>
      </c>
      <c r="GE92" s="4"/>
      <c r="GF92" s="8"/>
      <c r="GG92" s="4"/>
      <c r="GH92" s="8"/>
      <c r="GI92" s="7"/>
      <c r="GJ92" s="7"/>
      <c r="GK92" s="2" t="s">
        <v>140</v>
      </c>
      <c r="GL92" s="2" t="s">
        <v>129</v>
      </c>
      <c r="GM92" s="2" t="s">
        <v>1567</v>
      </c>
      <c r="GN92" s="2" t="s">
        <v>132</v>
      </c>
      <c r="GO92" s="2" t="s">
        <v>142</v>
      </c>
      <c r="GP92" s="2" t="s">
        <v>132</v>
      </c>
      <c r="GQ92" s="4"/>
      <c r="GR92" s="8"/>
      <c r="GS92" s="4"/>
      <c r="GT92" s="8"/>
      <c r="GU92" s="7"/>
      <c r="GV92" s="7"/>
      <c r="GW92" s="2" t="s">
        <v>140</v>
      </c>
      <c r="GX92" s="2" t="s">
        <v>129</v>
      </c>
      <c r="GY92" s="2" t="s">
        <v>1567</v>
      </c>
      <c r="GZ92" s="2" t="s">
        <v>132</v>
      </c>
      <c r="HA92" s="2" t="s">
        <v>142</v>
      </c>
      <c r="HB92" s="2" t="s">
        <v>132</v>
      </c>
      <c r="HC92" s="4"/>
      <c r="HD92" s="8"/>
      <c r="HE92" s="4"/>
      <c r="HF92" s="8"/>
      <c r="HG92" s="7"/>
      <c r="HH92" s="7"/>
      <c r="HI92" s="2" t="s">
        <v>796</v>
      </c>
      <c r="HJ92" s="2" t="s">
        <v>129</v>
      </c>
      <c r="HK92" s="2" t="s">
        <v>132</v>
      </c>
      <c r="HL92" s="2" t="s">
        <v>132</v>
      </c>
      <c r="HM92" s="2" t="s">
        <v>142</v>
      </c>
      <c r="HN92" s="2" t="s">
        <v>132</v>
      </c>
      <c r="HO92" s="4"/>
      <c r="HP92" s="8"/>
      <c r="HQ92" s="4"/>
      <c r="HR92" s="8"/>
      <c r="HS92" s="7"/>
      <c r="HT92" s="7"/>
      <c r="HU92" s="2" t="s">
        <v>175</v>
      </c>
      <c r="HV92" s="2" t="s">
        <v>129</v>
      </c>
      <c r="HW92" s="2" t="s">
        <v>132</v>
      </c>
      <c r="HX92" s="2" t="s">
        <v>132</v>
      </c>
      <c r="HY92" s="2" t="s">
        <v>142</v>
      </c>
      <c r="HZ92" s="2" t="s">
        <v>132</v>
      </c>
      <c r="IA92" s="4"/>
      <c r="IB92" s="8"/>
      <c r="IC92" s="4"/>
      <c r="ID92" s="8"/>
      <c r="IE92" s="7"/>
      <c r="IF92" s="7"/>
      <c r="IG92" s="2" t="s">
        <v>175</v>
      </c>
      <c r="IH92" s="2" t="s">
        <v>129</v>
      </c>
      <c r="II92" s="2" t="s">
        <v>132</v>
      </c>
      <c r="IJ92" s="2" t="s">
        <v>132</v>
      </c>
      <c r="IK92" s="2" t="s">
        <v>142</v>
      </c>
      <c r="IL92" s="2" t="s">
        <v>132</v>
      </c>
      <c r="IM92" s="4"/>
      <c r="IN92" s="8"/>
      <c r="IO92" s="4"/>
      <c r="IP92" s="8"/>
      <c r="IQ92" s="7"/>
      <c r="IR92" s="7"/>
      <c r="IS92" s="2" t="s">
        <v>175</v>
      </c>
      <c r="IT92" s="2" t="s">
        <v>129</v>
      </c>
      <c r="IU92" s="2" t="s">
        <v>132</v>
      </c>
      <c r="IV92" s="2" t="s">
        <v>132</v>
      </c>
      <c r="IW92" s="2" t="s">
        <v>142</v>
      </c>
      <c r="IX92" s="2" t="s">
        <v>132</v>
      </c>
      <c r="IY92" s="4"/>
      <c r="IZ92" s="8"/>
      <c r="JA92" s="4"/>
      <c r="JB92" s="8"/>
      <c r="JC92" s="7"/>
      <c r="JD92" s="7"/>
      <c r="JE92" s="2" t="s">
        <v>140</v>
      </c>
      <c r="JF92" s="2" t="s">
        <v>129</v>
      </c>
      <c r="JG92" s="2" t="s">
        <v>897</v>
      </c>
      <c r="JH92" s="2" t="s">
        <v>132</v>
      </c>
      <c r="JI92" s="2" t="s">
        <v>142</v>
      </c>
      <c r="JJ92" s="2" t="s">
        <v>132</v>
      </c>
      <c r="JK92" s="4"/>
      <c r="JL92" s="8"/>
      <c r="JM92" s="4"/>
      <c r="JN92" s="8"/>
      <c r="JO92" s="7"/>
      <c r="JP92" s="7"/>
      <c r="JQ92" s="2" t="s">
        <v>176</v>
      </c>
      <c r="JR92" s="2" t="s">
        <v>129</v>
      </c>
      <c r="JS92" s="2" t="s">
        <v>132</v>
      </c>
      <c r="JT92" s="2" t="s">
        <v>132</v>
      </c>
      <c r="JU92" s="2" t="s">
        <v>142</v>
      </c>
      <c r="JV92" s="2" t="s">
        <v>132</v>
      </c>
      <c r="JW92" s="4"/>
      <c r="JX92" s="8"/>
      <c r="JY92" s="4"/>
      <c r="JZ92" s="8"/>
      <c r="KA92" s="7"/>
      <c r="KB92" s="7"/>
      <c r="KC92" s="2" t="s">
        <v>164</v>
      </c>
      <c r="KD92" s="2" t="s">
        <v>129</v>
      </c>
      <c r="KE92" s="2" t="s">
        <v>132</v>
      </c>
      <c r="KF92" s="2" t="s">
        <v>132</v>
      </c>
      <c r="KG92" s="2" t="s">
        <v>142</v>
      </c>
      <c r="KH92" s="2" t="s">
        <v>132</v>
      </c>
      <c r="KI92" s="4"/>
      <c r="KJ92" s="8"/>
      <c r="KK92" s="4"/>
      <c r="KL92" s="8"/>
      <c r="KM92" s="7"/>
      <c r="KN92" s="7"/>
      <c r="KO92" s="2" t="s">
        <v>175</v>
      </c>
      <c r="KP92" s="2" t="s">
        <v>129</v>
      </c>
      <c r="KQ92" s="2" t="s">
        <v>132</v>
      </c>
      <c r="KR92" s="2" t="s">
        <v>132</v>
      </c>
      <c r="KS92" s="2" t="s">
        <v>142</v>
      </c>
      <c r="KT92" s="2" t="s">
        <v>132</v>
      </c>
      <c r="KU92" s="4"/>
      <c r="KV92" s="8"/>
      <c r="KW92" s="4"/>
      <c r="KX92" s="8"/>
      <c r="KY92" s="7"/>
      <c r="KZ92" s="7"/>
      <c r="LA92" s="2" t="s">
        <v>175</v>
      </c>
      <c r="LB92" s="2" t="s">
        <v>177</v>
      </c>
      <c r="LC92" s="2" t="s">
        <v>132</v>
      </c>
      <c r="LD92" s="2" t="s">
        <v>132</v>
      </c>
      <c r="LE92" s="2" t="s">
        <v>142</v>
      </c>
      <c r="LF92" s="2" t="s">
        <v>132</v>
      </c>
      <c r="LG92" s="4"/>
      <c r="LH92" s="8"/>
      <c r="LI92" s="4"/>
      <c r="LJ92" s="8"/>
      <c r="LK92" s="7"/>
      <c r="LL92" s="7"/>
      <c r="LM92" s="2" t="s">
        <v>175</v>
      </c>
      <c r="LN92" s="2" t="s">
        <v>129</v>
      </c>
      <c r="LO92" s="2" t="s">
        <v>132</v>
      </c>
      <c r="LP92" s="2" t="s">
        <v>132</v>
      </c>
      <c r="LQ92" s="2" t="s">
        <v>142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175</v>
      </c>
      <c r="ML92" s="2" t="s">
        <v>129</v>
      </c>
      <c r="MM92" s="2" t="s">
        <v>132</v>
      </c>
      <c r="MN92" s="2" t="s">
        <v>132</v>
      </c>
      <c r="MO92" s="2" t="s">
        <v>142</v>
      </c>
      <c r="MP92" s="2" t="s">
        <v>132</v>
      </c>
      <c r="MQ92" s="4"/>
      <c r="MR92" s="8"/>
      <c r="MS92" s="4"/>
      <c r="MT92" s="8"/>
      <c r="MU92" s="7"/>
      <c r="MV92" s="7"/>
      <c r="MW92" s="2" t="s">
        <v>175</v>
      </c>
      <c r="MX92" s="2" t="s">
        <v>129</v>
      </c>
      <c r="MY92" s="2" t="s">
        <v>132</v>
      </c>
      <c r="MZ92" s="2" t="s">
        <v>132</v>
      </c>
      <c r="NA92" s="2" t="s">
        <v>142</v>
      </c>
      <c r="NB92" s="2" t="s">
        <v>132</v>
      </c>
      <c r="NC92" s="4"/>
      <c r="ND92" s="8"/>
      <c r="NE92" s="4"/>
      <c r="NF92" s="8"/>
      <c r="NG92" s="7"/>
      <c r="NH92" s="7"/>
      <c r="NI92" s="2" t="s">
        <v>175</v>
      </c>
      <c r="NJ92" s="2" t="s">
        <v>129</v>
      </c>
      <c r="NK92" s="2" t="s">
        <v>132</v>
      </c>
      <c r="NL92" s="2" t="s">
        <v>132</v>
      </c>
      <c r="NM92" s="2" t="s">
        <v>142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176</v>
      </c>
      <c r="OH92" s="2" t="s">
        <v>129</v>
      </c>
      <c r="OI92" s="2" t="s">
        <v>132</v>
      </c>
      <c r="OJ92" s="2" t="s">
        <v>132</v>
      </c>
      <c r="OK92" s="2" t="s">
        <v>142</v>
      </c>
      <c r="OL92" s="2" t="s">
        <v>132</v>
      </c>
      <c r="OM92" s="4"/>
      <c r="ON92" s="8"/>
      <c r="OO92" s="4"/>
      <c r="OP92" s="8"/>
      <c r="OQ92" s="7"/>
      <c r="OR92" s="7"/>
      <c r="OS92" s="2" t="s">
        <v>175</v>
      </c>
      <c r="OT92" s="2" t="s">
        <v>129</v>
      </c>
      <c r="OU92" s="2" t="s">
        <v>132</v>
      </c>
      <c r="OV92" s="2" t="s">
        <v>132</v>
      </c>
      <c r="OW92" s="2" t="s">
        <v>142</v>
      </c>
      <c r="OX92" s="2" t="s">
        <v>132</v>
      </c>
      <c r="OY92" s="4"/>
      <c r="OZ92" s="8"/>
      <c r="PA92" s="4"/>
      <c r="PB92" s="8"/>
      <c r="PC92" s="7"/>
      <c r="PD92" s="7"/>
      <c r="PE92" s="2" t="s">
        <v>164</v>
      </c>
      <c r="PF92" s="2" t="s">
        <v>129</v>
      </c>
      <c r="PG92" s="2" t="s">
        <v>132</v>
      </c>
      <c r="PH92" s="2" t="s">
        <v>132</v>
      </c>
      <c r="PI92" s="2" t="s">
        <v>142</v>
      </c>
      <c r="PJ92" s="2" t="s">
        <v>132</v>
      </c>
      <c r="PK92" s="4"/>
      <c r="PL92" s="8"/>
      <c r="PM92" s="4"/>
      <c r="PN92" s="8"/>
      <c r="PO92" s="7"/>
      <c r="PP92" s="7"/>
      <c r="PQ92" s="2" t="s">
        <v>175</v>
      </c>
      <c r="PR92" s="2" t="s">
        <v>129</v>
      </c>
      <c r="PS92" s="2" t="s">
        <v>132</v>
      </c>
      <c r="PT92" s="2" t="s">
        <v>132</v>
      </c>
      <c r="PU92" s="2" t="s">
        <v>142</v>
      </c>
      <c r="PV92" s="2" t="s">
        <v>132</v>
      </c>
      <c r="PW92" s="4"/>
      <c r="PX92" s="8"/>
      <c r="PY92" s="4"/>
      <c r="PZ92" s="8"/>
      <c r="QA92" s="7"/>
      <c r="QB92" s="7"/>
      <c r="QC92" s="2" t="s">
        <v>175</v>
      </c>
      <c r="QD92" s="2" t="s">
        <v>129</v>
      </c>
      <c r="QE92" s="2" t="s">
        <v>132</v>
      </c>
      <c r="QF92" s="2" t="s">
        <v>132</v>
      </c>
      <c r="QG92" s="2" t="s">
        <v>142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175</v>
      </c>
      <c r="RB92" s="2" t="s">
        <v>129</v>
      </c>
      <c r="RC92" s="2" t="s">
        <v>132</v>
      </c>
      <c r="RD92" s="2" t="s">
        <v>132</v>
      </c>
      <c r="RE92" s="2" t="s">
        <v>142</v>
      </c>
      <c r="RF92" s="2" t="s">
        <v>180</v>
      </c>
      <c r="RG92" s="4"/>
      <c r="RH92" s="8"/>
      <c r="RI92" s="4"/>
      <c r="RJ92" s="8"/>
      <c r="RK92" s="7"/>
      <c r="RL92" s="7"/>
      <c r="RM92" s="2" t="s">
        <v>175</v>
      </c>
      <c r="RN92" s="2" t="s">
        <v>129</v>
      </c>
      <c r="RO92" s="2" t="s">
        <v>132</v>
      </c>
      <c r="RP92" s="2" t="s">
        <v>132</v>
      </c>
      <c r="RQ92" s="2" t="s">
        <v>142</v>
      </c>
      <c r="RR92" s="2" t="s">
        <v>132</v>
      </c>
    </row>
    <row r="93">
      <c r="A93" s="2" t="s">
        <v>1591</v>
      </c>
      <c r="B93" s="2" t="s">
        <v>121</v>
      </c>
      <c r="C93" s="2" t="s">
        <v>122</v>
      </c>
      <c r="D93" s="2" t="s">
        <v>929</v>
      </c>
      <c r="E93" s="2" t="s">
        <v>930</v>
      </c>
      <c r="F93" s="2" t="s">
        <v>1592</v>
      </c>
      <c r="G93" s="2" t="s">
        <v>1592</v>
      </c>
      <c r="H93" s="2" t="s">
        <v>1592</v>
      </c>
      <c r="I93" s="2" t="s">
        <v>1593</v>
      </c>
      <c r="J93" s="2" t="s">
        <v>127</v>
      </c>
      <c r="K93" s="2" t="s">
        <v>1594</v>
      </c>
      <c r="L93" s="3">
        <v>8.33</v>
      </c>
      <c r="M93" s="3">
        <v>8.75</v>
      </c>
      <c r="N93" s="3">
        <v>24.99</v>
      </c>
      <c r="O93" s="2" t="s">
        <v>129</v>
      </c>
      <c r="P93" s="2" t="s">
        <v>864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428</v>
      </c>
      <c r="V93" s="2" t="s">
        <v>878</v>
      </c>
      <c r="W93" s="2" t="s">
        <v>136</v>
      </c>
      <c r="X93" s="2" t="s">
        <v>401</v>
      </c>
      <c r="Y93" s="2" t="s">
        <v>1567</v>
      </c>
      <c r="Z93" s="4">
        <v>78</v>
      </c>
      <c r="AA93" s="4">
        <f>=ROUNDDOWN(86.6666666666667,0)</f>
      </c>
      <c r="AB93" s="5">
        <v>0.9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2</v>
      </c>
      <c r="AQ93" s="8">
        <v>18.98</v>
      </c>
      <c r="AR93" s="4"/>
      <c r="AS93" s="8"/>
      <c r="AT93" s="7"/>
      <c r="AU93" s="7"/>
      <c r="AV93" s="4">
        <v>2</v>
      </c>
      <c r="AW93" s="8">
        <v>18.98</v>
      </c>
      <c r="AX93" s="4"/>
      <c r="AY93" s="8"/>
      <c r="AZ93" s="7"/>
      <c r="BA93" s="7"/>
      <c r="BB93" s="7">
        <v>1</v>
      </c>
      <c r="BC93" s="4">
        <v>6</v>
      </c>
      <c r="BD93" s="8">
        <v>56.08</v>
      </c>
      <c r="BE93" s="4" t="s">
        <v>132</v>
      </c>
      <c r="BF93" s="8" t="s">
        <v>132</v>
      </c>
      <c r="BG93" s="7" t="s">
        <v>132</v>
      </c>
      <c r="BH93" s="7" t="s">
        <v>132</v>
      </c>
      <c r="BI93" s="7">
        <v>0.3384</v>
      </c>
      <c r="BJ93" s="4">
        <v>2</v>
      </c>
      <c r="BK93" s="8">
        <v>18.98</v>
      </c>
      <c r="BL93" s="2" t="s">
        <v>1595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140</v>
      </c>
      <c r="BV93" s="2" t="s">
        <v>129</v>
      </c>
      <c r="BW93" s="2" t="s">
        <v>132</v>
      </c>
      <c r="BX93" s="2" t="s">
        <v>835</v>
      </c>
      <c r="BY93" s="2" t="s">
        <v>142</v>
      </c>
      <c r="BZ93" s="2" t="s">
        <v>132</v>
      </c>
      <c r="CA93" s="4"/>
      <c r="CB93" s="8"/>
      <c r="CC93" s="4"/>
      <c r="CD93" s="8"/>
      <c r="CE93" s="7"/>
      <c r="CF93" s="7"/>
      <c r="CG93" s="2" t="s">
        <v>140</v>
      </c>
      <c r="CH93" s="2" t="s">
        <v>129</v>
      </c>
      <c r="CI93" s="2" t="s">
        <v>1596</v>
      </c>
      <c r="CJ93" s="2" t="s">
        <v>132</v>
      </c>
      <c r="CK93" s="2" t="s">
        <v>142</v>
      </c>
      <c r="CL93" s="2" t="s">
        <v>132</v>
      </c>
      <c r="CM93" s="4">
        <v>1</v>
      </c>
      <c r="CN93" s="8">
        <v>9.8</v>
      </c>
      <c r="CO93" s="4"/>
      <c r="CP93" s="8"/>
      <c r="CQ93" s="7"/>
      <c r="CR93" s="7"/>
      <c r="CS93" s="2" t="s">
        <v>140</v>
      </c>
      <c r="CT93" s="2" t="s">
        <v>129</v>
      </c>
      <c r="CU93" s="2" t="s">
        <v>867</v>
      </c>
      <c r="CV93" s="2" t="s">
        <v>1597</v>
      </c>
      <c r="CW93" s="2" t="s">
        <v>142</v>
      </c>
      <c r="CX93" s="2" t="s">
        <v>132</v>
      </c>
      <c r="CY93" s="4"/>
      <c r="CZ93" s="8"/>
      <c r="DA93" s="4"/>
      <c r="DB93" s="8"/>
      <c r="DC93" s="7"/>
      <c r="DD93" s="7"/>
      <c r="DE93" s="2" t="s">
        <v>140</v>
      </c>
      <c r="DF93" s="2" t="s">
        <v>129</v>
      </c>
      <c r="DG93" s="2" t="s">
        <v>1569</v>
      </c>
      <c r="DH93" s="2" t="s">
        <v>1233</v>
      </c>
      <c r="DI93" s="2" t="s">
        <v>142</v>
      </c>
      <c r="DJ93" s="2" t="s">
        <v>132</v>
      </c>
      <c r="DK93" s="4"/>
      <c r="DL93" s="8"/>
      <c r="DM93" s="4"/>
      <c r="DN93" s="8"/>
      <c r="DO93" s="7"/>
      <c r="DP93" s="7"/>
      <c r="DQ93" s="2" t="s">
        <v>175</v>
      </c>
      <c r="DR93" s="2" t="s">
        <v>129</v>
      </c>
      <c r="DS93" s="2" t="s">
        <v>132</v>
      </c>
      <c r="DT93" s="2" t="s">
        <v>132</v>
      </c>
      <c r="DU93" s="2" t="s">
        <v>142</v>
      </c>
      <c r="DV93" s="2" t="s">
        <v>132</v>
      </c>
      <c r="DW93" s="4"/>
      <c r="DX93" s="8"/>
      <c r="DY93" s="4"/>
      <c r="DZ93" s="8"/>
      <c r="EA93" s="7"/>
      <c r="EB93" s="7"/>
      <c r="EC93" s="2" t="s">
        <v>140</v>
      </c>
      <c r="ED93" s="2" t="s">
        <v>129</v>
      </c>
      <c r="EE93" s="2" t="s">
        <v>871</v>
      </c>
      <c r="EF93" s="2" t="s">
        <v>132</v>
      </c>
      <c r="EG93" s="2" t="s">
        <v>142</v>
      </c>
      <c r="EH93" s="2" t="s">
        <v>132</v>
      </c>
      <c r="EI93" s="4"/>
      <c r="EJ93" s="8"/>
      <c r="EK93" s="4"/>
      <c r="EL93" s="8"/>
      <c r="EM93" s="7"/>
      <c r="EN93" s="7"/>
      <c r="EO93" s="2" t="s">
        <v>140</v>
      </c>
      <c r="EP93" s="2" t="s">
        <v>129</v>
      </c>
      <c r="EQ93" s="2" t="s">
        <v>1568</v>
      </c>
      <c r="ER93" s="2" t="s">
        <v>132</v>
      </c>
      <c r="ES93" s="2" t="s">
        <v>142</v>
      </c>
      <c r="ET93" s="2" t="s">
        <v>132</v>
      </c>
      <c r="EU93" s="4"/>
      <c r="EV93" s="8"/>
      <c r="EW93" s="4"/>
      <c r="EX93" s="8"/>
      <c r="EY93" s="7"/>
      <c r="EZ93" s="7"/>
      <c r="FA93" s="2" t="s">
        <v>796</v>
      </c>
      <c r="FB93" s="2" t="s">
        <v>129</v>
      </c>
      <c r="FC93" s="2" t="s">
        <v>132</v>
      </c>
      <c r="FD93" s="2" t="s">
        <v>132</v>
      </c>
      <c r="FE93" s="2" t="s">
        <v>142</v>
      </c>
      <c r="FF93" s="2" t="s">
        <v>132</v>
      </c>
      <c r="FG93" s="4"/>
      <c r="FH93" s="8"/>
      <c r="FI93" s="4"/>
      <c r="FJ93" s="8"/>
      <c r="FK93" s="7"/>
      <c r="FL93" s="7"/>
      <c r="FM93" s="2" t="s">
        <v>175</v>
      </c>
      <c r="FN93" s="2" t="s">
        <v>129</v>
      </c>
      <c r="FO93" s="2" t="s">
        <v>132</v>
      </c>
      <c r="FP93" s="2" t="s">
        <v>132</v>
      </c>
      <c r="FQ93" s="2" t="s">
        <v>142</v>
      </c>
      <c r="FR93" s="2" t="s">
        <v>132</v>
      </c>
      <c r="FS93" s="4"/>
      <c r="FT93" s="8"/>
      <c r="FU93" s="4"/>
      <c r="FV93" s="8"/>
      <c r="FW93" s="7"/>
      <c r="FX93" s="7"/>
      <c r="FY93" s="2" t="s">
        <v>175</v>
      </c>
      <c r="FZ93" s="2" t="s">
        <v>129</v>
      </c>
      <c r="GA93" s="2" t="s">
        <v>132</v>
      </c>
      <c r="GB93" s="2" t="s">
        <v>132</v>
      </c>
      <c r="GC93" s="2" t="s">
        <v>142</v>
      </c>
      <c r="GD93" s="2" t="s">
        <v>132</v>
      </c>
      <c r="GE93" s="4"/>
      <c r="GF93" s="8"/>
      <c r="GG93" s="4"/>
      <c r="GH93" s="8"/>
      <c r="GI93" s="7"/>
      <c r="GJ93" s="7"/>
      <c r="GK93" s="2" t="s">
        <v>140</v>
      </c>
      <c r="GL93" s="2" t="s">
        <v>129</v>
      </c>
      <c r="GM93" s="2" t="s">
        <v>1376</v>
      </c>
      <c r="GN93" s="2" t="s">
        <v>132</v>
      </c>
      <c r="GO93" s="2" t="s">
        <v>142</v>
      </c>
      <c r="GP93" s="2" t="s">
        <v>132</v>
      </c>
      <c r="GQ93" s="4"/>
      <c r="GR93" s="8"/>
      <c r="GS93" s="4"/>
      <c r="GT93" s="8"/>
      <c r="GU93" s="7"/>
      <c r="GV93" s="7"/>
      <c r="GW93" s="2" t="s">
        <v>140</v>
      </c>
      <c r="GX93" s="2" t="s">
        <v>129</v>
      </c>
      <c r="GY93" s="2" t="s">
        <v>1376</v>
      </c>
      <c r="GZ93" s="2" t="s">
        <v>132</v>
      </c>
      <c r="HA93" s="2" t="s">
        <v>142</v>
      </c>
      <c r="HB93" s="2" t="s">
        <v>132</v>
      </c>
      <c r="HC93" s="4">
        <v>1</v>
      </c>
      <c r="HD93" s="8">
        <v>9.18</v>
      </c>
      <c r="HE93" s="4"/>
      <c r="HF93" s="8"/>
      <c r="HG93" s="7"/>
      <c r="HH93" s="7"/>
      <c r="HI93" s="2" t="s">
        <v>140</v>
      </c>
      <c r="HJ93" s="2" t="s">
        <v>129</v>
      </c>
      <c r="HK93" s="2" t="s">
        <v>480</v>
      </c>
      <c r="HL93" s="2" t="s">
        <v>915</v>
      </c>
      <c r="HM93" s="2" t="s">
        <v>142</v>
      </c>
      <c r="HN93" s="2" t="s">
        <v>132</v>
      </c>
      <c r="HO93" s="4"/>
      <c r="HP93" s="8"/>
      <c r="HQ93" s="4"/>
      <c r="HR93" s="8"/>
      <c r="HS93" s="7"/>
      <c r="HT93" s="7"/>
      <c r="HU93" s="2" t="s">
        <v>175</v>
      </c>
      <c r="HV93" s="2" t="s">
        <v>129</v>
      </c>
      <c r="HW93" s="2" t="s">
        <v>132</v>
      </c>
      <c r="HX93" s="2" t="s">
        <v>132</v>
      </c>
      <c r="HY93" s="2" t="s">
        <v>142</v>
      </c>
      <c r="HZ93" s="2" t="s">
        <v>132</v>
      </c>
      <c r="IA93" s="4"/>
      <c r="IB93" s="8"/>
      <c r="IC93" s="4"/>
      <c r="ID93" s="8"/>
      <c r="IE93" s="7"/>
      <c r="IF93" s="7"/>
      <c r="IG93" s="2" t="s">
        <v>175</v>
      </c>
      <c r="IH93" s="2" t="s">
        <v>129</v>
      </c>
      <c r="II93" s="2" t="s">
        <v>132</v>
      </c>
      <c r="IJ93" s="2" t="s">
        <v>132</v>
      </c>
      <c r="IK93" s="2" t="s">
        <v>142</v>
      </c>
      <c r="IL93" s="2" t="s">
        <v>132</v>
      </c>
      <c r="IM93" s="4"/>
      <c r="IN93" s="8"/>
      <c r="IO93" s="4"/>
      <c r="IP93" s="8"/>
      <c r="IQ93" s="7"/>
      <c r="IR93" s="7"/>
      <c r="IS93" s="2" t="s">
        <v>175</v>
      </c>
      <c r="IT93" s="2" t="s">
        <v>129</v>
      </c>
      <c r="IU93" s="2" t="s">
        <v>132</v>
      </c>
      <c r="IV93" s="2" t="s">
        <v>132</v>
      </c>
      <c r="IW93" s="2" t="s">
        <v>142</v>
      </c>
      <c r="IX93" s="2" t="s">
        <v>132</v>
      </c>
      <c r="IY93" s="4"/>
      <c r="IZ93" s="8"/>
      <c r="JA93" s="4"/>
      <c r="JB93" s="8"/>
      <c r="JC93" s="7"/>
      <c r="JD93" s="7"/>
      <c r="JE93" s="2" t="s">
        <v>140</v>
      </c>
      <c r="JF93" s="2" t="s">
        <v>129</v>
      </c>
      <c r="JG93" s="2" t="s">
        <v>897</v>
      </c>
      <c r="JH93" s="2" t="s">
        <v>132</v>
      </c>
      <c r="JI93" s="2" t="s">
        <v>142</v>
      </c>
      <c r="JJ93" s="2" t="s">
        <v>132</v>
      </c>
      <c r="JK93" s="4"/>
      <c r="JL93" s="8"/>
      <c r="JM93" s="4"/>
      <c r="JN93" s="8"/>
      <c r="JO93" s="7"/>
      <c r="JP93" s="7"/>
      <c r="JQ93" s="2" t="s">
        <v>176</v>
      </c>
      <c r="JR93" s="2" t="s">
        <v>129</v>
      </c>
      <c r="JS93" s="2" t="s">
        <v>132</v>
      </c>
      <c r="JT93" s="2" t="s">
        <v>132</v>
      </c>
      <c r="JU93" s="2" t="s">
        <v>142</v>
      </c>
      <c r="JV93" s="2" t="s">
        <v>132</v>
      </c>
      <c r="JW93" s="4"/>
      <c r="JX93" s="8"/>
      <c r="JY93" s="4"/>
      <c r="JZ93" s="8"/>
      <c r="KA93" s="7"/>
      <c r="KB93" s="7"/>
      <c r="KC93" s="2" t="s">
        <v>164</v>
      </c>
      <c r="KD93" s="2" t="s">
        <v>129</v>
      </c>
      <c r="KE93" s="2" t="s">
        <v>132</v>
      </c>
      <c r="KF93" s="2" t="s">
        <v>132</v>
      </c>
      <c r="KG93" s="2" t="s">
        <v>142</v>
      </c>
      <c r="KH93" s="2" t="s">
        <v>132</v>
      </c>
      <c r="KI93" s="4"/>
      <c r="KJ93" s="8"/>
      <c r="KK93" s="4"/>
      <c r="KL93" s="8"/>
      <c r="KM93" s="7"/>
      <c r="KN93" s="7"/>
      <c r="KO93" s="2" t="s">
        <v>175</v>
      </c>
      <c r="KP93" s="2" t="s">
        <v>129</v>
      </c>
      <c r="KQ93" s="2" t="s">
        <v>132</v>
      </c>
      <c r="KR93" s="2" t="s">
        <v>132</v>
      </c>
      <c r="KS93" s="2" t="s">
        <v>142</v>
      </c>
      <c r="KT93" s="2" t="s">
        <v>132</v>
      </c>
      <c r="KU93" s="4"/>
      <c r="KV93" s="8"/>
      <c r="KW93" s="4"/>
      <c r="KX93" s="8"/>
      <c r="KY93" s="7"/>
      <c r="KZ93" s="7"/>
      <c r="LA93" s="2" t="s">
        <v>175</v>
      </c>
      <c r="LB93" s="2" t="s">
        <v>177</v>
      </c>
      <c r="LC93" s="2" t="s">
        <v>132</v>
      </c>
      <c r="LD93" s="2" t="s">
        <v>132</v>
      </c>
      <c r="LE93" s="2" t="s">
        <v>142</v>
      </c>
      <c r="LF93" s="2" t="s">
        <v>132</v>
      </c>
      <c r="LG93" s="4"/>
      <c r="LH93" s="8"/>
      <c r="LI93" s="4"/>
      <c r="LJ93" s="8"/>
      <c r="LK93" s="7"/>
      <c r="LL93" s="7"/>
      <c r="LM93" s="2" t="s">
        <v>175</v>
      </c>
      <c r="LN93" s="2" t="s">
        <v>129</v>
      </c>
      <c r="LO93" s="2" t="s">
        <v>132</v>
      </c>
      <c r="LP93" s="2" t="s">
        <v>132</v>
      </c>
      <c r="LQ93" s="2" t="s">
        <v>142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175</v>
      </c>
      <c r="ML93" s="2" t="s">
        <v>129</v>
      </c>
      <c r="MM93" s="2" t="s">
        <v>132</v>
      </c>
      <c r="MN93" s="2" t="s">
        <v>132</v>
      </c>
      <c r="MO93" s="2" t="s">
        <v>142</v>
      </c>
      <c r="MP93" s="2" t="s">
        <v>132</v>
      </c>
      <c r="MQ93" s="4"/>
      <c r="MR93" s="8"/>
      <c r="MS93" s="4"/>
      <c r="MT93" s="8"/>
      <c r="MU93" s="7"/>
      <c r="MV93" s="7"/>
      <c r="MW93" s="2" t="s">
        <v>175</v>
      </c>
      <c r="MX93" s="2" t="s">
        <v>129</v>
      </c>
      <c r="MY93" s="2" t="s">
        <v>132</v>
      </c>
      <c r="MZ93" s="2" t="s">
        <v>132</v>
      </c>
      <c r="NA93" s="2" t="s">
        <v>142</v>
      </c>
      <c r="NB93" s="2" t="s">
        <v>132</v>
      </c>
      <c r="NC93" s="4"/>
      <c r="ND93" s="8"/>
      <c r="NE93" s="4"/>
      <c r="NF93" s="8"/>
      <c r="NG93" s="7"/>
      <c r="NH93" s="7"/>
      <c r="NI93" s="2" t="s">
        <v>175</v>
      </c>
      <c r="NJ93" s="2" t="s">
        <v>129</v>
      </c>
      <c r="NK93" s="2" t="s">
        <v>132</v>
      </c>
      <c r="NL93" s="2" t="s">
        <v>132</v>
      </c>
      <c r="NM93" s="2" t="s">
        <v>142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176</v>
      </c>
      <c r="OH93" s="2" t="s">
        <v>129</v>
      </c>
      <c r="OI93" s="2" t="s">
        <v>132</v>
      </c>
      <c r="OJ93" s="2" t="s">
        <v>132</v>
      </c>
      <c r="OK93" s="2" t="s">
        <v>142</v>
      </c>
      <c r="OL93" s="2" t="s">
        <v>132</v>
      </c>
      <c r="OM93" s="4"/>
      <c r="ON93" s="8"/>
      <c r="OO93" s="4"/>
      <c r="OP93" s="8"/>
      <c r="OQ93" s="7"/>
      <c r="OR93" s="7"/>
      <c r="OS93" s="2" t="s">
        <v>175</v>
      </c>
      <c r="OT93" s="2" t="s">
        <v>129</v>
      </c>
      <c r="OU93" s="2" t="s">
        <v>132</v>
      </c>
      <c r="OV93" s="2" t="s">
        <v>132</v>
      </c>
      <c r="OW93" s="2" t="s">
        <v>142</v>
      </c>
      <c r="OX93" s="2" t="s">
        <v>132</v>
      </c>
      <c r="OY93" s="4"/>
      <c r="OZ93" s="8"/>
      <c r="PA93" s="4"/>
      <c r="PB93" s="8"/>
      <c r="PC93" s="7"/>
      <c r="PD93" s="7"/>
      <c r="PE93" s="2" t="s">
        <v>164</v>
      </c>
      <c r="PF93" s="2" t="s">
        <v>129</v>
      </c>
      <c r="PG93" s="2" t="s">
        <v>132</v>
      </c>
      <c r="PH93" s="2" t="s">
        <v>132</v>
      </c>
      <c r="PI93" s="2" t="s">
        <v>142</v>
      </c>
      <c r="PJ93" s="2" t="s">
        <v>132</v>
      </c>
      <c r="PK93" s="4"/>
      <c r="PL93" s="8"/>
      <c r="PM93" s="4"/>
      <c r="PN93" s="8"/>
      <c r="PO93" s="7"/>
      <c r="PP93" s="7"/>
      <c r="PQ93" s="2" t="s">
        <v>175</v>
      </c>
      <c r="PR93" s="2" t="s">
        <v>129</v>
      </c>
      <c r="PS93" s="2" t="s">
        <v>132</v>
      </c>
      <c r="PT93" s="2" t="s">
        <v>132</v>
      </c>
      <c r="PU93" s="2" t="s">
        <v>142</v>
      </c>
      <c r="PV93" s="2" t="s">
        <v>132</v>
      </c>
      <c r="PW93" s="4"/>
      <c r="PX93" s="8"/>
      <c r="PY93" s="4"/>
      <c r="PZ93" s="8"/>
      <c r="QA93" s="7"/>
      <c r="QB93" s="7"/>
      <c r="QC93" s="2" t="s">
        <v>175</v>
      </c>
      <c r="QD93" s="2" t="s">
        <v>129</v>
      </c>
      <c r="QE93" s="2" t="s">
        <v>132</v>
      </c>
      <c r="QF93" s="2" t="s">
        <v>132</v>
      </c>
      <c r="QG93" s="2" t="s">
        <v>142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175</v>
      </c>
      <c r="RB93" s="2" t="s">
        <v>129</v>
      </c>
      <c r="RC93" s="2" t="s">
        <v>132</v>
      </c>
      <c r="RD93" s="2" t="s">
        <v>132</v>
      </c>
      <c r="RE93" s="2" t="s">
        <v>142</v>
      </c>
      <c r="RF93" s="2" t="s">
        <v>180</v>
      </c>
      <c r="RG93" s="4"/>
      <c r="RH93" s="8"/>
      <c r="RI93" s="4"/>
      <c r="RJ93" s="8"/>
      <c r="RK93" s="7"/>
      <c r="RL93" s="7"/>
      <c r="RM93" s="2" t="s">
        <v>175</v>
      </c>
      <c r="RN93" s="2" t="s">
        <v>129</v>
      </c>
      <c r="RO93" s="2" t="s">
        <v>132</v>
      </c>
      <c r="RP93" s="2" t="s">
        <v>132</v>
      </c>
      <c r="RQ93" s="2" t="s">
        <v>142</v>
      </c>
      <c r="RR93" s="2" t="s">
        <v>132</v>
      </c>
    </row>
    <row r="94">
      <c r="A94" s="2" t="s">
        <v>1598</v>
      </c>
      <c r="B94" s="2" t="s">
        <v>121</v>
      </c>
      <c r="C94" s="2" t="s">
        <v>122</v>
      </c>
      <c r="D94" s="2" t="s">
        <v>929</v>
      </c>
      <c r="E94" s="2" t="s">
        <v>930</v>
      </c>
      <c r="F94" s="2" t="s">
        <v>1592</v>
      </c>
      <c r="G94" s="2" t="s">
        <v>1592</v>
      </c>
      <c r="H94" s="2" t="s">
        <v>1592</v>
      </c>
      <c r="I94" s="2" t="s">
        <v>1599</v>
      </c>
      <c r="J94" s="2" t="s">
        <v>127</v>
      </c>
      <c r="K94" s="2" t="s">
        <v>1600</v>
      </c>
      <c r="L94" s="3">
        <v>8.33</v>
      </c>
      <c r="M94" s="3">
        <v>8.75</v>
      </c>
      <c r="N94" s="3">
        <v>24.99</v>
      </c>
      <c r="O94" s="2" t="s">
        <v>129</v>
      </c>
      <c r="P94" s="2" t="s">
        <v>864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428</v>
      </c>
      <c r="V94" s="2" t="s">
        <v>878</v>
      </c>
      <c r="W94" s="2" t="s">
        <v>136</v>
      </c>
      <c r="X94" s="2" t="s">
        <v>401</v>
      </c>
      <c r="Y94" s="2" t="s">
        <v>1567</v>
      </c>
      <c r="Z94" s="4">
        <v>110</v>
      </c>
      <c r="AA94" s="4">
        <f>=ROUNDDOWN(110,0)</f>
      </c>
      <c r="AB94" s="5">
        <v>1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2</v>
      </c>
      <c r="AQ94" s="8">
        <v>18.55</v>
      </c>
      <c r="AR94" s="4"/>
      <c r="AS94" s="8"/>
      <c r="AT94" s="7"/>
      <c r="AU94" s="7"/>
      <c r="AV94" s="4">
        <v>2</v>
      </c>
      <c r="AW94" s="8">
        <v>18.55</v>
      </c>
      <c r="AX94" s="4"/>
      <c r="AY94" s="8"/>
      <c r="AZ94" s="7"/>
      <c r="BA94" s="7"/>
      <c r="BB94" s="7">
        <v>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>
        <v>0.3308</v>
      </c>
      <c r="BJ94" s="4">
        <v>2</v>
      </c>
      <c r="BK94" s="8">
        <v>18.55</v>
      </c>
      <c r="BL94" s="2" t="s">
        <v>1601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129</v>
      </c>
      <c r="BW94" s="2" t="s">
        <v>132</v>
      </c>
      <c r="BX94" s="2" t="s">
        <v>835</v>
      </c>
      <c r="BY94" s="2" t="s">
        <v>142</v>
      </c>
      <c r="BZ94" s="2" t="s">
        <v>132</v>
      </c>
      <c r="CA94" s="4">
        <v>1</v>
      </c>
      <c r="CB94" s="8">
        <v>8.75</v>
      </c>
      <c r="CC94" s="4"/>
      <c r="CD94" s="8"/>
      <c r="CE94" s="7"/>
      <c r="CF94" s="7"/>
      <c r="CG94" s="2" t="s">
        <v>140</v>
      </c>
      <c r="CH94" s="2" t="s">
        <v>129</v>
      </c>
      <c r="CI94" s="2" t="s">
        <v>1596</v>
      </c>
      <c r="CJ94" s="2" t="s">
        <v>1224</v>
      </c>
      <c r="CK94" s="2" t="s">
        <v>142</v>
      </c>
      <c r="CL94" s="2" t="s">
        <v>132</v>
      </c>
      <c r="CM94" s="4">
        <v>1</v>
      </c>
      <c r="CN94" s="8">
        <v>9.8</v>
      </c>
      <c r="CO94" s="4"/>
      <c r="CP94" s="8"/>
      <c r="CQ94" s="7"/>
      <c r="CR94" s="7"/>
      <c r="CS94" s="2" t="s">
        <v>140</v>
      </c>
      <c r="CT94" s="2" t="s">
        <v>129</v>
      </c>
      <c r="CU94" s="2" t="s">
        <v>867</v>
      </c>
      <c r="CV94" s="2" t="s">
        <v>1597</v>
      </c>
      <c r="CW94" s="2" t="s">
        <v>142</v>
      </c>
      <c r="CX94" s="2" t="s">
        <v>132</v>
      </c>
      <c r="CY94" s="4"/>
      <c r="CZ94" s="8"/>
      <c r="DA94" s="4"/>
      <c r="DB94" s="8"/>
      <c r="DC94" s="7"/>
      <c r="DD94" s="7"/>
      <c r="DE94" s="2" t="s">
        <v>140</v>
      </c>
      <c r="DF94" s="2" t="s">
        <v>129</v>
      </c>
      <c r="DG94" s="2" t="s">
        <v>1569</v>
      </c>
      <c r="DH94" s="2" t="s">
        <v>1233</v>
      </c>
      <c r="DI94" s="2" t="s">
        <v>142</v>
      </c>
      <c r="DJ94" s="2" t="s">
        <v>132</v>
      </c>
      <c r="DK94" s="4"/>
      <c r="DL94" s="8"/>
      <c r="DM94" s="4"/>
      <c r="DN94" s="8"/>
      <c r="DO94" s="7"/>
      <c r="DP94" s="7"/>
      <c r="DQ94" s="2" t="s">
        <v>175</v>
      </c>
      <c r="DR94" s="2" t="s">
        <v>129</v>
      </c>
      <c r="DS94" s="2" t="s">
        <v>132</v>
      </c>
      <c r="DT94" s="2" t="s">
        <v>132</v>
      </c>
      <c r="DU94" s="2" t="s">
        <v>142</v>
      </c>
      <c r="DV94" s="2" t="s">
        <v>132</v>
      </c>
      <c r="DW94" s="4"/>
      <c r="DX94" s="8"/>
      <c r="DY94" s="4"/>
      <c r="DZ94" s="8"/>
      <c r="EA94" s="7"/>
      <c r="EB94" s="7"/>
      <c r="EC94" s="2" t="s">
        <v>140</v>
      </c>
      <c r="ED94" s="2" t="s">
        <v>129</v>
      </c>
      <c r="EE94" s="2" t="s">
        <v>871</v>
      </c>
      <c r="EF94" s="2" t="s">
        <v>1602</v>
      </c>
      <c r="EG94" s="2" t="s">
        <v>142</v>
      </c>
      <c r="EH94" s="2" t="s">
        <v>132</v>
      </c>
      <c r="EI94" s="4"/>
      <c r="EJ94" s="8"/>
      <c r="EK94" s="4"/>
      <c r="EL94" s="8"/>
      <c r="EM94" s="7"/>
      <c r="EN94" s="7"/>
      <c r="EO94" s="2" t="s">
        <v>140</v>
      </c>
      <c r="EP94" s="2" t="s">
        <v>129</v>
      </c>
      <c r="EQ94" s="2" t="s">
        <v>1568</v>
      </c>
      <c r="ER94" s="2" t="s">
        <v>132</v>
      </c>
      <c r="ES94" s="2" t="s">
        <v>142</v>
      </c>
      <c r="ET94" s="2" t="s">
        <v>132</v>
      </c>
      <c r="EU94" s="4"/>
      <c r="EV94" s="8"/>
      <c r="EW94" s="4"/>
      <c r="EX94" s="8"/>
      <c r="EY94" s="7"/>
      <c r="EZ94" s="7"/>
      <c r="FA94" s="2" t="s">
        <v>796</v>
      </c>
      <c r="FB94" s="2" t="s">
        <v>129</v>
      </c>
      <c r="FC94" s="2" t="s">
        <v>132</v>
      </c>
      <c r="FD94" s="2" t="s">
        <v>132</v>
      </c>
      <c r="FE94" s="2" t="s">
        <v>142</v>
      </c>
      <c r="FF94" s="2" t="s">
        <v>132</v>
      </c>
      <c r="FG94" s="4"/>
      <c r="FH94" s="8"/>
      <c r="FI94" s="4"/>
      <c r="FJ94" s="8"/>
      <c r="FK94" s="7"/>
      <c r="FL94" s="7"/>
      <c r="FM94" s="2" t="s">
        <v>175</v>
      </c>
      <c r="FN94" s="2" t="s">
        <v>129</v>
      </c>
      <c r="FO94" s="2" t="s">
        <v>132</v>
      </c>
      <c r="FP94" s="2" t="s">
        <v>132</v>
      </c>
      <c r="FQ94" s="2" t="s">
        <v>142</v>
      </c>
      <c r="FR94" s="2" t="s">
        <v>132</v>
      </c>
      <c r="FS94" s="4"/>
      <c r="FT94" s="8"/>
      <c r="FU94" s="4"/>
      <c r="FV94" s="8"/>
      <c r="FW94" s="7"/>
      <c r="FX94" s="7"/>
      <c r="FY94" s="2" t="s">
        <v>175</v>
      </c>
      <c r="FZ94" s="2" t="s">
        <v>129</v>
      </c>
      <c r="GA94" s="2" t="s">
        <v>132</v>
      </c>
      <c r="GB94" s="2" t="s">
        <v>132</v>
      </c>
      <c r="GC94" s="2" t="s">
        <v>142</v>
      </c>
      <c r="GD94" s="2" t="s">
        <v>132</v>
      </c>
      <c r="GE94" s="4"/>
      <c r="GF94" s="8"/>
      <c r="GG94" s="4"/>
      <c r="GH94" s="8"/>
      <c r="GI94" s="7"/>
      <c r="GJ94" s="7"/>
      <c r="GK94" s="2" t="s">
        <v>140</v>
      </c>
      <c r="GL94" s="2" t="s">
        <v>129</v>
      </c>
      <c r="GM94" s="2" t="s">
        <v>1567</v>
      </c>
      <c r="GN94" s="2" t="s">
        <v>132</v>
      </c>
      <c r="GO94" s="2" t="s">
        <v>142</v>
      </c>
      <c r="GP94" s="2" t="s">
        <v>132</v>
      </c>
      <c r="GQ94" s="4"/>
      <c r="GR94" s="8"/>
      <c r="GS94" s="4"/>
      <c r="GT94" s="8"/>
      <c r="GU94" s="7"/>
      <c r="GV94" s="7"/>
      <c r="GW94" s="2" t="s">
        <v>140</v>
      </c>
      <c r="GX94" s="2" t="s">
        <v>129</v>
      </c>
      <c r="GY94" s="2" t="s">
        <v>1567</v>
      </c>
      <c r="GZ94" s="2" t="s">
        <v>132</v>
      </c>
      <c r="HA94" s="2" t="s">
        <v>142</v>
      </c>
      <c r="HB94" s="2" t="s">
        <v>132</v>
      </c>
      <c r="HC94" s="4"/>
      <c r="HD94" s="8"/>
      <c r="HE94" s="4"/>
      <c r="HF94" s="8"/>
      <c r="HG94" s="7"/>
      <c r="HH94" s="7"/>
      <c r="HI94" s="2" t="s">
        <v>140</v>
      </c>
      <c r="HJ94" s="2" t="s">
        <v>129</v>
      </c>
      <c r="HK94" s="2" t="s">
        <v>480</v>
      </c>
      <c r="HL94" s="2" t="s">
        <v>1232</v>
      </c>
      <c r="HM94" s="2" t="s">
        <v>142</v>
      </c>
      <c r="HN94" s="2" t="s">
        <v>132</v>
      </c>
      <c r="HO94" s="4"/>
      <c r="HP94" s="8"/>
      <c r="HQ94" s="4"/>
      <c r="HR94" s="8"/>
      <c r="HS94" s="7"/>
      <c r="HT94" s="7"/>
      <c r="HU94" s="2" t="s">
        <v>175</v>
      </c>
      <c r="HV94" s="2" t="s">
        <v>129</v>
      </c>
      <c r="HW94" s="2" t="s">
        <v>132</v>
      </c>
      <c r="HX94" s="2" t="s">
        <v>132</v>
      </c>
      <c r="HY94" s="2" t="s">
        <v>142</v>
      </c>
      <c r="HZ94" s="2" t="s">
        <v>132</v>
      </c>
      <c r="IA94" s="4"/>
      <c r="IB94" s="8"/>
      <c r="IC94" s="4"/>
      <c r="ID94" s="8"/>
      <c r="IE94" s="7"/>
      <c r="IF94" s="7"/>
      <c r="IG94" s="2" t="s">
        <v>175</v>
      </c>
      <c r="IH94" s="2" t="s">
        <v>129</v>
      </c>
      <c r="II94" s="2" t="s">
        <v>132</v>
      </c>
      <c r="IJ94" s="2" t="s">
        <v>132</v>
      </c>
      <c r="IK94" s="2" t="s">
        <v>142</v>
      </c>
      <c r="IL94" s="2" t="s">
        <v>132</v>
      </c>
      <c r="IM94" s="4"/>
      <c r="IN94" s="8"/>
      <c r="IO94" s="4"/>
      <c r="IP94" s="8"/>
      <c r="IQ94" s="7"/>
      <c r="IR94" s="7"/>
      <c r="IS94" s="2" t="s">
        <v>175</v>
      </c>
      <c r="IT94" s="2" t="s">
        <v>129</v>
      </c>
      <c r="IU94" s="2" t="s">
        <v>132</v>
      </c>
      <c r="IV94" s="2" t="s">
        <v>132</v>
      </c>
      <c r="IW94" s="2" t="s">
        <v>142</v>
      </c>
      <c r="IX94" s="2" t="s">
        <v>132</v>
      </c>
      <c r="IY94" s="4"/>
      <c r="IZ94" s="8"/>
      <c r="JA94" s="4"/>
      <c r="JB94" s="8"/>
      <c r="JC94" s="7"/>
      <c r="JD94" s="7"/>
      <c r="JE94" s="2" t="s">
        <v>140</v>
      </c>
      <c r="JF94" s="2" t="s">
        <v>129</v>
      </c>
      <c r="JG94" s="2" t="s">
        <v>897</v>
      </c>
      <c r="JH94" s="2" t="s">
        <v>132</v>
      </c>
      <c r="JI94" s="2" t="s">
        <v>142</v>
      </c>
      <c r="JJ94" s="2" t="s">
        <v>132</v>
      </c>
      <c r="JK94" s="4"/>
      <c r="JL94" s="8"/>
      <c r="JM94" s="4"/>
      <c r="JN94" s="8"/>
      <c r="JO94" s="7"/>
      <c r="JP94" s="7"/>
      <c r="JQ94" s="2" t="s">
        <v>176</v>
      </c>
      <c r="JR94" s="2" t="s">
        <v>129</v>
      </c>
      <c r="JS94" s="2" t="s">
        <v>132</v>
      </c>
      <c r="JT94" s="2" t="s">
        <v>132</v>
      </c>
      <c r="JU94" s="2" t="s">
        <v>142</v>
      </c>
      <c r="JV94" s="2" t="s">
        <v>132</v>
      </c>
      <c r="JW94" s="4"/>
      <c r="JX94" s="8"/>
      <c r="JY94" s="4"/>
      <c r="JZ94" s="8"/>
      <c r="KA94" s="7"/>
      <c r="KB94" s="7"/>
      <c r="KC94" s="2" t="s">
        <v>164</v>
      </c>
      <c r="KD94" s="2" t="s">
        <v>129</v>
      </c>
      <c r="KE94" s="2" t="s">
        <v>132</v>
      </c>
      <c r="KF94" s="2" t="s">
        <v>132</v>
      </c>
      <c r="KG94" s="2" t="s">
        <v>142</v>
      </c>
      <c r="KH94" s="2" t="s">
        <v>132</v>
      </c>
      <c r="KI94" s="4"/>
      <c r="KJ94" s="8"/>
      <c r="KK94" s="4"/>
      <c r="KL94" s="8"/>
      <c r="KM94" s="7"/>
      <c r="KN94" s="7"/>
      <c r="KO94" s="2" t="s">
        <v>175</v>
      </c>
      <c r="KP94" s="2" t="s">
        <v>129</v>
      </c>
      <c r="KQ94" s="2" t="s">
        <v>132</v>
      </c>
      <c r="KR94" s="2" t="s">
        <v>132</v>
      </c>
      <c r="KS94" s="2" t="s">
        <v>142</v>
      </c>
      <c r="KT94" s="2" t="s">
        <v>132</v>
      </c>
      <c r="KU94" s="4"/>
      <c r="KV94" s="8"/>
      <c r="KW94" s="4"/>
      <c r="KX94" s="8"/>
      <c r="KY94" s="7"/>
      <c r="KZ94" s="7"/>
      <c r="LA94" s="2" t="s">
        <v>175</v>
      </c>
      <c r="LB94" s="2" t="s">
        <v>177</v>
      </c>
      <c r="LC94" s="2" t="s">
        <v>132</v>
      </c>
      <c r="LD94" s="2" t="s">
        <v>132</v>
      </c>
      <c r="LE94" s="2" t="s">
        <v>142</v>
      </c>
      <c r="LF94" s="2" t="s">
        <v>132</v>
      </c>
      <c r="LG94" s="4"/>
      <c r="LH94" s="8"/>
      <c r="LI94" s="4"/>
      <c r="LJ94" s="8"/>
      <c r="LK94" s="7"/>
      <c r="LL94" s="7"/>
      <c r="LM94" s="2" t="s">
        <v>175</v>
      </c>
      <c r="LN94" s="2" t="s">
        <v>129</v>
      </c>
      <c r="LO94" s="2" t="s">
        <v>132</v>
      </c>
      <c r="LP94" s="2" t="s">
        <v>132</v>
      </c>
      <c r="LQ94" s="2" t="s">
        <v>142</v>
      </c>
      <c r="LR94" s="2" t="s">
        <v>132</v>
      </c>
      <c r="LS94" s="4"/>
      <c r="LT94" s="8"/>
      <c r="LU94" s="4"/>
      <c r="LV94" s="8"/>
      <c r="LW94" s="7"/>
      <c r="LX94" s="7"/>
      <c r="LY94" s="2" t="s">
        <v>132</v>
      </c>
      <c r="LZ94" s="2" t="s">
        <v>132</v>
      </c>
      <c r="MA94" s="2" t="s">
        <v>132</v>
      </c>
      <c r="MB94" s="2" t="s">
        <v>132</v>
      </c>
      <c r="MC94" s="2" t="s">
        <v>132</v>
      </c>
      <c r="MD94" s="2" t="s">
        <v>132</v>
      </c>
      <c r="ME94" s="4"/>
      <c r="MF94" s="8"/>
      <c r="MG94" s="4"/>
      <c r="MH94" s="8"/>
      <c r="MI94" s="7"/>
      <c r="MJ94" s="7"/>
      <c r="MK94" s="2" t="s">
        <v>175</v>
      </c>
      <c r="ML94" s="2" t="s">
        <v>129</v>
      </c>
      <c r="MM94" s="2" t="s">
        <v>132</v>
      </c>
      <c r="MN94" s="2" t="s">
        <v>132</v>
      </c>
      <c r="MO94" s="2" t="s">
        <v>142</v>
      </c>
      <c r="MP94" s="2" t="s">
        <v>132</v>
      </c>
      <c r="MQ94" s="4"/>
      <c r="MR94" s="8"/>
      <c r="MS94" s="4"/>
      <c r="MT94" s="8"/>
      <c r="MU94" s="7"/>
      <c r="MV94" s="7"/>
      <c r="MW94" s="2" t="s">
        <v>175</v>
      </c>
      <c r="MX94" s="2" t="s">
        <v>129</v>
      </c>
      <c r="MY94" s="2" t="s">
        <v>132</v>
      </c>
      <c r="MZ94" s="2" t="s">
        <v>132</v>
      </c>
      <c r="NA94" s="2" t="s">
        <v>142</v>
      </c>
      <c r="NB94" s="2" t="s">
        <v>132</v>
      </c>
      <c r="NC94" s="4"/>
      <c r="ND94" s="8"/>
      <c r="NE94" s="4"/>
      <c r="NF94" s="8"/>
      <c r="NG94" s="7"/>
      <c r="NH94" s="7"/>
      <c r="NI94" s="2" t="s">
        <v>175</v>
      </c>
      <c r="NJ94" s="2" t="s">
        <v>129</v>
      </c>
      <c r="NK94" s="2" t="s">
        <v>132</v>
      </c>
      <c r="NL94" s="2" t="s">
        <v>132</v>
      </c>
      <c r="NM94" s="2" t="s">
        <v>142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176</v>
      </c>
      <c r="OH94" s="2" t="s">
        <v>129</v>
      </c>
      <c r="OI94" s="2" t="s">
        <v>132</v>
      </c>
      <c r="OJ94" s="2" t="s">
        <v>132</v>
      </c>
      <c r="OK94" s="2" t="s">
        <v>142</v>
      </c>
      <c r="OL94" s="2" t="s">
        <v>132</v>
      </c>
      <c r="OM94" s="4"/>
      <c r="ON94" s="8"/>
      <c r="OO94" s="4"/>
      <c r="OP94" s="8"/>
      <c r="OQ94" s="7"/>
      <c r="OR94" s="7"/>
      <c r="OS94" s="2" t="s">
        <v>175</v>
      </c>
      <c r="OT94" s="2" t="s">
        <v>129</v>
      </c>
      <c r="OU94" s="2" t="s">
        <v>132</v>
      </c>
      <c r="OV94" s="2" t="s">
        <v>132</v>
      </c>
      <c r="OW94" s="2" t="s">
        <v>142</v>
      </c>
      <c r="OX94" s="2" t="s">
        <v>132</v>
      </c>
      <c r="OY94" s="4"/>
      <c r="OZ94" s="8"/>
      <c r="PA94" s="4"/>
      <c r="PB94" s="8"/>
      <c r="PC94" s="7"/>
      <c r="PD94" s="7"/>
      <c r="PE94" s="2" t="s">
        <v>164</v>
      </c>
      <c r="PF94" s="2" t="s">
        <v>129</v>
      </c>
      <c r="PG94" s="2" t="s">
        <v>132</v>
      </c>
      <c r="PH94" s="2" t="s">
        <v>132</v>
      </c>
      <c r="PI94" s="2" t="s">
        <v>142</v>
      </c>
      <c r="PJ94" s="2" t="s">
        <v>132</v>
      </c>
      <c r="PK94" s="4"/>
      <c r="PL94" s="8"/>
      <c r="PM94" s="4"/>
      <c r="PN94" s="8"/>
      <c r="PO94" s="7"/>
      <c r="PP94" s="7"/>
      <c r="PQ94" s="2" t="s">
        <v>175</v>
      </c>
      <c r="PR94" s="2" t="s">
        <v>129</v>
      </c>
      <c r="PS94" s="2" t="s">
        <v>132</v>
      </c>
      <c r="PT94" s="2" t="s">
        <v>132</v>
      </c>
      <c r="PU94" s="2" t="s">
        <v>142</v>
      </c>
      <c r="PV94" s="2" t="s">
        <v>132</v>
      </c>
      <c r="PW94" s="4"/>
      <c r="PX94" s="8"/>
      <c r="PY94" s="4"/>
      <c r="PZ94" s="8"/>
      <c r="QA94" s="7"/>
      <c r="QB94" s="7"/>
      <c r="QC94" s="2" t="s">
        <v>175</v>
      </c>
      <c r="QD94" s="2" t="s">
        <v>129</v>
      </c>
      <c r="QE94" s="2" t="s">
        <v>132</v>
      </c>
      <c r="QF94" s="2" t="s">
        <v>132</v>
      </c>
      <c r="QG94" s="2" t="s">
        <v>142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175</v>
      </c>
      <c r="RB94" s="2" t="s">
        <v>129</v>
      </c>
      <c r="RC94" s="2" t="s">
        <v>132</v>
      </c>
      <c r="RD94" s="2" t="s">
        <v>132</v>
      </c>
      <c r="RE94" s="2" t="s">
        <v>142</v>
      </c>
      <c r="RF94" s="2" t="s">
        <v>180</v>
      </c>
      <c r="RG94" s="4"/>
      <c r="RH94" s="8"/>
      <c r="RI94" s="4"/>
      <c r="RJ94" s="8"/>
      <c r="RK94" s="7"/>
      <c r="RL94" s="7"/>
      <c r="RM94" s="2" t="s">
        <v>175</v>
      </c>
      <c r="RN94" s="2" t="s">
        <v>129</v>
      </c>
      <c r="RO94" s="2" t="s">
        <v>132</v>
      </c>
      <c r="RP94" s="2" t="s">
        <v>132</v>
      </c>
      <c r="RQ94" s="2" t="s">
        <v>142</v>
      </c>
      <c r="RR94" s="2" t="s">
        <v>132</v>
      </c>
    </row>
    <row r="95">
      <c r="A95" s="2" t="s">
        <v>1603</v>
      </c>
      <c r="B95" s="2" t="s">
        <v>121</v>
      </c>
      <c r="C95" s="2" t="s">
        <v>122</v>
      </c>
      <c r="D95" s="2" t="s">
        <v>929</v>
      </c>
      <c r="E95" s="2" t="s">
        <v>930</v>
      </c>
      <c r="F95" s="2" t="s">
        <v>1592</v>
      </c>
      <c r="G95" s="2" t="s">
        <v>1592</v>
      </c>
      <c r="H95" s="2" t="s">
        <v>1592</v>
      </c>
      <c r="I95" s="2" t="s">
        <v>1604</v>
      </c>
      <c r="J95" s="2" t="s">
        <v>127</v>
      </c>
      <c r="K95" s="2" t="s">
        <v>1605</v>
      </c>
      <c r="L95" s="3">
        <v>8.33</v>
      </c>
      <c r="M95" s="3">
        <v>8.75</v>
      </c>
      <c r="N95" s="3">
        <v>24.99</v>
      </c>
      <c r="O95" s="2" t="s">
        <v>129</v>
      </c>
      <c r="P95" s="2" t="s">
        <v>864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428</v>
      </c>
      <c r="V95" s="2" t="s">
        <v>878</v>
      </c>
      <c r="W95" s="2" t="s">
        <v>136</v>
      </c>
      <c r="X95" s="2" t="s">
        <v>401</v>
      </c>
      <c r="Y95" s="2" t="s">
        <v>1567</v>
      </c>
      <c r="Z95" s="4">
        <v>103</v>
      </c>
      <c r="AA95" s="4">
        <f>=ROUNDDOWN(103,0)</f>
      </c>
      <c r="AB95" s="5">
        <v>1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2</v>
      </c>
      <c r="AQ95" s="8">
        <v>18.55</v>
      </c>
      <c r="AR95" s="4"/>
      <c r="AS95" s="8"/>
      <c r="AT95" s="7"/>
      <c r="AU95" s="7"/>
      <c r="AV95" s="4">
        <v>2</v>
      </c>
      <c r="AW95" s="8">
        <v>18.55</v>
      </c>
      <c r="AX95" s="4"/>
      <c r="AY95" s="8"/>
      <c r="AZ95" s="7"/>
      <c r="BA95" s="7"/>
      <c r="BB95" s="7">
        <v>1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0.3308</v>
      </c>
      <c r="BJ95" s="4">
        <v>2</v>
      </c>
      <c r="BK95" s="8">
        <v>18.55</v>
      </c>
      <c r="BL95" s="2" t="s">
        <v>1601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140</v>
      </c>
      <c r="BV95" s="2" t="s">
        <v>129</v>
      </c>
      <c r="BW95" s="2" t="s">
        <v>132</v>
      </c>
      <c r="BX95" s="2" t="s">
        <v>835</v>
      </c>
      <c r="BY95" s="2" t="s">
        <v>142</v>
      </c>
      <c r="BZ95" s="2" t="s">
        <v>132</v>
      </c>
      <c r="CA95" s="4">
        <v>1</v>
      </c>
      <c r="CB95" s="8">
        <v>8.75</v>
      </c>
      <c r="CC95" s="4"/>
      <c r="CD95" s="8"/>
      <c r="CE95" s="7"/>
      <c r="CF95" s="7"/>
      <c r="CG95" s="2" t="s">
        <v>140</v>
      </c>
      <c r="CH95" s="2" t="s">
        <v>129</v>
      </c>
      <c r="CI95" s="2" t="s">
        <v>1596</v>
      </c>
      <c r="CJ95" s="2" t="s">
        <v>1224</v>
      </c>
      <c r="CK95" s="2" t="s">
        <v>142</v>
      </c>
      <c r="CL95" s="2" t="s">
        <v>132</v>
      </c>
      <c r="CM95" s="4">
        <v>1</v>
      </c>
      <c r="CN95" s="8">
        <v>9.8</v>
      </c>
      <c r="CO95" s="4"/>
      <c r="CP95" s="8"/>
      <c r="CQ95" s="7"/>
      <c r="CR95" s="7"/>
      <c r="CS95" s="2" t="s">
        <v>140</v>
      </c>
      <c r="CT95" s="2" t="s">
        <v>129</v>
      </c>
      <c r="CU95" s="2" t="s">
        <v>867</v>
      </c>
      <c r="CV95" s="2" t="s">
        <v>1597</v>
      </c>
      <c r="CW95" s="2" t="s">
        <v>142</v>
      </c>
      <c r="CX95" s="2" t="s">
        <v>132</v>
      </c>
      <c r="CY95" s="4"/>
      <c r="CZ95" s="8"/>
      <c r="DA95" s="4"/>
      <c r="DB95" s="8"/>
      <c r="DC95" s="7"/>
      <c r="DD95" s="7"/>
      <c r="DE95" s="2" t="s">
        <v>140</v>
      </c>
      <c r="DF95" s="2" t="s">
        <v>129</v>
      </c>
      <c r="DG95" s="2" t="s">
        <v>1569</v>
      </c>
      <c r="DH95" s="2" t="s">
        <v>1233</v>
      </c>
      <c r="DI95" s="2" t="s">
        <v>142</v>
      </c>
      <c r="DJ95" s="2" t="s">
        <v>132</v>
      </c>
      <c r="DK95" s="4"/>
      <c r="DL95" s="8"/>
      <c r="DM95" s="4"/>
      <c r="DN95" s="8"/>
      <c r="DO95" s="7"/>
      <c r="DP95" s="7"/>
      <c r="DQ95" s="2" t="s">
        <v>175</v>
      </c>
      <c r="DR95" s="2" t="s">
        <v>129</v>
      </c>
      <c r="DS95" s="2" t="s">
        <v>132</v>
      </c>
      <c r="DT95" s="2" t="s">
        <v>132</v>
      </c>
      <c r="DU95" s="2" t="s">
        <v>142</v>
      </c>
      <c r="DV95" s="2" t="s">
        <v>132</v>
      </c>
      <c r="DW95" s="4"/>
      <c r="DX95" s="8"/>
      <c r="DY95" s="4"/>
      <c r="DZ95" s="8"/>
      <c r="EA95" s="7"/>
      <c r="EB95" s="7"/>
      <c r="EC95" s="2" t="s">
        <v>140</v>
      </c>
      <c r="ED95" s="2" t="s">
        <v>129</v>
      </c>
      <c r="EE95" s="2" t="s">
        <v>871</v>
      </c>
      <c r="EF95" s="2" t="s">
        <v>132</v>
      </c>
      <c r="EG95" s="2" t="s">
        <v>142</v>
      </c>
      <c r="EH95" s="2" t="s">
        <v>132</v>
      </c>
      <c r="EI95" s="4"/>
      <c r="EJ95" s="8"/>
      <c r="EK95" s="4"/>
      <c r="EL95" s="8"/>
      <c r="EM95" s="7"/>
      <c r="EN95" s="7"/>
      <c r="EO95" s="2" t="s">
        <v>140</v>
      </c>
      <c r="EP95" s="2" t="s">
        <v>129</v>
      </c>
      <c r="EQ95" s="2" t="s">
        <v>1568</v>
      </c>
      <c r="ER95" s="2" t="s">
        <v>132</v>
      </c>
      <c r="ES95" s="2" t="s">
        <v>142</v>
      </c>
      <c r="ET95" s="2" t="s">
        <v>132</v>
      </c>
      <c r="EU95" s="4"/>
      <c r="EV95" s="8"/>
      <c r="EW95" s="4"/>
      <c r="EX95" s="8"/>
      <c r="EY95" s="7"/>
      <c r="EZ95" s="7"/>
      <c r="FA95" s="2" t="s">
        <v>796</v>
      </c>
      <c r="FB95" s="2" t="s">
        <v>129</v>
      </c>
      <c r="FC95" s="2" t="s">
        <v>132</v>
      </c>
      <c r="FD95" s="2" t="s">
        <v>132</v>
      </c>
      <c r="FE95" s="2" t="s">
        <v>142</v>
      </c>
      <c r="FF95" s="2" t="s">
        <v>132</v>
      </c>
      <c r="FG95" s="4"/>
      <c r="FH95" s="8"/>
      <c r="FI95" s="4"/>
      <c r="FJ95" s="8"/>
      <c r="FK95" s="7"/>
      <c r="FL95" s="7"/>
      <c r="FM95" s="2" t="s">
        <v>175</v>
      </c>
      <c r="FN95" s="2" t="s">
        <v>129</v>
      </c>
      <c r="FO95" s="2" t="s">
        <v>132</v>
      </c>
      <c r="FP95" s="2" t="s">
        <v>132</v>
      </c>
      <c r="FQ95" s="2" t="s">
        <v>142</v>
      </c>
      <c r="FR95" s="2" t="s">
        <v>132</v>
      </c>
      <c r="FS95" s="4"/>
      <c r="FT95" s="8"/>
      <c r="FU95" s="4"/>
      <c r="FV95" s="8"/>
      <c r="FW95" s="7"/>
      <c r="FX95" s="7"/>
      <c r="FY95" s="2" t="s">
        <v>175</v>
      </c>
      <c r="FZ95" s="2" t="s">
        <v>129</v>
      </c>
      <c r="GA95" s="2" t="s">
        <v>132</v>
      </c>
      <c r="GB95" s="2" t="s">
        <v>132</v>
      </c>
      <c r="GC95" s="2" t="s">
        <v>142</v>
      </c>
      <c r="GD95" s="2" t="s">
        <v>132</v>
      </c>
      <c r="GE95" s="4"/>
      <c r="GF95" s="8"/>
      <c r="GG95" s="4"/>
      <c r="GH95" s="8"/>
      <c r="GI95" s="7"/>
      <c r="GJ95" s="7"/>
      <c r="GK95" s="2" t="s">
        <v>140</v>
      </c>
      <c r="GL95" s="2" t="s">
        <v>129</v>
      </c>
      <c r="GM95" s="2" t="s">
        <v>1567</v>
      </c>
      <c r="GN95" s="2" t="s">
        <v>132</v>
      </c>
      <c r="GO95" s="2" t="s">
        <v>142</v>
      </c>
      <c r="GP95" s="2" t="s">
        <v>132</v>
      </c>
      <c r="GQ95" s="4"/>
      <c r="GR95" s="8"/>
      <c r="GS95" s="4"/>
      <c r="GT95" s="8"/>
      <c r="GU95" s="7"/>
      <c r="GV95" s="7"/>
      <c r="GW95" s="2" t="s">
        <v>140</v>
      </c>
      <c r="GX95" s="2" t="s">
        <v>129</v>
      </c>
      <c r="GY95" s="2" t="s">
        <v>1567</v>
      </c>
      <c r="GZ95" s="2" t="s">
        <v>132</v>
      </c>
      <c r="HA95" s="2" t="s">
        <v>142</v>
      </c>
      <c r="HB95" s="2" t="s">
        <v>132</v>
      </c>
      <c r="HC95" s="4"/>
      <c r="HD95" s="8"/>
      <c r="HE95" s="4"/>
      <c r="HF95" s="8"/>
      <c r="HG95" s="7"/>
      <c r="HH95" s="7"/>
      <c r="HI95" s="2" t="s">
        <v>140</v>
      </c>
      <c r="HJ95" s="2" t="s">
        <v>129</v>
      </c>
      <c r="HK95" s="2" t="s">
        <v>480</v>
      </c>
      <c r="HL95" s="2" t="s">
        <v>915</v>
      </c>
      <c r="HM95" s="2" t="s">
        <v>142</v>
      </c>
      <c r="HN95" s="2" t="s">
        <v>132</v>
      </c>
      <c r="HO95" s="4"/>
      <c r="HP95" s="8"/>
      <c r="HQ95" s="4"/>
      <c r="HR95" s="8"/>
      <c r="HS95" s="7"/>
      <c r="HT95" s="7"/>
      <c r="HU95" s="2" t="s">
        <v>175</v>
      </c>
      <c r="HV95" s="2" t="s">
        <v>129</v>
      </c>
      <c r="HW95" s="2" t="s">
        <v>132</v>
      </c>
      <c r="HX95" s="2" t="s">
        <v>132</v>
      </c>
      <c r="HY95" s="2" t="s">
        <v>142</v>
      </c>
      <c r="HZ95" s="2" t="s">
        <v>132</v>
      </c>
      <c r="IA95" s="4"/>
      <c r="IB95" s="8"/>
      <c r="IC95" s="4"/>
      <c r="ID95" s="8"/>
      <c r="IE95" s="7"/>
      <c r="IF95" s="7"/>
      <c r="IG95" s="2" t="s">
        <v>175</v>
      </c>
      <c r="IH95" s="2" t="s">
        <v>129</v>
      </c>
      <c r="II95" s="2" t="s">
        <v>132</v>
      </c>
      <c r="IJ95" s="2" t="s">
        <v>132</v>
      </c>
      <c r="IK95" s="2" t="s">
        <v>142</v>
      </c>
      <c r="IL95" s="2" t="s">
        <v>132</v>
      </c>
      <c r="IM95" s="4"/>
      <c r="IN95" s="8"/>
      <c r="IO95" s="4"/>
      <c r="IP95" s="8"/>
      <c r="IQ95" s="7"/>
      <c r="IR95" s="7"/>
      <c r="IS95" s="2" t="s">
        <v>175</v>
      </c>
      <c r="IT95" s="2" t="s">
        <v>129</v>
      </c>
      <c r="IU95" s="2" t="s">
        <v>132</v>
      </c>
      <c r="IV95" s="2" t="s">
        <v>132</v>
      </c>
      <c r="IW95" s="2" t="s">
        <v>142</v>
      </c>
      <c r="IX95" s="2" t="s">
        <v>132</v>
      </c>
      <c r="IY95" s="4"/>
      <c r="IZ95" s="8"/>
      <c r="JA95" s="4"/>
      <c r="JB95" s="8"/>
      <c r="JC95" s="7"/>
      <c r="JD95" s="7"/>
      <c r="JE95" s="2" t="s">
        <v>140</v>
      </c>
      <c r="JF95" s="2" t="s">
        <v>129</v>
      </c>
      <c r="JG95" s="2" t="s">
        <v>897</v>
      </c>
      <c r="JH95" s="2" t="s">
        <v>132</v>
      </c>
      <c r="JI95" s="2" t="s">
        <v>142</v>
      </c>
      <c r="JJ95" s="2" t="s">
        <v>132</v>
      </c>
      <c r="JK95" s="4"/>
      <c r="JL95" s="8"/>
      <c r="JM95" s="4"/>
      <c r="JN95" s="8"/>
      <c r="JO95" s="7"/>
      <c r="JP95" s="7"/>
      <c r="JQ95" s="2" t="s">
        <v>176</v>
      </c>
      <c r="JR95" s="2" t="s">
        <v>129</v>
      </c>
      <c r="JS95" s="2" t="s">
        <v>132</v>
      </c>
      <c r="JT95" s="2" t="s">
        <v>132</v>
      </c>
      <c r="JU95" s="2" t="s">
        <v>142</v>
      </c>
      <c r="JV95" s="2" t="s">
        <v>132</v>
      </c>
      <c r="JW95" s="4"/>
      <c r="JX95" s="8"/>
      <c r="JY95" s="4"/>
      <c r="JZ95" s="8"/>
      <c r="KA95" s="7"/>
      <c r="KB95" s="7"/>
      <c r="KC95" s="2" t="s">
        <v>164</v>
      </c>
      <c r="KD95" s="2" t="s">
        <v>129</v>
      </c>
      <c r="KE95" s="2" t="s">
        <v>132</v>
      </c>
      <c r="KF95" s="2" t="s">
        <v>132</v>
      </c>
      <c r="KG95" s="2" t="s">
        <v>142</v>
      </c>
      <c r="KH95" s="2" t="s">
        <v>132</v>
      </c>
      <c r="KI95" s="4"/>
      <c r="KJ95" s="8"/>
      <c r="KK95" s="4"/>
      <c r="KL95" s="8"/>
      <c r="KM95" s="7"/>
      <c r="KN95" s="7"/>
      <c r="KO95" s="2" t="s">
        <v>175</v>
      </c>
      <c r="KP95" s="2" t="s">
        <v>129</v>
      </c>
      <c r="KQ95" s="2" t="s">
        <v>132</v>
      </c>
      <c r="KR95" s="2" t="s">
        <v>132</v>
      </c>
      <c r="KS95" s="2" t="s">
        <v>142</v>
      </c>
      <c r="KT95" s="2" t="s">
        <v>132</v>
      </c>
      <c r="KU95" s="4"/>
      <c r="KV95" s="8"/>
      <c r="KW95" s="4"/>
      <c r="KX95" s="8"/>
      <c r="KY95" s="7"/>
      <c r="KZ95" s="7"/>
      <c r="LA95" s="2" t="s">
        <v>175</v>
      </c>
      <c r="LB95" s="2" t="s">
        <v>177</v>
      </c>
      <c r="LC95" s="2" t="s">
        <v>132</v>
      </c>
      <c r="LD95" s="2" t="s">
        <v>132</v>
      </c>
      <c r="LE95" s="2" t="s">
        <v>142</v>
      </c>
      <c r="LF95" s="2" t="s">
        <v>132</v>
      </c>
      <c r="LG95" s="4"/>
      <c r="LH95" s="8"/>
      <c r="LI95" s="4"/>
      <c r="LJ95" s="8"/>
      <c r="LK95" s="7"/>
      <c r="LL95" s="7"/>
      <c r="LM95" s="2" t="s">
        <v>175</v>
      </c>
      <c r="LN95" s="2" t="s">
        <v>129</v>
      </c>
      <c r="LO95" s="2" t="s">
        <v>132</v>
      </c>
      <c r="LP95" s="2" t="s">
        <v>132</v>
      </c>
      <c r="LQ95" s="2" t="s">
        <v>142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175</v>
      </c>
      <c r="ML95" s="2" t="s">
        <v>129</v>
      </c>
      <c r="MM95" s="2" t="s">
        <v>132</v>
      </c>
      <c r="MN95" s="2" t="s">
        <v>132</v>
      </c>
      <c r="MO95" s="2" t="s">
        <v>142</v>
      </c>
      <c r="MP95" s="2" t="s">
        <v>132</v>
      </c>
      <c r="MQ95" s="4"/>
      <c r="MR95" s="8"/>
      <c r="MS95" s="4"/>
      <c r="MT95" s="8"/>
      <c r="MU95" s="7"/>
      <c r="MV95" s="7"/>
      <c r="MW95" s="2" t="s">
        <v>175</v>
      </c>
      <c r="MX95" s="2" t="s">
        <v>129</v>
      </c>
      <c r="MY95" s="2" t="s">
        <v>132</v>
      </c>
      <c r="MZ95" s="2" t="s">
        <v>132</v>
      </c>
      <c r="NA95" s="2" t="s">
        <v>142</v>
      </c>
      <c r="NB95" s="2" t="s">
        <v>132</v>
      </c>
      <c r="NC95" s="4"/>
      <c r="ND95" s="8"/>
      <c r="NE95" s="4"/>
      <c r="NF95" s="8"/>
      <c r="NG95" s="7"/>
      <c r="NH95" s="7"/>
      <c r="NI95" s="2" t="s">
        <v>175</v>
      </c>
      <c r="NJ95" s="2" t="s">
        <v>129</v>
      </c>
      <c r="NK95" s="2" t="s">
        <v>132</v>
      </c>
      <c r="NL95" s="2" t="s">
        <v>132</v>
      </c>
      <c r="NM95" s="2" t="s">
        <v>142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176</v>
      </c>
      <c r="OH95" s="2" t="s">
        <v>129</v>
      </c>
      <c r="OI95" s="2" t="s">
        <v>132</v>
      </c>
      <c r="OJ95" s="2" t="s">
        <v>132</v>
      </c>
      <c r="OK95" s="2" t="s">
        <v>142</v>
      </c>
      <c r="OL95" s="2" t="s">
        <v>132</v>
      </c>
      <c r="OM95" s="4"/>
      <c r="ON95" s="8"/>
      <c r="OO95" s="4"/>
      <c r="OP95" s="8"/>
      <c r="OQ95" s="7"/>
      <c r="OR95" s="7"/>
      <c r="OS95" s="2" t="s">
        <v>175</v>
      </c>
      <c r="OT95" s="2" t="s">
        <v>129</v>
      </c>
      <c r="OU95" s="2" t="s">
        <v>132</v>
      </c>
      <c r="OV95" s="2" t="s">
        <v>132</v>
      </c>
      <c r="OW95" s="2" t="s">
        <v>142</v>
      </c>
      <c r="OX95" s="2" t="s">
        <v>132</v>
      </c>
      <c r="OY95" s="4"/>
      <c r="OZ95" s="8"/>
      <c r="PA95" s="4"/>
      <c r="PB95" s="8"/>
      <c r="PC95" s="7"/>
      <c r="PD95" s="7"/>
      <c r="PE95" s="2" t="s">
        <v>164</v>
      </c>
      <c r="PF95" s="2" t="s">
        <v>129</v>
      </c>
      <c r="PG95" s="2" t="s">
        <v>132</v>
      </c>
      <c r="PH95" s="2" t="s">
        <v>132</v>
      </c>
      <c r="PI95" s="2" t="s">
        <v>142</v>
      </c>
      <c r="PJ95" s="2" t="s">
        <v>132</v>
      </c>
      <c r="PK95" s="4"/>
      <c r="PL95" s="8"/>
      <c r="PM95" s="4"/>
      <c r="PN95" s="8"/>
      <c r="PO95" s="7"/>
      <c r="PP95" s="7"/>
      <c r="PQ95" s="2" t="s">
        <v>175</v>
      </c>
      <c r="PR95" s="2" t="s">
        <v>129</v>
      </c>
      <c r="PS95" s="2" t="s">
        <v>132</v>
      </c>
      <c r="PT95" s="2" t="s">
        <v>132</v>
      </c>
      <c r="PU95" s="2" t="s">
        <v>142</v>
      </c>
      <c r="PV95" s="2" t="s">
        <v>132</v>
      </c>
      <c r="PW95" s="4"/>
      <c r="PX95" s="8"/>
      <c r="PY95" s="4"/>
      <c r="PZ95" s="8"/>
      <c r="QA95" s="7"/>
      <c r="QB95" s="7"/>
      <c r="QC95" s="2" t="s">
        <v>175</v>
      </c>
      <c r="QD95" s="2" t="s">
        <v>129</v>
      </c>
      <c r="QE95" s="2" t="s">
        <v>132</v>
      </c>
      <c r="QF95" s="2" t="s">
        <v>132</v>
      </c>
      <c r="QG95" s="2" t="s">
        <v>142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175</v>
      </c>
      <c r="RB95" s="2" t="s">
        <v>129</v>
      </c>
      <c r="RC95" s="2" t="s">
        <v>132</v>
      </c>
      <c r="RD95" s="2" t="s">
        <v>132</v>
      </c>
      <c r="RE95" s="2" t="s">
        <v>142</v>
      </c>
      <c r="RF95" s="2" t="s">
        <v>180</v>
      </c>
      <c r="RG95" s="4"/>
      <c r="RH95" s="8"/>
      <c r="RI95" s="4"/>
      <c r="RJ95" s="8"/>
      <c r="RK95" s="7"/>
      <c r="RL95" s="7"/>
      <c r="RM95" s="2" t="s">
        <v>175</v>
      </c>
      <c r="RN95" s="2" t="s">
        <v>129</v>
      </c>
      <c r="RO95" s="2" t="s">
        <v>132</v>
      </c>
      <c r="RP95" s="2" t="s">
        <v>132</v>
      </c>
      <c r="RQ95" s="2" t="s">
        <v>142</v>
      </c>
      <c r="RR95" s="2" t="s">
        <v>132</v>
      </c>
    </row>
    <row r="96">
      <c r="A96" s="2" t="s">
        <v>1606</v>
      </c>
      <c r="B96" s="2" t="s">
        <v>121</v>
      </c>
      <c r="C96" s="2" t="s">
        <v>122</v>
      </c>
      <c r="D96" s="2" t="s">
        <v>929</v>
      </c>
      <c r="E96" s="2" t="s">
        <v>930</v>
      </c>
      <c r="F96" s="2" t="s">
        <v>1607</v>
      </c>
      <c r="G96" s="2" t="s">
        <v>1607</v>
      </c>
      <c r="H96" s="2" t="s">
        <v>1607</v>
      </c>
      <c r="I96" s="2" t="s">
        <v>1034</v>
      </c>
      <c r="J96" s="2" t="s">
        <v>127</v>
      </c>
      <c r="K96" s="2" t="s">
        <v>465</v>
      </c>
      <c r="L96" s="3">
        <v>18</v>
      </c>
      <c r="M96" s="3">
        <v>18.9</v>
      </c>
      <c r="N96" s="3"/>
      <c r="O96" s="2" t="s">
        <v>760</v>
      </c>
      <c r="P96" s="2" t="s">
        <v>922</v>
      </c>
      <c r="Q96" s="2" t="s">
        <v>131</v>
      </c>
      <c r="R96" s="2" t="s">
        <v>18</v>
      </c>
      <c r="S96" s="2" t="s">
        <v>132</v>
      </c>
      <c r="T96" s="2" t="s">
        <v>132</v>
      </c>
      <c r="U96" s="2" t="s">
        <v>132</v>
      </c>
      <c r="V96" s="2" t="s">
        <v>746</v>
      </c>
      <c r="W96" s="2" t="s">
        <v>132</v>
      </c>
      <c r="X96" s="2" t="s">
        <v>132</v>
      </c>
      <c r="Y96" s="2" t="s">
        <v>592</v>
      </c>
      <c r="Z96" s="4">
        <v>122</v>
      </c>
      <c r="AA96" s="4">
        <f>=ROUNDDOWN(152.5,0)</f>
      </c>
      <c r="AB96" s="5">
        <v>0.8</v>
      </c>
      <c r="AC96" s="2" t="s">
        <v>132</v>
      </c>
      <c r="AD96" s="4"/>
      <c r="AE96" s="4"/>
      <c r="AF96" s="6"/>
      <c r="AG96" s="6">
        <v>46</v>
      </c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3</v>
      </c>
      <c r="AQ96" s="8">
        <v>54.42</v>
      </c>
      <c r="AR96" s="4"/>
      <c r="AS96" s="8"/>
      <c r="AT96" s="7"/>
      <c r="AU96" s="7"/>
      <c r="AV96" s="4">
        <v>3</v>
      </c>
      <c r="AW96" s="8">
        <v>54.42</v>
      </c>
      <c r="AX96" s="4"/>
      <c r="AY96" s="8"/>
      <c r="AZ96" s="7"/>
      <c r="BA96" s="7"/>
      <c r="BB96" s="7">
        <v>1</v>
      </c>
      <c r="BC96" s="4">
        <v>3</v>
      </c>
      <c r="BD96" s="8">
        <v>54.42</v>
      </c>
      <c r="BE96" s="4"/>
      <c r="BF96" s="8"/>
      <c r="BG96" s="7"/>
      <c r="BH96" s="7"/>
      <c r="BI96" s="7">
        <v>1</v>
      </c>
      <c r="BJ96" s="4">
        <v>3</v>
      </c>
      <c r="BK96" s="8">
        <v>54.42</v>
      </c>
      <c r="BL96" s="2" t="s">
        <v>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132</v>
      </c>
      <c r="BV96" s="2" t="s">
        <v>132</v>
      </c>
      <c r="BW96" s="2" t="s">
        <v>132</v>
      </c>
      <c r="BX96" s="2" t="s">
        <v>132</v>
      </c>
      <c r="BY96" s="2" t="s">
        <v>132</v>
      </c>
      <c r="BZ96" s="2" t="s">
        <v>132</v>
      </c>
      <c r="CA96" s="4"/>
      <c r="CB96" s="8"/>
      <c r="CC96" s="4"/>
      <c r="CD96" s="8"/>
      <c r="CE96" s="7"/>
      <c r="CF96" s="7"/>
      <c r="CG96" s="2" t="s">
        <v>132</v>
      </c>
      <c r="CH96" s="2" t="s">
        <v>132</v>
      </c>
      <c r="CI96" s="2" t="s">
        <v>132</v>
      </c>
      <c r="CJ96" s="2" t="s">
        <v>132</v>
      </c>
      <c r="CK96" s="2" t="s">
        <v>132</v>
      </c>
      <c r="CL96" s="2" t="s">
        <v>132</v>
      </c>
      <c r="CM96" s="4">
        <v>3</v>
      </c>
      <c r="CN96" s="8">
        <v>54.42</v>
      </c>
      <c r="CO96" s="4"/>
      <c r="CP96" s="8"/>
      <c r="CQ96" s="7"/>
      <c r="CR96" s="7"/>
      <c r="CS96" s="2" t="s">
        <v>140</v>
      </c>
      <c r="CT96" s="2" t="s">
        <v>129</v>
      </c>
      <c r="CU96" s="2" t="s">
        <v>1036</v>
      </c>
      <c r="CV96" s="2" t="s">
        <v>1037</v>
      </c>
      <c r="CW96" s="2" t="s">
        <v>142</v>
      </c>
      <c r="CX96" s="2" t="s">
        <v>132</v>
      </c>
      <c r="CY96" s="4"/>
      <c r="CZ96" s="8"/>
      <c r="DA96" s="4"/>
      <c r="DB96" s="8"/>
      <c r="DC96" s="7"/>
      <c r="DD96" s="7"/>
      <c r="DE96" s="2" t="s">
        <v>132</v>
      </c>
      <c r="DF96" s="2" t="s">
        <v>132</v>
      </c>
      <c r="DG96" s="2" t="s">
        <v>132</v>
      </c>
      <c r="DH96" s="2" t="s">
        <v>132</v>
      </c>
      <c r="DI96" s="2" t="s">
        <v>132</v>
      </c>
      <c r="DJ96" s="2" t="s">
        <v>132</v>
      </c>
      <c r="DK96" s="4"/>
      <c r="DL96" s="8"/>
      <c r="DM96" s="4"/>
      <c r="DN96" s="8"/>
      <c r="DO96" s="7"/>
      <c r="DP96" s="7"/>
      <c r="DQ96" s="2" t="s">
        <v>132</v>
      </c>
      <c r="DR96" s="2" t="s">
        <v>132</v>
      </c>
      <c r="DS96" s="2" t="s">
        <v>132</v>
      </c>
      <c r="DT96" s="2" t="s">
        <v>132</v>
      </c>
      <c r="DU96" s="2" t="s">
        <v>132</v>
      </c>
      <c r="DV96" s="2" t="s">
        <v>132</v>
      </c>
      <c r="DW96" s="4"/>
      <c r="DX96" s="8"/>
      <c r="DY96" s="4"/>
      <c r="DZ96" s="8"/>
      <c r="EA96" s="7"/>
      <c r="EB96" s="7"/>
      <c r="EC96" s="2" t="s">
        <v>132</v>
      </c>
      <c r="ED96" s="2" t="s">
        <v>132</v>
      </c>
      <c r="EE96" s="2" t="s">
        <v>132</v>
      </c>
      <c r="EF96" s="2" t="s">
        <v>132</v>
      </c>
      <c r="EG96" s="2" t="s">
        <v>132</v>
      </c>
      <c r="EH96" s="2" t="s">
        <v>132</v>
      </c>
      <c r="EI96" s="4"/>
      <c r="EJ96" s="8"/>
      <c r="EK96" s="4"/>
      <c r="EL96" s="8"/>
      <c r="EM96" s="7"/>
      <c r="EN96" s="7"/>
      <c r="EO96" s="2" t="s">
        <v>132</v>
      </c>
      <c r="EP96" s="2" t="s">
        <v>132</v>
      </c>
      <c r="EQ96" s="2" t="s">
        <v>132</v>
      </c>
      <c r="ER96" s="2" t="s">
        <v>132</v>
      </c>
      <c r="ES96" s="2" t="s">
        <v>132</v>
      </c>
      <c r="ET96" s="2" t="s">
        <v>132</v>
      </c>
      <c r="EU96" s="4"/>
      <c r="EV96" s="8"/>
      <c r="EW96" s="4"/>
      <c r="EX96" s="8"/>
      <c r="EY96" s="7"/>
      <c r="EZ96" s="7"/>
      <c r="FA96" s="2" t="s">
        <v>132</v>
      </c>
      <c r="FB96" s="2" t="s">
        <v>132</v>
      </c>
      <c r="FC96" s="2" t="s">
        <v>132</v>
      </c>
      <c r="FD96" s="2" t="s">
        <v>132</v>
      </c>
      <c r="FE96" s="2" t="s">
        <v>132</v>
      </c>
      <c r="FF96" s="2" t="s">
        <v>132</v>
      </c>
      <c r="FG96" s="4"/>
      <c r="FH96" s="8"/>
      <c r="FI96" s="4"/>
      <c r="FJ96" s="8"/>
      <c r="FK96" s="7"/>
      <c r="FL96" s="7"/>
      <c r="FM96" s="2" t="s">
        <v>132</v>
      </c>
      <c r="FN96" s="2" t="s">
        <v>132</v>
      </c>
      <c r="FO96" s="2" t="s">
        <v>132</v>
      </c>
      <c r="FP96" s="2" t="s">
        <v>132</v>
      </c>
      <c r="FQ96" s="2" t="s">
        <v>132</v>
      </c>
      <c r="FR96" s="2" t="s">
        <v>132</v>
      </c>
      <c r="FS96" s="4"/>
      <c r="FT96" s="8"/>
      <c r="FU96" s="4"/>
      <c r="FV96" s="8"/>
      <c r="FW96" s="7"/>
      <c r="FX96" s="7"/>
      <c r="FY96" s="2" t="s">
        <v>132</v>
      </c>
      <c r="FZ96" s="2" t="s">
        <v>132</v>
      </c>
      <c r="GA96" s="2" t="s">
        <v>132</v>
      </c>
      <c r="GB96" s="2" t="s">
        <v>132</v>
      </c>
      <c r="GC96" s="2" t="s">
        <v>132</v>
      </c>
      <c r="GD96" s="2" t="s">
        <v>132</v>
      </c>
      <c r="GE96" s="4"/>
      <c r="GF96" s="8"/>
      <c r="GG96" s="4"/>
      <c r="GH96" s="8"/>
      <c r="GI96" s="7"/>
      <c r="GJ96" s="7"/>
      <c r="GK96" s="2" t="s">
        <v>132</v>
      </c>
      <c r="GL96" s="2" t="s">
        <v>132</v>
      </c>
      <c r="GM96" s="2" t="s">
        <v>132</v>
      </c>
      <c r="GN96" s="2" t="s">
        <v>132</v>
      </c>
      <c r="GO96" s="2" t="s">
        <v>132</v>
      </c>
      <c r="GP96" s="2" t="s">
        <v>132</v>
      </c>
      <c r="GQ96" s="4"/>
      <c r="GR96" s="8"/>
      <c r="GS96" s="4"/>
      <c r="GT96" s="8"/>
      <c r="GU96" s="7"/>
      <c r="GV96" s="7"/>
      <c r="GW96" s="2" t="s">
        <v>132</v>
      </c>
      <c r="GX96" s="2" t="s">
        <v>132</v>
      </c>
      <c r="GY96" s="2" t="s">
        <v>132</v>
      </c>
      <c r="GZ96" s="2" t="s">
        <v>132</v>
      </c>
      <c r="HA96" s="2" t="s">
        <v>132</v>
      </c>
      <c r="HB96" s="2" t="s">
        <v>132</v>
      </c>
      <c r="HC96" s="4"/>
      <c r="HD96" s="8"/>
      <c r="HE96" s="4"/>
      <c r="HF96" s="8"/>
      <c r="HG96" s="7"/>
      <c r="HH96" s="7"/>
      <c r="HI96" s="2" t="s">
        <v>132</v>
      </c>
      <c r="HJ96" s="2" t="s">
        <v>132</v>
      </c>
      <c r="HK96" s="2" t="s">
        <v>132</v>
      </c>
      <c r="HL96" s="2" t="s">
        <v>132</v>
      </c>
      <c r="HM96" s="2" t="s">
        <v>132</v>
      </c>
      <c r="HN96" s="2" t="s">
        <v>132</v>
      </c>
      <c r="HO96" s="4"/>
      <c r="HP96" s="8"/>
      <c r="HQ96" s="4"/>
      <c r="HR96" s="8"/>
      <c r="HS96" s="7"/>
      <c r="HT96" s="7"/>
      <c r="HU96" s="2" t="s">
        <v>132</v>
      </c>
      <c r="HV96" s="2" t="s">
        <v>132</v>
      </c>
      <c r="HW96" s="2" t="s">
        <v>132</v>
      </c>
      <c r="HX96" s="2" t="s">
        <v>132</v>
      </c>
      <c r="HY96" s="2" t="s">
        <v>132</v>
      </c>
      <c r="HZ96" s="2" t="s">
        <v>132</v>
      </c>
      <c r="IA96" s="4"/>
      <c r="IB96" s="8"/>
      <c r="IC96" s="4"/>
      <c r="ID96" s="8"/>
      <c r="IE96" s="7"/>
      <c r="IF96" s="7"/>
      <c r="IG96" s="2" t="s">
        <v>132</v>
      </c>
      <c r="IH96" s="2" t="s">
        <v>132</v>
      </c>
      <c r="II96" s="2" t="s">
        <v>132</v>
      </c>
      <c r="IJ96" s="2" t="s">
        <v>132</v>
      </c>
      <c r="IK96" s="2" t="s">
        <v>132</v>
      </c>
      <c r="IL96" s="2" t="s">
        <v>132</v>
      </c>
      <c r="IM96" s="4"/>
      <c r="IN96" s="8"/>
      <c r="IO96" s="4"/>
      <c r="IP96" s="8"/>
      <c r="IQ96" s="7"/>
      <c r="IR96" s="7"/>
      <c r="IS96" s="2" t="s">
        <v>132</v>
      </c>
      <c r="IT96" s="2" t="s">
        <v>132</v>
      </c>
      <c r="IU96" s="2" t="s">
        <v>132</v>
      </c>
      <c r="IV96" s="2" t="s">
        <v>132</v>
      </c>
      <c r="IW96" s="2" t="s">
        <v>132</v>
      </c>
      <c r="IX96" s="2" t="s">
        <v>132</v>
      </c>
      <c r="IY96" s="4"/>
      <c r="IZ96" s="8"/>
      <c r="JA96" s="4"/>
      <c r="JB96" s="8"/>
      <c r="JC96" s="7"/>
      <c r="JD96" s="7"/>
      <c r="JE96" s="2" t="s">
        <v>132</v>
      </c>
      <c r="JF96" s="2" t="s">
        <v>132</v>
      </c>
      <c r="JG96" s="2" t="s">
        <v>132</v>
      </c>
      <c r="JH96" s="2" t="s">
        <v>132</v>
      </c>
      <c r="JI96" s="2" t="s">
        <v>132</v>
      </c>
      <c r="JJ96" s="2" t="s">
        <v>132</v>
      </c>
      <c r="JK96" s="4"/>
      <c r="JL96" s="8"/>
      <c r="JM96" s="4"/>
      <c r="JN96" s="8"/>
      <c r="JO96" s="7"/>
      <c r="JP96" s="7"/>
      <c r="JQ96" s="2" t="s">
        <v>132</v>
      </c>
      <c r="JR96" s="2" t="s">
        <v>132</v>
      </c>
      <c r="JS96" s="2" t="s">
        <v>132</v>
      </c>
      <c r="JT96" s="2" t="s">
        <v>132</v>
      </c>
      <c r="JU96" s="2" t="s">
        <v>132</v>
      </c>
      <c r="JV96" s="2" t="s">
        <v>132</v>
      </c>
      <c r="JW96" s="4"/>
      <c r="JX96" s="8"/>
      <c r="JY96" s="4"/>
      <c r="JZ96" s="8"/>
      <c r="KA96" s="7"/>
      <c r="KB96" s="7"/>
      <c r="KC96" s="2" t="s">
        <v>132</v>
      </c>
      <c r="KD96" s="2" t="s">
        <v>132</v>
      </c>
      <c r="KE96" s="2" t="s">
        <v>132</v>
      </c>
      <c r="KF96" s="2" t="s">
        <v>132</v>
      </c>
      <c r="KG96" s="2" t="s">
        <v>132</v>
      </c>
      <c r="KH96" s="2" t="s">
        <v>132</v>
      </c>
      <c r="KI96" s="4"/>
      <c r="KJ96" s="8"/>
      <c r="KK96" s="4"/>
      <c r="KL96" s="8"/>
      <c r="KM96" s="7"/>
      <c r="KN96" s="7"/>
      <c r="KO96" s="2" t="s">
        <v>132</v>
      </c>
      <c r="KP96" s="2" t="s">
        <v>132</v>
      </c>
      <c r="KQ96" s="2" t="s">
        <v>132</v>
      </c>
      <c r="KR96" s="2" t="s">
        <v>132</v>
      </c>
      <c r="KS96" s="2" t="s">
        <v>132</v>
      </c>
      <c r="KT96" s="2" t="s">
        <v>132</v>
      </c>
      <c r="KU96" s="4"/>
      <c r="KV96" s="8"/>
      <c r="KW96" s="4"/>
      <c r="KX96" s="8"/>
      <c r="KY96" s="7"/>
      <c r="KZ96" s="7"/>
      <c r="LA96" s="2" t="s">
        <v>132</v>
      </c>
      <c r="LB96" s="2" t="s">
        <v>132</v>
      </c>
      <c r="LC96" s="2" t="s">
        <v>132</v>
      </c>
      <c r="LD96" s="2" t="s">
        <v>132</v>
      </c>
      <c r="LE96" s="2" t="s">
        <v>132</v>
      </c>
      <c r="LF96" s="2" t="s">
        <v>132</v>
      </c>
      <c r="LG96" s="4"/>
      <c r="LH96" s="8"/>
      <c r="LI96" s="4"/>
      <c r="LJ96" s="8"/>
      <c r="LK96" s="7"/>
      <c r="LL96" s="7"/>
      <c r="LM96" s="2" t="s">
        <v>132</v>
      </c>
      <c r="LN96" s="2" t="s">
        <v>132</v>
      </c>
      <c r="LO96" s="2" t="s">
        <v>132</v>
      </c>
      <c r="LP96" s="2" t="s">
        <v>132</v>
      </c>
      <c r="LQ96" s="2" t="s">
        <v>132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132</v>
      </c>
      <c r="MX96" s="2" t="s">
        <v>132</v>
      </c>
      <c r="MY96" s="2" t="s">
        <v>132</v>
      </c>
      <c r="MZ96" s="2" t="s">
        <v>132</v>
      </c>
      <c r="NA96" s="2" t="s">
        <v>132</v>
      </c>
      <c r="NB96" s="2" t="s">
        <v>132</v>
      </c>
      <c r="NC96" s="4"/>
      <c r="ND96" s="8"/>
      <c r="NE96" s="4"/>
      <c r="NF96" s="8"/>
      <c r="NG96" s="7"/>
      <c r="NH96" s="7"/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132</v>
      </c>
      <c r="OH96" s="2" t="s">
        <v>132</v>
      </c>
      <c r="OI96" s="2" t="s">
        <v>132</v>
      </c>
      <c r="OJ96" s="2" t="s">
        <v>132</v>
      </c>
      <c r="OK96" s="2" t="s">
        <v>132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132</v>
      </c>
      <c r="PR96" s="2" t="s">
        <v>132</v>
      </c>
      <c r="PS96" s="2" t="s">
        <v>132</v>
      </c>
      <c r="PT96" s="2" t="s">
        <v>132</v>
      </c>
      <c r="PU96" s="2" t="s">
        <v>132</v>
      </c>
      <c r="PV96" s="2" t="s">
        <v>132</v>
      </c>
      <c r="PW96" s="4"/>
      <c r="PX96" s="8"/>
      <c r="PY96" s="4"/>
      <c r="PZ96" s="8"/>
      <c r="QA96" s="7"/>
      <c r="QB96" s="7"/>
      <c r="QC96" s="2" t="s">
        <v>132</v>
      </c>
      <c r="QD96" s="2" t="s">
        <v>132</v>
      </c>
      <c r="QE96" s="2" t="s">
        <v>132</v>
      </c>
      <c r="QF96" s="2" t="s">
        <v>132</v>
      </c>
      <c r="QG96" s="2" t="s">
        <v>132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132</v>
      </c>
      <c r="RB96" s="2" t="s">
        <v>132</v>
      </c>
      <c r="RC96" s="2" t="s">
        <v>132</v>
      </c>
      <c r="RD96" s="2" t="s">
        <v>132</v>
      </c>
      <c r="RE96" s="2" t="s">
        <v>132</v>
      </c>
      <c r="RF96" s="2" t="s">
        <v>132</v>
      </c>
      <c r="RG96" s="4"/>
      <c r="RH96" s="8"/>
      <c r="RI96" s="4"/>
      <c r="RJ96" s="8"/>
      <c r="RK96" s="7"/>
      <c r="RL96" s="7"/>
      <c r="RM96" s="2" t="s">
        <v>132</v>
      </c>
      <c r="RN96" s="2" t="s">
        <v>132</v>
      </c>
      <c r="RO96" s="2" t="s">
        <v>132</v>
      </c>
      <c r="RP96" s="2" t="s">
        <v>132</v>
      </c>
      <c r="RQ96" s="2" t="s">
        <v>132</v>
      </c>
      <c r="RR96" s="2" t="s">
        <v>132</v>
      </c>
    </row>
    <row r="97">
      <c r="A97" s="2" t="s">
        <v>1608</v>
      </c>
      <c r="B97" s="2" t="s">
        <v>121</v>
      </c>
      <c r="C97" s="2" t="s">
        <v>122</v>
      </c>
      <c r="D97" s="2" t="s">
        <v>929</v>
      </c>
      <c r="E97" s="2" t="s">
        <v>930</v>
      </c>
      <c r="F97" s="2" t="s">
        <v>1609</v>
      </c>
      <c r="G97" s="2" t="s">
        <v>1609</v>
      </c>
      <c r="H97" s="2" t="s">
        <v>1609</v>
      </c>
      <c r="I97" s="2" t="s">
        <v>1610</v>
      </c>
      <c r="J97" s="2" t="s">
        <v>127</v>
      </c>
      <c r="K97" s="2" t="s">
        <v>465</v>
      </c>
      <c r="L97" s="3">
        <v>36.42</v>
      </c>
      <c r="M97" s="3">
        <v>38.24</v>
      </c>
      <c r="N97" s="3">
        <v>76.49</v>
      </c>
      <c r="O97" s="2" t="s">
        <v>129</v>
      </c>
      <c r="P97" s="2" t="s">
        <v>602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282</v>
      </c>
      <c r="V97" s="2" t="s">
        <v>746</v>
      </c>
      <c r="W97" s="2" t="s">
        <v>849</v>
      </c>
      <c r="X97" s="2" t="s">
        <v>246</v>
      </c>
      <c r="Y97" s="2" t="s">
        <v>1415</v>
      </c>
      <c r="Z97" s="4">
        <v>49</v>
      </c>
      <c r="AA97" s="4">
        <f>=ROUNDDOWN(49,0)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</v>
      </c>
      <c r="AQ97" s="8">
        <v>47.24</v>
      </c>
      <c r="AR97" s="4"/>
      <c r="AS97" s="8"/>
      <c r="AT97" s="7"/>
      <c r="AU97" s="7"/>
      <c r="AV97" s="4">
        <v>1</v>
      </c>
      <c r="AW97" s="8">
        <v>47.24</v>
      </c>
      <c r="AX97" s="4"/>
      <c r="AY97" s="8"/>
      <c r="AZ97" s="7"/>
      <c r="BA97" s="7"/>
      <c r="BB97" s="7">
        <v>1</v>
      </c>
      <c r="BC97" s="4">
        <v>1</v>
      </c>
      <c r="BD97" s="8">
        <v>47.24</v>
      </c>
      <c r="BE97" s="4"/>
      <c r="BF97" s="8"/>
      <c r="BG97" s="7"/>
      <c r="BH97" s="7"/>
      <c r="BI97" s="7">
        <v>1</v>
      </c>
      <c r="BJ97" s="4">
        <v>1</v>
      </c>
      <c r="BK97" s="8">
        <v>47.24</v>
      </c>
      <c r="BL97" s="2" t="s">
        <v>20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132</v>
      </c>
      <c r="BX97" s="2" t="s">
        <v>852</v>
      </c>
      <c r="BY97" s="2" t="s">
        <v>142</v>
      </c>
      <c r="BZ97" s="2" t="s">
        <v>132</v>
      </c>
      <c r="CA97" s="4"/>
      <c r="CB97" s="8"/>
      <c r="CC97" s="4"/>
      <c r="CD97" s="8"/>
      <c r="CE97" s="7"/>
      <c r="CF97" s="7"/>
      <c r="CG97" s="2" t="s">
        <v>140</v>
      </c>
      <c r="CH97" s="2" t="s">
        <v>129</v>
      </c>
      <c r="CI97" s="2" t="s">
        <v>1214</v>
      </c>
      <c r="CJ97" s="2" t="s">
        <v>132</v>
      </c>
      <c r="CK97" s="2" t="s">
        <v>142</v>
      </c>
      <c r="CL97" s="2" t="s">
        <v>132</v>
      </c>
      <c r="CM97" s="4"/>
      <c r="CN97" s="8"/>
      <c r="CO97" s="4"/>
      <c r="CP97" s="8"/>
      <c r="CQ97" s="7"/>
      <c r="CR97" s="7"/>
      <c r="CS97" s="2" t="s">
        <v>140</v>
      </c>
      <c r="CT97" s="2" t="s">
        <v>129</v>
      </c>
      <c r="CU97" s="2" t="s">
        <v>867</v>
      </c>
      <c r="CV97" s="2" t="s">
        <v>132</v>
      </c>
      <c r="CW97" s="2" t="s">
        <v>142</v>
      </c>
      <c r="CX97" s="2" t="s">
        <v>132</v>
      </c>
      <c r="CY97" s="4"/>
      <c r="CZ97" s="8"/>
      <c r="DA97" s="4"/>
      <c r="DB97" s="8"/>
      <c r="DC97" s="7"/>
      <c r="DD97" s="7"/>
      <c r="DE97" s="2" t="s">
        <v>140</v>
      </c>
      <c r="DF97" s="2" t="s">
        <v>129</v>
      </c>
      <c r="DG97" s="2" t="s">
        <v>1419</v>
      </c>
      <c r="DH97" s="2" t="s">
        <v>1423</v>
      </c>
      <c r="DI97" s="2" t="s">
        <v>142</v>
      </c>
      <c r="DJ97" s="2" t="s">
        <v>132</v>
      </c>
      <c r="DK97" s="4">
        <v>1</v>
      </c>
      <c r="DL97" s="8">
        <v>47.24</v>
      </c>
      <c r="DM97" s="4"/>
      <c r="DN97" s="8"/>
      <c r="DO97" s="7"/>
      <c r="DP97" s="7"/>
      <c r="DQ97" s="2" t="s">
        <v>140</v>
      </c>
      <c r="DR97" s="2" t="s">
        <v>129</v>
      </c>
      <c r="DS97" s="2" t="s">
        <v>1611</v>
      </c>
      <c r="DT97" s="2" t="s">
        <v>483</v>
      </c>
      <c r="DU97" s="2" t="s">
        <v>142</v>
      </c>
      <c r="DV97" s="2" t="s">
        <v>132</v>
      </c>
      <c r="DW97" s="4"/>
      <c r="DX97" s="8"/>
      <c r="DY97" s="4"/>
      <c r="DZ97" s="8"/>
      <c r="EA97" s="7"/>
      <c r="EB97" s="7"/>
      <c r="EC97" s="2" t="s">
        <v>140</v>
      </c>
      <c r="ED97" s="2" t="s">
        <v>129</v>
      </c>
      <c r="EE97" s="2" t="s">
        <v>1419</v>
      </c>
      <c r="EF97" s="2" t="s">
        <v>1159</v>
      </c>
      <c r="EG97" s="2" t="s">
        <v>142</v>
      </c>
      <c r="EH97" s="2" t="s">
        <v>132</v>
      </c>
      <c r="EI97" s="4"/>
      <c r="EJ97" s="8"/>
      <c r="EK97" s="4"/>
      <c r="EL97" s="8"/>
      <c r="EM97" s="7"/>
      <c r="EN97" s="7"/>
      <c r="EO97" s="2" t="s">
        <v>140</v>
      </c>
      <c r="EP97" s="2" t="s">
        <v>129</v>
      </c>
      <c r="EQ97" s="2" t="s">
        <v>1422</v>
      </c>
      <c r="ER97" s="2" t="s">
        <v>1486</v>
      </c>
      <c r="ES97" s="2" t="s">
        <v>142</v>
      </c>
      <c r="ET97" s="2" t="s">
        <v>132</v>
      </c>
      <c r="EU97" s="4"/>
      <c r="EV97" s="8"/>
      <c r="EW97" s="4"/>
      <c r="EX97" s="8"/>
      <c r="EY97" s="7"/>
      <c r="EZ97" s="7"/>
      <c r="FA97" s="2" t="s">
        <v>796</v>
      </c>
      <c r="FB97" s="2" t="s">
        <v>129</v>
      </c>
      <c r="FC97" s="2" t="s">
        <v>132</v>
      </c>
      <c r="FD97" s="2" t="s">
        <v>132</v>
      </c>
      <c r="FE97" s="2" t="s">
        <v>142</v>
      </c>
      <c r="FF97" s="2" t="s">
        <v>132</v>
      </c>
      <c r="FG97" s="4"/>
      <c r="FH97" s="8"/>
      <c r="FI97" s="4"/>
      <c r="FJ97" s="8"/>
      <c r="FK97" s="7"/>
      <c r="FL97" s="7"/>
      <c r="FM97" s="2" t="s">
        <v>173</v>
      </c>
      <c r="FN97" s="2" t="s">
        <v>129</v>
      </c>
      <c r="FO97" s="2" t="s">
        <v>132</v>
      </c>
      <c r="FP97" s="2" t="s">
        <v>132</v>
      </c>
      <c r="FQ97" s="2" t="s">
        <v>142</v>
      </c>
      <c r="FR97" s="2" t="s">
        <v>132</v>
      </c>
      <c r="FS97" s="4"/>
      <c r="FT97" s="8"/>
      <c r="FU97" s="4"/>
      <c r="FV97" s="8"/>
      <c r="FW97" s="7"/>
      <c r="FX97" s="7"/>
      <c r="FY97" s="2" t="s">
        <v>140</v>
      </c>
      <c r="FZ97" s="2" t="s">
        <v>129</v>
      </c>
      <c r="GA97" s="2" t="s">
        <v>1423</v>
      </c>
      <c r="GB97" s="2" t="s">
        <v>132</v>
      </c>
      <c r="GC97" s="2" t="s">
        <v>142</v>
      </c>
      <c r="GD97" s="2" t="s">
        <v>132</v>
      </c>
      <c r="GE97" s="4"/>
      <c r="GF97" s="8"/>
      <c r="GG97" s="4"/>
      <c r="GH97" s="8"/>
      <c r="GI97" s="7"/>
      <c r="GJ97" s="7"/>
      <c r="GK97" s="2" t="s">
        <v>140</v>
      </c>
      <c r="GL97" s="2" t="s">
        <v>129</v>
      </c>
      <c r="GM97" s="2" t="s">
        <v>1419</v>
      </c>
      <c r="GN97" s="2" t="s">
        <v>1486</v>
      </c>
      <c r="GO97" s="2" t="s">
        <v>142</v>
      </c>
      <c r="GP97" s="2" t="s">
        <v>132</v>
      </c>
      <c r="GQ97" s="4"/>
      <c r="GR97" s="8"/>
      <c r="GS97" s="4"/>
      <c r="GT97" s="8"/>
      <c r="GU97" s="7"/>
      <c r="GV97" s="7"/>
      <c r="GW97" s="2" t="s">
        <v>140</v>
      </c>
      <c r="GX97" s="2" t="s">
        <v>129</v>
      </c>
      <c r="GY97" s="2" t="s">
        <v>162</v>
      </c>
      <c r="GZ97" s="2" t="s">
        <v>132</v>
      </c>
      <c r="HA97" s="2" t="s">
        <v>142</v>
      </c>
      <c r="HB97" s="2" t="s">
        <v>132</v>
      </c>
      <c r="HC97" s="4"/>
      <c r="HD97" s="8"/>
      <c r="HE97" s="4"/>
      <c r="HF97" s="8"/>
      <c r="HG97" s="7"/>
      <c r="HH97" s="7"/>
      <c r="HI97" s="2" t="s">
        <v>140</v>
      </c>
      <c r="HJ97" s="2" t="s">
        <v>129</v>
      </c>
      <c r="HK97" s="2" t="s">
        <v>859</v>
      </c>
      <c r="HL97" s="2" t="s">
        <v>1612</v>
      </c>
      <c r="HM97" s="2" t="s">
        <v>142</v>
      </c>
      <c r="HN97" s="2" t="s">
        <v>132</v>
      </c>
      <c r="HO97" s="4"/>
      <c r="HP97" s="8"/>
      <c r="HQ97" s="4"/>
      <c r="HR97" s="8"/>
      <c r="HS97" s="7"/>
      <c r="HT97" s="7"/>
      <c r="HU97" s="2" t="s">
        <v>140</v>
      </c>
      <c r="HV97" s="2" t="s">
        <v>129</v>
      </c>
      <c r="HW97" s="2" t="s">
        <v>167</v>
      </c>
      <c r="HX97" s="2" t="s">
        <v>132</v>
      </c>
      <c r="HY97" s="2" t="s">
        <v>142</v>
      </c>
      <c r="HZ97" s="2" t="s">
        <v>132</v>
      </c>
      <c r="IA97" s="4"/>
      <c r="IB97" s="8"/>
      <c r="IC97" s="4"/>
      <c r="ID97" s="8"/>
      <c r="IE97" s="7"/>
      <c r="IF97" s="7"/>
      <c r="IG97" s="2" t="s">
        <v>140</v>
      </c>
      <c r="IH97" s="2" t="s">
        <v>129</v>
      </c>
      <c r="II97" s="2" t="s">
        <v>162</v>
      </c>
      <c r="IJ97" s="2" t="s">
        <v>270</v>
      </c>
      <c r="IK97" s="2" t="s">
        <v>142</v>
      </c>
      <c r="IL97" s="2" t="s">
        <v>132</v>
      </c>
      <c r="IM97" s="4"/>
      <c r="IN97" s="8"/>
      <c r="IO97" s="4"/>
      <c r="IP97" s="8"/>
      <c r="IQ97" s="7"/>
      <c r="IR97" s="7"/>
      <c r="IS97" s="2" t="s">
        <v>175</v>
      </c>
      <c r="IT97" s="2" t="s">
        <v>129</v>
      </c>
      <c r="IU97" s="2" t="s">
        <v>132</v>
      </c>
      <c r="IV97" s="2" t="s">
        <v>132</v>
      </c>
      <c r="IW97" s="2" t="s">
        <v>142</v>
      </c>
      <c r="IX97" s="2" t="s">
        <v>132</v>
      </c>
      <c r="IY97" s="4"/>
      <c r="IZ97" s="8"/>
      <c r="JA97" s="4"/>
      <c r="JB97" s="8"/>
      <c r="JC97" s="7"/>
      <c r="JD97" s="7"/>
      <c r="JE97" s="2" t="s">
        <v>164</v>
      </c>
      <c r="JF97" s="2" t="s">
        <v>129</v>
      </c>
      <c r="JG97" s="2" t="s">
        <v>132</v>
      </c>
      <c r="JH97" s="2" t="s">
        <v>132</v>
      </c>
      <c r="JI97" s="2" t="s">
        <v>142</v>
      </c>
      <c r="JJ97" s="2" t="s">
        <v>132</v>
      </c>
      <c r="JK97" s="4"/>
      <c r="JL97" s="8"/>
      <c r="JM97" s="4"/>
      <c r="JN97" s="8"/>
      <c r="JO97" s="7"/>
      <c r="JP97" s="7"/>
      <c r="JQ97" s="2" t="s">
        <v>175</v>
      </c>
      <c r="JR97" s="2" t="s">
        <v>129</v>
      </c>
      <c r="JS97" s="2" t="s">
        <v>132</v>
      </c>
      <c r="JT97" s="2" t="s">
        <v>132</v>
      </c>
      <c r="JU97" s="2" t="s">
        <v>142</v>
      </c>
      <c r="JV97" s="2" t="s">
        <v>132</v>
      </c>
      <c r="JW97" s="4"/>
      <c r="JX97" s="8"/>
      <c r="JY97" s="4"/>
      <c r="JZ97" s="8"/>
      <c r="KA97" s="7"/>
      <c r="KB97" s="7"/>
      <c r="KC97" s="2" t="s">
        <v>140</v>
      </c>
      <c r="KD97" s="2" t="s">
        <v>129</v>
      </c>
      <c r="KE97" s="2" t="s">
        <v>861</v>
      </c>
      <c r="KF97" s="2" t="s">
        <v>132</v>
      </c>
      <c r="KG97" s="2" t="s">
        <v>142</v>
      </c>
      <c r="KH97" s="2" t="s">
        <v>132</v>
      </c>
      <c r="KI97" s="4"/>
      <c r="KJ97" s="8"/>
      <c r="KK97" s="4"/>
      <c r="KL97" s="8"/>
      <c r="KM97" s="7"/>
      <c r="KN97" s="7"/>
      <c r="KO97" s="2" t="s">
        <v>175</v>
      </c>
      <c r="KP97" s="2" t="s">
        <v>129</v>
      </c>
      <c r="KQ97" s="2" t="s">
        <v>132</v>
      </c>
      <c r="KR97" s="2" t="s">
        <v>132</v>
      </c>
      <c r="KS97" s="2" t="s">
        <v>142</v>
      </c>
      <c r="KT97" s="2" t="s">
        <v>132</v>
      </c>
      <c r="KU97" s="4"/>
      <c r="KV97" s="8"/>
      <c r="KW97" s="4"/>
      <c r="KX97" s="8"/>
      <c r="KY97" s="7"/>
      <c r="KZ97" s="7"/>
      <c r="LA97" s="2" t="s">
        <v>175</v>
      </c>
      <c r="LB97" s="2" t="s">
        <v>177</v>
      </c>
      <c r="LC97" s="2" t="s">
        <v>132</v>
      </c>
      <c r="LD97" s="2" t="s">
        <v>132</v>
      </c>
      <c r="LE97" s="2" t="s">
        <v>142</v>
      </c>
      <c r="LF97" s="2" t="s">
        <v>132</v>
      </c>
      <c r="LG97" s="4"/>
      <c r="LH97" s="8"/>
      <c r="LI97" s="4"/>
      <c r="LJ97" s="8"/>
      <c r="LK97" s="7"/>
      <c r="LL97" s="7"/>
      <c r="LM97" s="2" t="s">
        <v>132</v>
      </c>
      <c r="LN97" s="2" t="s">
        <v>132</v>
      </c>
      <c r="LO97" s="2" t="s">
        <v>132</v>
      </c>
      <c r="LP97" s="2" t="s">
        <v>132</v>
      </c>
      <c r="LQ97" s="2" t="s">
        <v>132</v>
      </c>
      <c r="LR97" s="2" t="s">
        <v>132</v>
      </c>
      <c r="LS97" s="4"/>
      <c r="LT97" s="8"/>
      <c r="LU97" s="4"/>
      <c r="LV97" s="8"/>
      <c r="LW97" s="7"/>
      <c r="LX97" s="7"/>
      <c r="LY97" s="2" t="s">
        <v>164</v>
      </c>
      <c r="LZ97" s="2" t="s">
        <v>129</v>
      </c>
      <c r="MA97" s="2" t="s">
        <v>132</v>
      </c>
      <c r="MB97" s="2" t="s">
        <v>132</v>
      </c>
      <c r="MC97" s="2" t="s">
        <v>142</v>
      </c>
      <c r="MD97" s="2" t="s">
        <v>132</v>
      </c>
      <c r="ME97" s="4"/>
      <c r="MF97" s="8"/>
      <c r="MG97" s="4"/>
      <c r="MH97" s="8"/>
      <c r="MI97" s="7"/>
      <c r="MJ97" s="7"/>
      <c r="MK97" s="2" t="s">
        <v>175</v>
      </c>
      <c r="ML97" s="2" t="s">
        <v>129</v>
      </c>
      <c r="MM97" s="2" t="s">
        <v>132</v>
      </c>
      <c r="MN97" s="2" t="s">
        <v>132</v>
      </c>
      <c r="MO97" s="2" t="s">
        <v>142</v>
      </c>
      <c r="MP97" s="2" t="s">
        <v>132</v>
      </c>
      <c r="MQ97" s="4"/>
      <c r="MR97" s="8"/>
      <c r="MS97" s="4"/>
      <c r="MT97" s="8"/>
      <c r="MU97" s="7"/>
      <c r="MV97" s="7"/>
      <c r="MW97" s="2" t="s">
        <v>175</v>
      </c>
      <c r="MX97" s="2" t="s">
        <v>129</v>
      </c>
      <c r="MY97" s="2" t="s">
        <v>132</v>
      </c>
      <c r="MZ97" s="2" t="s">
        <v>132</v>
      </c>
      <c r="NA97" s="2" t="s">
        <v>142</v>
      </c>
      <c r="NB97" s="2" t="s">
        <v>132</v>
      </c>
      <c r="NC97" s="4"/>
      <c r="ND97" s="8"/>
      <c r="NE97" s="4"/>
      <c r="NF97" s="8"/>
      <c r="NG97" s="7"/>
      <c r="NH97" s="7"/>
      <c r="NI97" s="2" t="s">
        <v>175</v>
      </c>
      <c r="NJ97" s="2" t="s">
        <v>129</v>
      </c>
      <c r="NK97" s="2" t="s">
        <v>132</v>
      </c>
      <c r="NL97" s="2" t="s">
        <v>132</v>
      </c>
      <c r="NM97" s="2" t="s">
        <v>142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175</v>
      </c>
      <c r="OH97" s="2" t="s">
        <v>129</v>
      </c>
      <c r="OI97" s="2" t="s">
        <v>132</v>
      </c>
      <c r="OJ97" s="2" t="s">
        <v>132</v>
      </c>
      <c r="OK97" s="2" t="s">
        <v>142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164</v>
      </c>
      <c r="PF97" s="2" t="s">
        <v>129</v>
      </c>
      <c r="PG97" s="2" t="s">
        <v>132</v>
      </c>
      <c r="PH97" s="2" t="s">
        <v>132</v>
      </c>
      <c r="PI97" s="2" t="s">
        <v>142</v>
      </c>
      <c r="PJ97" s="2" t="s">
        <v>132</v>
      </c>
      <c r="PK97" s="4"/>
      <c r="PL97" s="8"/>
      <c r="PM97" s="4"/>
      <c r="PN97" s="8"/>
      <c r="PO97" s="7"/>
      <c r="PP97" s="7"/>
      <c r="PQ97" s="2" t="s">
        <v>175</v>
      </c>
      <c r="PR97" s="2" t="s">
        <v>129</v>
      </c>
      <c r="PS97" s="2" t="s">
        <v>132</v>
      </c>
      <c r="PT97" s="2" t="s">
        <v>132</v>
      </c>
      <c r="PU97" s="2" t="s">
        <v>142</v>
      </c>
      <c r="PV97" s="2" t="s">
        <v>132</v>
      </c>
      <c r="PW97" s="4"/>
      <c r="PX97" s="8"/>
      <c r="PY97" s="4"/>
      <c r="PZ97" s="8"/>
      <c r="QA97" s="7"/>
      <c r="QB97" s="7"/>
      <c r="QC97" s="2" t="s">
        <v>175</v>
      </c>
      <c r="QD97" s="2" t="s">
        <v>129</v>
      </c>
      <c r="QE97" s="2" t="s">
        <v>132</v>
      </c>
      <c r="QF97" s="2" t="s">
        <v>132</v>
      </c>
      <c r="QG97" s="2" t="s">
        <v>142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175</v>
      </c>
      <c r="RB97" s="2" t="s">
        <v>129</v>
      </c>
      <c r="RC97" s="2" t="s">
        <v>132</v>
      </c>
      <c r="RD97" s="2" t="s">
        <v>132</v>
      </c>
      <c r="RE97" s="2" t="s">
        <v>142</v>
      </c>
      <c r="RF97" s="2" t="s">
        <v>180</v>
      </c>
      <c r="RG97" s="4"/>
      <c r="RH97" s="8"/>
      <c r="RI97" s="4"/>
      <c r="RJ97" s="8"/>
      <c r="RK97" s="7"/>
      <c r="RL97" s="7"/>
      <c r="RM97" s="2" t="s">
        <v>140</v>
      </c>
      <c r="RN97" s="2" t="s">
        <v>177</v>
      </c>
      <c r="RO97" s="2" t="s">
        <v>1218</v>
      </c>
      <c r="RP97" s="2" t="s">
        <v>132</v>
      </c>
      <c r="RQ97" s="2" t="s">
        <v>142</v>
      </c>
      <c r="RR97" s="2" t="s">
        <v>132</v>
      </c>
    </row>
    <row r="98">
      <c r="A98" s="2" t="s">
        <v>1613</v>
      </c>
      <c r="B98" s="2" t="s">
        <v>121</v>
      </c>
      <c r="C98" s="2" t="s">
        <v>122</v>
      </c>
      <c r="D98" s="2" t="s">
        <v>929</v>
      </c>
      <c r="E98" s="2" t="s">
        <v>930</v>
      </c>
      <c r="F98" s="2" t="s">
        <v>1614</v>
      </c>
      <c r="G98" s="2" t="s">
        <v>1614</v>
      </c>
      <c r="H98" s="2" t="s">
        <v>1614</v>
      </c>
      <c r="I98" s="2" t="s">
        <v>1615</v>
      </c>
      <c r="J98" s="2" t="s">
        <v>127</v>
      </c>
      <c r="K98" s="2" t="s">
        <v>819</v>
      </c>
      <c r="L98" s="3">
        <v>33.6</v>
      </c>
      <c r="M98" s="3">
        <v>35.28</v>
      </c>
      <c r="N98" s="3">
        <v>69.99</v>
      </c>
      <c r="O98" s="2" t="s">
        <v>905</v>
      </c>
      <c r="P98" s="2" t="s">
        <v>632</v>
      </c>
      <c r="Q98" s="2" t="s">
        <v>131</v>
      </c>
      <c r="R98" s="2" t="s">
        <v>132</v>
      </c>
      <c r="S98" s="2" t="s">
        <v>1616</v>
      </c>
      <c r="T98" s="2" t="s">
        <v>132</v>
      </c>
      <c r="U98" s="2" t="s">
        <v>282</v>
      </c>
      <c r="V98" s="2" t="s">
        <v>719</v>
      </c>
      <c r="W98" s="2" t="s">
        <v>136</v>
      </c>
      <c r="X98" s="2" t="s">
        <v>132</v>
      </c>
      <c r="Y98" s="2" t="s">
        <v>1617</v>
      </c>
      <c r="Z98" s="4"/>
      <c r="AA98" s="4">
        <f>=ROUNDDOWN({0},0)</f>
      </c>
      <c r="AB98" s="5"/>
      <c r="AC98" s="2" t="s">
        <v>132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132</v>
      </c>
      <c r="BM98" s="7"/>
      <c r="BN98" s="7"/>
      <c r="BO98" s="4"/>
      <c r="BP98" s="8"/>
      <c r="BQ98" s="4"/>
      <c r="BR98" s="8"/>
      <c r="BS98" s="7"/>
      <c r="BT98" s="7"/>
      <c r="BU98" s="2" t="s">
        <v>140</v>
      </c>
      <c r="BV98" s="2" t="s">
        <v>177</v>
      </c>
      <c r="BW98" s="2" t="s">
        <v>132</v>
      </c>
      <c r="BX98" s="2" t="s">
        <v>1279</v>
      </c>
      <c r="BY98" s="2" t="s">
        <v>142</v>
      </c>
      <c r="BZ98" s="2" t="s">
        <v>132</v>
      </c>
      <c r="CA98" s="4"/>
      <c r="CB98" s="8"/>
      <c r="CC98" s="4"/>
      <c r="CD98" s="8"/>
      <c r="CE98" s="7"/>
      <c r="CF98" s="7"/>
      <c r="CG98" s="2" t="s">
        <v>140</v>
      </c>
      <c r="CH98" s="2" t="s">
        <v>177</v>
      </c>
      <c r="CI98" s="2" t="s">
        <v>1618</v>
      </c>
      <c r="CJ98" s="2" t="s">
        <v>132</v>
      </c>
      <c r="CK98" s="2" t="s">
        <v>142</v>
      </c>
      <c r="CL98" s="2" t="s">
        <v>132</v>
      </c>
      <c r="CM98" s="4"/>
      <c r="CN98" s="8"/>
      <c r="CO98" s="4"/>
      <c r="CP98" s="8"/>
      <c r="CQ98" s="7"/>
      <c r="CR98" s="7"/>
      <c r="CS98" s="2" t="s">
        <v>140</v>
      </c>
      <c r="CT98" s="2" t="s">
        <v>177</v>
      </c>
      <c r="CU98" s="2" t="s">
        <v>946</v>
      </c>
      <c r="CV98" s="2" t="s">
        <v>1619</v>
      </c>
      <c r="CW98" s="2" t="s">
        <v>142</v>
      </c>
      <c r="CX98" s="2" t="s">
        <v>132</v>
      </c>
      <c r="CY98" s="4"/>
      <c r="CZ98" s="8"/>
      <c r="DA98" s="4"/>
      <c r="DB98" s="8"/>
      <c r="DC98" s="7"/>
      <c r="DD98" s="7"/>
      <c r="DE98" s="2" t="s">
        <v>140</v>
      </c>
      <c r="DF98" s="2" t="s">
        <v>177</v>
      </c>
      <c r="DG98" s="2" t="s">
        <v>1620</v>
      </c>
      <c r="DH98" s="2" t="s">
        <v>1621</v>
      </c>
      <c r="DI98" s="2" t="s">
        <v>142</v>
      </c>
      <c r="DJ98" s="2" t="s">
        <v>132</v>
      </c>
      <c r="DK98" s="4"/>
      <c r="DL98" s="8"/>
      <c r="DM98" s="4"/>
      <c r="DN98" s="8"/>
      <c r="DO98" s="7"/>
      <c r="DP98" s="7"/>
      <c r="DQ98" s="2" t="s">
        <v>140</v>
      </c>
      <c r="DR98" s="2" t="s">
        <v>177</v>
      </c>
      <c r="DS98" s="2" t="s">
        <v>976</v>
      </c>
      <c r="DT98" s="2" t="s">
        <v>1198</v>
      </c>
      <c r="DU98" s="2" t="s">
        <v>142</v>
      </c>
      <c r="DV98" s="2" t="s">
        <v>132</v>
      </c>
      <c r="DW98" s="4"/>
      <c r="DX98" s="8"/>
      <c r="DY98" s="4"/>
      <c r="DZ98" s="8"/>
      <c r="EA98" s="7"/>
      <c r="EB98" s="7"/>
      <c r="EC98" s="2" t="s">
        <v>140</v>
      </c>
      <c r="ED98" s="2" t="s">
        <v>177</v>
      </c>
      <c r="EE98" s="2" t="s">
        <v>975</v>
      </c>
      <c r="EF98" s="2" t="s">
        <v>1622</v>
      </c>
      <c r="EG98" s="2" t="s">
        <v>142</v>
      </c>
      <c r="EH98" s="2" t="s">
        <v>132</v>
      </c>
      <c r="EI98" s="4"/>
      <c r="EJ98" s="8"/>
      <c r="EK98" s="4"/>
      <c r="EL98" s="8"/>
      <c r="EM98" s="7"/>
      <c r="EN98" s="7"/>
      <c r="EO98" s="2" t="s">
        <v>140</v>
      </c>
      <c r="EP98" s="2" t="s">
        <v>177</v>
      </c>
      <c r="EQ98" s="2" t="s">
        <v>1623</v>
      </c>
      <c r="ER98" s="2" t="s">
        <v>1624</v>
      </c>
      <c r="ES98" s="2" t="s">
        <v>142</v>
      </c>
      <c r="ET98" s="2" t="s">
        <v>132</v>
      </c>
      <c r="EU98" s="4"/>
      <c r="EV98" s="8"/>
      <c r="EW98" s="4"/>
      <c r="EX98" s="8"/>
      <c r="EY98" s="7"/>
      <c r="EZ98" s="7"/>
      <c r="FA98" s="2" t="s">
        <v>140</v>
      </c>
      <c r="FB98" s="2" t="s">
        <v>177</v>
      </c>
      <c r="FC98" s="2" t="s">
        <v>1625</v>
      </c>
      <c r="FD98" s="2" t="s">
        <v>365</v>
      </c>
      <c r="FE98" s="2" t="s">
        <v>142</v>
      </c>
      <c r="FF98" s="2" t="s">
        <v>132</v>
      </c>
      <c r="FG98" s="4"/>
      <c r="FH98" s="8"/>
      <c r="FI98" s="4"/>
      <c r="FJ98" s="8"/>
      <c r="FK98" s="7"/>
      <c r="FL98" s="7"/>
      <c r="FM98" s="2" t="s">
        <v>175</v>
      </c>
      <c r="FN98" s="2" t="s">
        <v>177</v>
      </c>
      <c r="FO98" s="2" t="s">
        <v>132</v>
      </c>
      <c r="FP98" s="2" t="s">
        <v>132</v>
      </c>
      <c r="FQ98" s="2" t="s">
        <v>142</v>
      </c>
      <c r="FR98" s="2" t="s">
        <v>132</v>
      </c>
      <c r="FS98" s="4"/>
      <c r="FT98" s="8"/>
      <c r="FU98" s="4"/>
      <c r="FV98" s="8"/>
      <c r="FW98" s="7"/>
      <c r="FX98" s="7"/>
      <c r="FY98" s="2" t="s">
        <v>175</v>
      </c>
      <c r="FZ98" s="2" t="s">
        <v>177</v>
      </c>
      <c r="GA98" s="2" t="s">
        <v>132</v>
      </c>
      <c r="GB98" s="2" t="s">
        <v>132</v>
      </c>
      <c r="GC98" s="2" t="s">
        <v>142</v>
      </c>
      <c r="GD98" s="2" t="s">
        <v>132</v>
      </c>
      <c r="GE98" s="4"/>
      <c r="GF98" s="8"/>
      <c r="GG98" s="4"/>
      <c r="GH98" s="8"/>
      <c r="GI98" s="7"/>
      <c r="GJ98" s="7"/>
      <c r="GK98" s="2" t="s">
        <v>140</v>
      </c>
      <c r="GL98" s="2" t="s">
        <v>177</v>
      </c>
      <c r="GM98" s="2" t="s">
        <v>1620</v>
      </c>
      <c r="GN98" s="2" t="s">
        <v>975</v>
      </c>
      <c r="GO98" s="2" t="s">
        <v>142</v>
      </c>
      <c r="GP98" s="2" t="s">
        <v>132</v>
      </c>
      <c r="GQ98" s="4"/>
      <c r="GR98" s="8"/>
      <c r="GS98" s="4"/>
      <c r="GT98" s="8"/>
      <c r="GU98" s="7"/>
      <c r="GV98" s="7"/>
      <c r="GW98" s="2" t="s">
        <v>132</v>
      </c>
      <c r="GX98" s="2" t="s">
        <v>132</v>
      </c>
      <c r="GY98" s="2" t="s">
        <v>132</v>
      </c>
      <c r="GZ98" s="2" t="s">
        <v>132</v>
      </c>
      <c r="HA98" s="2" t="s">
        <v>132</v>
      </c>
      <c r="HB98" s="2" t="s">
        <v>132</v>
      </c>
      <c r="HC98" s="4"/>
      <c r="HD98" s="8"/>
      <c r="HE98" s="4"/>
      <c r="HF98" s="8"/>
      <c r="HG98" s="7"/>
      <c r="HH98" s="7"/>
      <c r="HI98" s="2" t="s">
        <v>140</v>
      </c>
      <c r="HJ98" s="2" t="s">
        <v>177</v>
      </c>
      <c r="HK98" s="2" t="s">
        <v>1626</v>
      </c>
      <c r="HL98" s="2" t="s">
        <v>1627</v>
      </c>
      <c r="HM98" s="2" t="s">
        <v>142</v>
      </c>
      <c r="HN98" s="2" t="s">
        <v>132</v>
      </c>
      <c r="HO98" s="4"/>
      <c r="HP98" s="8"/>
      <c r="HQ98" s="4"/>
      <c r="HR98" s="8"/>
      <c r="HS98" s="7"/>
      <c r="HT98" s="7"/>
      <c r="HU98" s="2" t="s">
        <v>175</v>
      </c>
      <c r="HV98" s="2" t="s">
        <v>177</v>
      </c>
      <c r="HW98" s="2" t="s">
        <v>132</v>
      </c>
      <c r="HX98" s="2" t="s">
        <v>132</v>
      </c>
      <c r="HY98" s="2" t="s">
        <v>142</v>
      </c>
      <c r="HZ98" s="2" t="s">
        <v>132</v>
      </c>
      <c r="IA98" s="4"/>
      <c r="IB98" s="8"/>
      <c r="IC98" s="4"/>
      <c r="ID98" s="8"/>
      <c r="IE98" s="7"/>
      <c r="IF98" s="7"/>
      <c r="IG98" s="2" t="s">
        <v>175</v>
      </c>
      <c r="IH98" s="2" t="s">
        <v>129</v>
      </c>
      <c r="II98" s="2" t="s">
        <v>132</v>
      </c>
      <c r="IJ98" s="2" t="s">
        <v>132</v>
      </c>
      <c r="IK98" s="2" t="s">
        <v>142</v>
      </c>
      <c r="IL98" s="2" t="s">
        <v>132</v>
      </c>
      <c r="IM98" s="4"/>
      <c r="IN98" s="8"/>
      <c r="IO98" s="4"/>
      <c r="IP98" s="8"/>
      <c r="IQ98" s="7"/>
      <c r="IR98" s="7"/>
      <c r="IS98" s="2" t="s">
        <v>175</v>
      </c>
      <c r="IT98" s="2" t="s">
        <v>129</v>
      </c>
      <c r="IU98" s="2" t="s">
        <v>132</v>
      </c>
      <c r="IV98" s="2" t="s">
        <v>132</v>
      </c>
      <c r="IW98" s="2" t="s">
        <v>142</v>
      </c>
      <c r="IX98" s="2" t="s">
        <v>132</v>
      </c>
      <c r="IY98" s="4"/>
      <c r="IZ98" s="8"/>
      <c r="JA98" s="4"/>
      <c r="JB98" s="8"/>
      <c r="JC98" s="7"/>
      <c r="JD98" s="7"/>
      <c r="JE98" s="2" t="s">
        <v>175</v>
      </c>
      <c r="JF98" s="2" t="s">
        <v>177</v>
      </c>
      <c r="JG98" s="2" t="s">
        <v>132</v>
      </c>
      <c r="JH98" s="2" t="s">
        <v>132</v>
      </c>
      <c r="JI98" s="2" t="s">
        <v>142</v>
      </c>
      <c r="JJ98" s="2" t="s">
        <v>132</v>
      </c>
      <c r="JK98" s="4"/>
      <c r="JL98" s="8"/>
      <c r="JM98" s="4"/>
      <c r="JN98" s="8"/>
      <c r="JO98" s="7"/>
      <c r="JP98" s="7"/>
      <c r="JQ98" s="2" t="s">
        <v>176</v>
      </c>
      <c r="JR98" s="2" t="s">
        <v>177</v>
      </c>
      <c r="JS98" s="2" t="s">
        <v>132</v>
      </c>
      <c r="JT98" s="2" t="s">
        <v>132</v>
      </c>
      <c r="JU98" s="2" t="s">
        <v>142</v>
      </c>
      <c r="JV98" s="2" t="s">
        <v>132</v>
      </c>
      <c r="JW98" s="4"/>
      <c r="JX98" s="8"/>
      <c r="JY98" s="4"/>
      <c r="JZ98" s="8"/>
      <c r="KA98" s="7"/>
      <c r="KB98" s="7"/>
      <c r="KC98" s="2" t="s">
        <v>176</v>
      </c>
      <c r="KD98" s="2" t="s">
        <v>177</v>
      </c>
      <c r="KE98" s="2" t="s">
        <v>1026</v>
      </c>
      <c r="KF98" s="2" t="s">
        <v>132</v>
      </c>
      <c r="KG98" s="2" t="s">
        <v>142</v>
      </c>
      <c r="KH98" s="2" t="s">
        <v>132</v>
      </c>
      <c r="KI98" s="4"/>
      <c r="KJ98" s="8"/>
      <c r="KK98" s="4"/>
      <c r="KL98" s="8"/>
      <c r="KM98" s="7"/>
      <c r="KN98" s="7"/>
      <c r="KO98" s="2" t="s">
        <v>132</v>
      </c>
      <c r="KP98" s="2" t="s">
        <v>132</v>
      </c>
      <c r="KQ98" s="2" t="s">
        <v>132</v>
      </c>
      <c r="KR98" s="2" t="s">
        <v>132</v>
      </c>
      <c r="KS98" s="2" t="s">
        <v>132</v>
      </c>
      <c r="KT98" s="2" t="s">
        <v>132</v>
      </c>
      <c r="KU98" s="4"/>
      <c r="KV98" s="8"/>
      <c r="KW98" s="4"/>
      <c r="KX98" s="8"/>
      <c r="KY98" s="7"/>
      <c r="KZ98" s="7"/>
      <c r="LA98" s="2" t="s">
        <v>132</v>
      </c>
      <c r="LB98" s="2" t="s">
        <v>132</v>
      </c>
      <c r="LC98" s="2" t="s">
        <v>132</v>
      </c>
      <c r="LD98" s="2" t="s">
        <v>132</v>
      </c>
      <c r="LE98" s="2" t="s">
        <v>132</v>
      </c>
      <c r="LF98" s="2" t="s">
        <v>132</v>
      </c>
      <c r="LG98" s="4"/>
      <c r="LH98" s="8"/>
      <c r="LI98" s="4"/>
      <c r="LJ98" s="8"/>
      <c r="LK98" s="7"/>
      <c r="LL98" s="7"/>
      <c r="LM98" s="2" t="s">
        <v>132</v>
      </c>
      <c r="LN98" s="2" t="s">
        <v>132</v>
      </c>
      <c r="LO98" s="2" t="s">
        <v>132</v>
      </c>
      <c r="LP98" s="2" t="s">
        <v>132</v>
      </c>
      <c r="LQ98" s="2" t="s">
        <v>132</v>
      </c>
      <c r="LR98" s="2" t="s">
        <v>132</v>
      </c>
      <c r="LS98" s="4"/>
      <c r="LT98" s="8"/>
      <c r="LU98" s="4"/>
      <c r="LV98" s="8"/>
      <c r="LW98" s="7"/>
      <c r="LX98" s="7"/>
      <c r="LY98" s="2" t="s">
        <v>140</v>
      </c>
      <c r="LZ98" s="2" t="s">
        <v>177</v>
      </c>
      <c r="MA98" s="2" t="s">
        <v>1628</v>
      </c>
      <c r="MB98" s="2" t="s">
        <v>1629</v>
      </c>
      <c r="MC98" s="2" t="s">
        <v>142</v>
      </c>
      <c r="MD98" s="2" t="s">
        <v>132</v>
      </c>
      <c r="ME98" s="4"/>
      <c r="MF98" s="8"/>
      <c r="MG98" s="4"/>
      <c r="MH98" s="8"/>
      <c r="MI98" s="7"/>
      <c r="MJ98" s="7"/>
      <c r="MK98" s="2" t="s">
        <v>140</v>
      </c>
      <c r="ML98" s="2" t="s">
        <v>177</v>
      </c>
      <c r="MM98" s="2" t="s">
        <v>1278</v>
      </c>
      <c r="MN98" s="2" t="s">
        <v>1630</v>
      </c>
      <c r="MO98" s="2" t="s">
        <v>142</v>
      </c>
      <c r="MP98" s="2" t="s">
        <v>132</v>
      </c>
      <c r="MQ98" s="4"/>
      <c r="MR98" s="8"/>
      <c r="MS98" s="4"/>
      <c r="MT98" s="8"/>
      <c r="MU98" s="7"/>
      <c r="MV98" s="7"/>
      <c r="MW98" s="2" t="s">
        <v>175</v>
      </c>
      <c r="MX98" s="2" t="s">
        <v>177</v>
      </c>
      <c r="MY98" s="2" t="s">
        <v>132</v>
      </c>
      <c r="MZ98" s="2" t="s">
        <v>132</v>
      </c>
      <c r="NA98" s="2" t="s">
        <v>142</v>
      </c>
      <c r="NB98" s="2" t="s">
        <v>132</v>
      </c>
      <c r="NC98" s="4"/>
      <c r="ND98" s="8"/>
      <c r="NE98" s="4"/>
      <c r="NF98" s="8"/>
      <c r="NG98" s="7"/>
      <c r="NH98" s="7"/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176</v>
      </c>
      <c r="OH98" s="2" t="s">
        <v>177</v>
      </c>
      <c r="OI98" s="2" t="s">
        <v>132</v>
      </c>
      <c r="OJ98" s="2" t="s">
        <v>132</v>
      </c>
      <c r="OK98" s="2" t="s">
        <v>142</v>
      </c>
      <c r="OL98" s="2" t="s">
        <v>132</v>
      </c>
      <c r="OM98" s="4"/>
      <c r="ON98" s="8"/>
      <c r="OO98" s="4"/>
      <c r="OP98" s="8"/>
      <c r="OQ98" s="7"/>
      <c r="OR98" s="7"/>
      <c r="OS98" s="2" t="s">
        <v>175</v>
      </c>
      <c r="OT98" s="2" t="s">
        <v>177</v>
      </c>
      <c r="OU98" s="2" t="s">
        <v>132</v>
      </c>
      <c r="OV98" s="2" t="s">
        <v>132</v>
      </c>
      <c r="OW98" s="2" t="s">
        <v>142</v>
      </c>
      <c r="OX98" s="2" t="s">
        <v>132</v>
      </c>
      <c r="OY98" s="4"/>
      <c r="OZ98" s="8"/>
      <c r="PA98" s="4"/>
      <c r="PB98" s="8"/>
      <c r="PC98" s="7"/>
      <c r="PD98" s="7"/>
      <c r="PE98" s="2" t="s">
        <v>175</v>
      </c>
      <c r="PF98" s="2" t="s">
        <v>177</v>
      </c>
      <c r="PG98" s="2" t="s">
        <v>132</v>
      </c>
      <c r="PH98" s="2" t="s">
        <v>132</v>
      </c>
      <c r="PI98" s="2" t="s">
        <v>142</v>
      </c>
      <c r="PJ98" s="2" t="s">
        <v>132</v>
      </c>
      <c r="PK98" s="4"/>
      <c r="PL98" s="8"/>
      <c r="PM98" s="4"/>
      <c r="PN98" s="8"/>
      <c r="PO98" s="7"/>
      <c r="PP98" s="7"/>
      <c r="PQ98" s="2" t="s">
        <v>175</v>
      </c>
      <c r="PR98" s="2" t="s">
        <v>177</v>
      </c>
      <c r="PS98" s="2" t="s">
        <v>132</v>
      </c>
      <c r="PT98" s="2" t="s">
        <v>132</v>
      </c>
      <c r="PU98" s="2" t="s">
        <v>142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140</v>
      </c>
      <c r="QP98" s="2" t="s">
        <v>177</v>
      </c>
      <c r="QQ98" s="2" t="s">
        <v>1631</v>
      </c>
      <c r="QR98" s="2" t="s">
        <v>1632</v>
      </c>
      <c r="QS98" s="2" t="s">
        <v>142</v>
      </c>
      <c r="QT98" s="2" t="s">
        <v>132</v>
      </c>
      <c r="QU98" s="4"/>
      <c r="QV98" s="8"/>
      <c r="QW98" s="4"/>
      <c r="QX98" s="8"/>
      <c r="QY98" s="7"/>
      <c r="QZ98" s="7"/>
      <c r="RA98" s="2" t="s">
        <v>175</v>
      </c>
      <c r="RB98" s="2" t="s">
        <v>177</v>
      </c>
      <c r="RC98" s="2" t="s">
        <v>132</v>
      </c>
      <c r="RD98" s="2" t="s">
        <v>132</v>
      </c>
      <c r="RE98" s="2" t="s">
        <v>142</v>
      </c>
      <c r="RF98" s="2" t="s">
        <v>132</v>
      </c>
      <c r="RG98" s="4"/>
      <c r="RH98" s="8"/>
      <c r="RI98" s="4"/>
      <c r="RJ98" s="8"/>
      <c r="RK98" s="7"/>
      <c r="RL98" s="7"/>
      <c r="RM98" s="2" t="s">
        <v>140</v>
      </c>
      <c r="RN98" s="2" t="s">
        <v>177</v>
      </c>
      <c r="RO98" s="2" t="s">
        <v>1633</v>
      </c>
      <c r="RP98" s="2" t="s">
        <v>132</v>
      </c>
      <c r="RQ98" s="2" t="s">
        <v>142</v>
      </c>
      <c r="RR98" s="2" t="s">
        <v>132</v>
      </c>
    </row>
    <row r="99">
      <c r="A99" s="2" t="s">
        <v>1634</v>
      </c>
      <c r="B99" s="2" t="s">
        <v>121</v>
      </c>
      <c r="C99" s="2" t="s">
        <v>122</v>
      </c>
      <c r="D99" s="2" t="s">
        <v>929</v>
      </c>
      <c r="E99" s="2" t="s">
        <v>930</v>
      </c>
      <c r="F99" s="2" t="s">
        <v>1635</v>
      </c>
      <c r="G99" s="2" t="s">
        <v>1635</v>
      </c>
      <c r="H99" s="2" t="s">
        <v>1635</v>
      </c>
      <c r="I99" s="2" t="s">
        <v>1636</v>
      </c>
      <c r="J99" s="2" t="s">
        <v>127</v>
      </c>
      <c r="K99" s="2" t="s">
        <v>349</v>
      </c>
      <c r="L99" s="3">
        <v>54.86</v>
      </c>
      <c r="M99" s="3">
        <v>57.6</v>
      </c>
      <c r="N99" s="3">
        <v>212.5</v>
      </c>
      <c r="O99" s="2" t="s">
        <v>760</v>
      </c>
      <c r="P99" s="2" t="s">
        <v>1390</v>
      </c>
      <c r="Q99" s="2" t="s">
        <v>131</v>
      </c>
      <c r="R99" s="2" t="s">
        <v>19</v>
      </c>
      <c r="S99" s="2" t="s">
        <v>132</v>
      </c>
      <c r="T99" s="2" t="s">
        <v>132</v>
      </c>
      <c r="U99" s="2" t="s">
        <v>428</v>
      </c>
      <c r="V99" s="2" t="s">
        <v>878</v>
      </c>
      <c r="W99" s="2" t="s">
        <v>879</v>
      </c>
      <c r="X99" s="2" t="s">
        <v>720</v>
      </c>
      <c r="Y99" s="2" t="s">
        <v>627</v>
      </c>
      <c r="Z99" s="4"/>
      <c r="AA99" s="4">
        <f>=ROUNDDOWN({0},0)</f>
      </c>
      <c r="AB99" s="5"/>
      <c r="AC99" s="2" t="s">
        <v>132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132</v>
      </c>
      <c r="BV99" s="2" t="s">
        <v>132</v>
      </c>
      <c r="BW99" s="2" t="s">
        <v>132</v>
      </c>
      <c r="BX99" s="2" t="s">
        <v>132</v>
      </c>
      <c r="BY99" s="2" t="s">
        <v>132</v>
      </c>
      <c r="BZ99" s="2" t="s">
        <v>132</v>
      </c>
      <c r="CA99" s="4"/>
      <c r="CB99" s="8"/>
      <c r="CC99" s="4"/>
      <c r="CD99" s="8"/>
      <c r="CE99" s="7"/>
      <c r="CF99" s="7"/>
      <c r="CG99" s="2" t="s">
        <v>132</v>
      </c>
      <c r="CH99" s="2" t="s">
        <v>132</v>
      </c>
      <c r="CI99" s="2" t="s">
        <v>132</v>
      </c>
      <c r="CJ99" s="2" t="s">
        <v>132</v>
      </c>
      <c r="CK99" s="2" t="s">
        <v>132</v>
      </c>
      <c r="CL99" s="2" t="s">
        <v>132</v>
      </c>
      <c r="CM99" s="4"/>
      <c r="CN99" s="8"/>
      <c r="CO99" s="4"/>
      <c r="CP99" s="8"/>
      <c r="CQ99" s="7"/>
      <c r="CR99" s="7"/>
      <c r="CS99" s="2" t="s">
        <v>132</v>
      </c>
      <c r="CT99" s="2" t="s">
        <v>132</v>
      </c>
      <c r="CU99" s="2" t="s">
        <v>132</v>
      </c>
      <c r="CV99" s="2" t="s">
        <v>132</v>
      </c>
      <c r="CW99" s="2" t="s">
        <v>132</v>
      </c>
      <c r="CX99" s="2" t="s">
        <v>132</v>
      </c>
      <c r="CY99" s="4"/>
      <c r="CZ99" s="8"/>
      <c r="DA99" s="4"/>
      <c r="DB99" s="8"/>
      <c r="DC99" s="7"/>
      <c r="DD99" s="7"/>
      <c r="DE99" s="2" t="s">
        <v>140</v>
      </c>
      <c r="DF99" s="2" t="s">
        <v>177</v>
      </c>
      <c r="DG99" s="2" t="s">
        <v>627</v>
      </c>
      <c r="DH99" s="2" t="s">
        <v>1637</v>
      </c>
      <c r="DI99" s="2" t="s">
        <v>142</v>
      </c>
      <c r="DJ99" s="2" t="s">
        <v>132</v>
      </c>
      <c r="DK99" s="4"/>
      <c r="DL99" s="8"/>
      <c r="DM99" s="4"/>
      <c r="DN99" s="8"/>
      <c r="DO99" s="7"/>
      <c r="DP99" s="7"/>
      <c r="DQ99" s="2" t="s">
        <v>132</v>
      </c>
      <c r="DR99" s="2" t="s">
        <v>132</v>
      </c>
      <c r="DS99" s="2" t="s">
        <v>132</v>
      </c>
      <c r="DT99" s="2" t="s">
        <v>132</v>
      </c>
      <c r="DU99" s="2" t="s">
        <v>132</v>
      </c>
      <c r="DV99" s="2" t="s">
        <v>132</v>
      </c>
      <c r="DW99" s="4"/>
      <c r="DX99" s="8"/>
      <c r="DY99" s="4"/>
      <c r="DZ99" s="8"/>
      <c r="EA99" s="7"/>
      <c r="EB99" s="7"/>
      <c r="EC99" s="2" t="s">
        <v>132</v>
      </c>
      <c r="ED99" s="2" t="s">
        <v>132</v>
      </c>
      <c r="EE99" s="2" t="s">
        <v>132</v>
      </c>
      <c r="EF99" s="2" t="s">
        <v>132</v>
      </c>
      <c r="EG99" s="2" t="s">
        <v>132</v>
      </c>
      <c r="EH99" s="2" t="s">
        <v>132</v>
      </c>
      <c r="EI99" s="4"/>
      <c r="EJ99" s="8"/>
      <c r="EK99" s="4"/>
      <c r="EL99" s="8"/>
      <c r="EM99" s="7"/>
      <c r="EN99" s="7"/>
      <c r="EO99" s="2" t="s">
        <v>132</v>
      </c>
      <c r="EP99" s="2" t="s">
        <v>132</v>
      </c>
      <c r="EQ99" s="2" t="s">
        <v>132</v>
      </c>
      <c r="ER99" s="2" t="s">
        <v>132</v>
      </c>
      <c r="ES99" s="2" t="s">
        <v>132</v>
      </c>
      <c r="ET99" s="2" t="s">
        <v>132</v>
      </c>
      <c r="EU99" s="4"/>
      <c r="EV99" s="8"/>
      <c r="EW99" s="4"/>
      <c r="EX99" s="8"/>
      <c r="EY99" s="7"/>
      <c r="EZ99" s="7"/>
      <c r="FA99" s="2" t="s">
        <v>132</v>
      </c>
      <c r="FB99" s="2" t="s">
        <v>132</v>
      </c>
      <c r="FC99" s="2" t="s">
        <v>132</v>
      </c>
      <c r="FD99" s="2" t="s">
        <v>132</v>
      </c>
      <c r="FE99" s="2" t="s">
        <v>132</v>
      </c>
      <c r="FF99" s="2" t="s">
        <v>132</v>
      </c>
      <c r="FG99" s="4"/>
      <c r="FH99" s="8"/>
      <c r="FI99" s="4"/>
      <c r="FJ99" s="8"/>
      <c r="FK99" s="7"/>
      <c r="FL99" s="7"/>
      <c r="FM99" s="2" t="s">
        <v>132</v>
      </c>
      <c r="FN99" s="2" t="s">
        <v>132</v>
      </c>
      <c r="FO99" s="2" t="s">
        <v>132</v>
      </c>
      <c r="FP99" s="2" t="s">
        <v>132</v>
      </c>
      <c r="FQ99" s="2" t="s">
        <v>132</v>
      </c>
      <c r="FR99" s="2" t="s">
        <v>132</v>
      </c>
      <c r="FS99" s="4"/>
      <c r="FT99" s="8"/>
      <c r="FU99" s="4"/>
      <c r="FV99" s="8"/>
      <c r="FW99" s="7"/>
      <c r="FX99" s="7"/>
      <c r="FY99" s="2" t="s">
        <v>132</v>
      </c>
      <c r="FZ99" s="2" t="s">
        <v>132</v>
      </c>
      <c r="GA99" s="2" t="s">
        <v>132</v>
      </c>
      <c r="GB99" s="2" t="s">
        <v>132</v>
      </c>
      <c r="GC99" s="2" t="s">
        <v>132</v>
      </c>
      <c r="GD99" s="2" t="s">
        <v>132</v>
      </c>
      <c r="GE99" s="4"/>
      <c r="GF99" s="8"/>
      <c r="GG99" s="4"/>
      <c r="GH99" s="8"/>
      <c r="GI99" s="7"/>
      <c r="GJ99" s="7"/>
      <c r="GK99" s="2" t="s">
        <v>140</v>
      </c>
      <c r="GL99" s="2" t="s">
        <v>129</v>
      </c>
      <c r="GM99" s="2" t="s">
        <v>708</v>
      </c>
      <c r="GN99" s="2" t="s">
        <v>132</v>
      </c>
      <c r="GO99" s="2" t="s">
        <v>142</v>
      </c>
      <c r="GP99" s="2" t="s">
        <v>132</v>
      </c>
      <c r="GQ99" s="4"/>
      <c r="GR99" s="8"/>
      <c r="GS99" s="4"/>
      <c r="GT99" s="8"/>
      <c r="GU99" s="7"/>
      <c r="GV99" s="7"/>
      <c r="GW99" s="2" t="s">
        <v>132</v>
      </c>
      <c r="GX99" s="2" t="s">
        <v>132</v>
      </c>
      <c r="GY99" s="2" t="s">
        <v>132</v>
      </c>
      <c r="GZ99" s="2" t="s">
        <v>132</v>
      </c>
      <c r="HA99" s="2" t="s">
        <v>132</v>
      </c>
      <c r="HB99" s="2" t="s">
        <v>132</v>
      </c>
      <c r="HC99" s="4"/>
      <c r="HD99" s="8"/>
      <c r="HE99" s="4"/>
      <c r="HF99" s="8"/>
      <c r="HG99" s="7"/>
      <c r="HH99" s="7"/>
      <c r="HI99" s="2" t="s">
        <v>132</v>
      </c>
      <c r="HJ99" s="2" t="s">
        <v>132</v>
      </c>
      <c r="HK99" s="2" t="s">
        <v>132</v>
      </c>
      <c r="HL99" s="2" t="s">
        <v>132</v>
      </c>
      <c r="HM99" s="2" t="s">
        <v>132</v>
      </c>
      <c r="HN99" s="2" t="s">
        <v>132</v>
      </c>
      <c r="HO99" s="4"/>
      <c r="HP99" s="8"/>
      <c r="HQ99" s="4"/>
      <c r="HR99" s="8"/>
      <c r="HS99" s="7"/>
      <c r="HT99" s="7"/>
      <c r="HU99" s="2" t="s">
        <v>132</v>
      </c>
      <c r="HV99" s="2" t="s">
        <v>132</v>
      </c>
      <c r="HW99" s="2" t="s">
        <v>132</v>
      </c>
      <c r="HX99" s="2" t="s">
        <v>132</v>
      </c>
      <c r="HY99" s="2" t="s">
        <v>132</v>
      </c>
      <c r="HZ99" s="2" t="s">
        <v>132</v>
      </c>
      <c r="IA99" s="4"/>
      <c r="IB99" s="8"/>
      <c r="IC99" s="4"/>
      <c r="ID99" s="8"/>
      <c r="IE99" s="7"/>
      <c r="IF99" s="7"/>
      <c r="IG99" s="2" t="s">
        <v>132</v>
      </c>
      <c r="IH99" s="2" t="s">
        <v>132</v>
      </c>
      <c r="II99" s="2" t="s">
        <v>132</v>
      </c>
      <c r="IJ99" s="2" t="s">
        <v>132</v>
      </c>
      <c r="IK99" s="2" t="s">
        <v>132</v>
      </c>
      <c r="IL99" s="2" t="s">
        <v>132</v>
      </c>
      <c r="IM99" s="4"/>
      <c r="IN99" s="8"/>
      <c r="IO99" s="4"/>
      <c r="IP99" s="8"/>
      <c r="IQ99" s="7"/>
      <c r="IR99" s="7"/>
      <c r="IS99" s="2" t="s">
        <v>132</v>
      </c>
      <c r="IT99" s="2" t="s">
        <v>132</v>
      </c>
      <c r="IU99" s="2" t="s">
        <v>132</v>
      </c>
      <c r="IV99" s="2" t="s">
        <v>132</v>
      </c>
      <c r="IW99" s="2" t="s">
        <v>132</v>
      </c>
      <c r="IX99" s="2" t="s">
        <v>132</v>
      </c>
      <c r="IY99" s="4"/>
      <c r="IZ99" s="8"/>
      <c r="JA99" s="4"/>
      <c r="JB99" s="8"/>
      <c r="JC99" s="7"/>
      <c r="JD99" s="7"/>
      <c r="JE99" s="2" t="s">
        <v>132</v>
      </c>
      <c r="JF99" s="2" t="s">
        <v>132</v>
      </c>
      <c r="JG99" s="2" t="s">
        <v>132</v>
      </c>
      <c r="JH99" s="2" t="s">
        <v>132</v>
      </c>
      <c r="JI99" s="2" t="s">
        <v>132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140</v>
      </c>
      <c r="KD99" s="2" t="s">
        <v>177</v>
      </c>
      <c r="KE99" s="2" t="s">
        <v>460</v>
      </c>
      <c r="KF99" s="2" t="s">
        <v>1638</v>
      </c>
      <c r="KG99" s="2" t="s">
        <v>142</v>
      </c>
      <c r="KH99" s="2" t="s">
        <v>132</v>
      </c>
      <c r="KI99" s="4"/>
      <c r="KJ99" s="8"/>
      <c r="KK99" s="4"/>
      <c r="KL99" s="8"/>
      <c r="KM99" s="7"/>
      <c r="KN99" s="7"/>
      <c r="KO99" s="2" t="s">
        <v>132</v>
      </c>
      <c r="KP99" s="2" t="s">
        <v>132</v>
      </c>
      <c r="KQ99" s="2" t="s">
        <v>132</v>
      </c>
      <c r="KR99" s="2" t="s">
        <v>132</v>
      </c>
      <c r="KS99" s="2" t="s">
        <v>132</v>
      </c>
      <c r="KT99" s="2" t="s">
        <v>132</v>
      </c>
      <c r="KU99" s="4"/>
      <c r="KV99" s="8"/>
      <c r="KW99" s="4"/>
      <c r="KX99" s="8"/>
      <c r="KY99" s="7"/>
      <c r="KZ99" s="7"/>
      <c r="LA99" s="2" t="s">
        <v>132</v>
      </c>
      <c r="LB99" s="2" t="s">
        <v>132</v>
      </c>
      <c r="LC99" s="2" t="s">
        <v>132</v>
      </c>
      <c r="LD99" s="2" t="s">
        <v>132</v>
      </c>
      <c r="LE99" s="2" t="s">
        <v>132</v>
      </c>
      <c r="LF99" s="2" t="s">
        <v>132</v>
      </c>
      <c r="LG99" s="4"/>
      <c r="LH99" s="8"/>
      <c r="LI99" s="4"/>
      <c r="LJ99" s="8"/>
      <c r="LK99" s="7"/>
      <c r="LL99" s="7"/>
      <c r="LM99" s="2" t="s">
        <v>132</v>
      </c>
      <c r="LN99" s="2" t="s">
        <v>132</v>
      </c>
      <c r="LO99" s="2" t="s">
        <v>132</v>
      </c>
      <c r="LP99" s="2" t="s">
        <v>132</v>
      </c>
      <c r="LQ99" s="2" t="s">
        <v>132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2" t="s">
        <v>132</v>
      </c>
      <c r="NC99" s="4"/>
      <c r="ND99" s="8"/>
      <c r="NE99" s="4"/>
      <c r="NF99" s="8"/>
      <c r="NG99" s="7"/>
      <c r="NH99" s="7"/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132</v>
      </c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132</v>
      </c>
      <c r="PR99" s="2" t="s">
        <v>132</v>
      </c>
      <c r="PS99" s="2" t="s">
        <v>132</v>
      </c>
      <c r="PT99" s="2" t="s">
        <v>132</v>
      </c>
      <c r="PU99" s="2" t="s">
        <v>132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132</v>
      </c>
      <c r="RB99" s="2" t="s">
        <v>132</v>
      </c>
      <c r="RC99" s="2" t="s">
        <v>132</v>
      </c>
      <c r="RD99" s="2" t="s">
        <v>132</v>
      </c>
      <c r="RE99" s="2" t="s">
        <v>132</v>
      </c>
      <c r="RF99" s="2" t="s">
        <v>132</v>
      </c>
      <c r="RG99" s="4"/>
      <c r="RH99" s="8"/>
      <c r="RI99" s="4"/>
      <c r="RJ99" s="8"/>
      <c r="RK99" s="7"/>
      <c r="RL99" s="7"/>
      <c r="RM99" s="2" t="s">
        <v>132</v>
      </c>
      <c r="RN99" s="2" t="s">
        <v>132</v>
      </c>
      <c r="RO99" s="2" t="s">
        <v>132</v>
      </c>
      <c r="RP99" s="2" t="s">
        <v>132</v>
      </c>
      <c r="RQ99" s="2" t="s">
        <v>132</v>
      </c>
      <c r="RR99" s="2" t="s">
        <v>132</v>
      </c>
    </row>
    <row r="100">
      <c r="A100" s="2" t="s">
        <v>1639</v>
      </c>
      <c r="B100" s="2" t="s">
        <v>121</v>
      </c>
      <c r="C100" s="2" t="s">
        <v>122</v>
      </c>
      <c r="D100" s="2" t="s">
        <v>929</v>
      </c>
      <c r="E100" s="2" t="s">
        <v>930</v>
      </c>
      <c r="F100" s="2" t="s">
        <v>1640</v>
      </c>
      <c r="G100" s="2" t="s">
        <v>1640</v>
      </c>
      <c r="H100" s="2" t="s">
        <v>1640</v>
      </c>
      <c r="I100" s="2" t="s">
        <v>1641</v>
      </c>
      <c r="J100" s="2" t="s">
        <v>127</v>
      </c>
      <c r="K100" s="2" t="s">
        <v>1642</v>
      </c>
      <c r="L100" s="3">
        <v>69.49</v>
      </c>
      <c r="M100" s="3">
        <v>72.96</v>
      </c>
      <c r="N100" s="3">
        <v>269</v>
      </c>
      <c r="O100" s="2" t="s">
        <v>129</v>
      </c>
      <c r="P100" s="2" t="s">
        <v>1390</v>
      </c>
      <c r="Q100" s="2" t="s">
        <v>131</v>
      </c>
      <c r="R100" s="2" t="s">
        <v>19</v>
      </c>
      <c r="S100" s="2" t="s">
        <v>132</v>
      </c>
      <c r="T100" s="2" t="s">
        <v>132</v>
      </c>
      <c r="U100" s="2" t="s">
        <v>428</v>
      </c>
      <c r="V100" s="2" t="s">
        <v>746</v>
      </c>
      <c r="W100" s="2" t="s">
        <v>246</v>
      </c>
      <c r="X100" s="2" t="s">
        <v>132</v>
      </c>
      <c r="Y100" s="2" t="s">
        <v>627</v>
      </c>
      <c r="Z100" s="4"/>
      <c r="AA100" s="4">
        <f>=ROUNDDOWN({0},0)</f>
      </c>
      <c r="AB100" s="5"/>
      <c r="AC100" s="2" t="s">
        <v>132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132</v>
      </c>
      <c r="BV100" s="2" t="s">
        <v>132</v>
      </c>
      <c r="BW100" s="2" t="s">
        <v>132</v>
      </c>
      <c r="BX100" s="2" t="s">
        <v>132</v>
      </c>
      <c r="BY100" s="2" t="s">
        <v>132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132</v>
      </c>
      <c r="CH100" s="2" t="s">
        <v>132</v>
      </c>
      <c r="CI100" s="2" t="s">
        <v>132</v>
      </c>
      <c r="CJ100" s="2" t="s">
        <v>132</v>
      </c>
      <c r="CK100" s="2" t="s">
        <v>132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132</v>
      </c>
      <c r="CT100" s="2" t="s">
        <v>132</v>
      </c>
      <c r="CU100" s="2" t="s">
        <v>132</v>
      </c>
      <c r="CV100" s="2" t="s">
        <v>132</v>
      </c>
      <c r="CW100" s="2" t="s">
        <v>132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140</v>
      </c>
      <c r="DF100" s="2" t="s">
        <v>177</v>
      </c>
      <c r="DG100" s="2" t="s">
        <v>627</v>
      </c>
      <c r="DH100" s="2" t="s">
        <v>1643</v>
      </c>
      <c r="DI100" s="2" t="s">
        <v>142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132</v>
      </c>
      <c r="DR100" s="2" t="s">
        <v>132</v>
      </c>
      <c r="DS100" s="2" t="s">
        <v>132</v>
      </c>
      <c r="DT100" s="2" t="s">
        <v>132</v>
      </c>
      <c r="DU100" s="2" t="s">
        <v>132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132</v>
      </c>
      <c r="ED100" s="2" t="s">
        <v>132</v>
      </c>
      <c r="EE100" s="2" t="s">
        <v>132</v>
      </c>
      <c r="EF100" s="2" t="s">
        <v>132</v>
      </c>
      <c r="EG100" s="2" t="s">
        <v>132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132</v>
      </c>
      <c r="EP100" s="2" t="s">
        <v>132</v>
      </c>
      <c r="EQ100" s="2" t="s">
        <v>132</v>
      </c>
      <c r="ER100" s="2" t="s">
        <v>132</v>
      </c>
      <c r="ES100" s="2" t="s">
        <v>132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132</v>
      </c>
      <c r="FB100" s="2" t="s">
        <v>132</v>
      </c>
      <c r="FC100" s="2" t="s">
        <v>132</v>
      </c>
      <c r="FD100" s="2" t="s">
        <v>132</v>
      </c>
      <c r="FE100" s="2" t="s">
        <v>132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132</v>
      </c>
      <c r="FN100" s="2" t="s">
        <v>132</v>
      </c>
      <c r="FO100" s="2" t="s">
        <v>132</v>
      </c>
      <c r="FP100" s="2" t="s">
        <v>132</v>
      </c>
      <c r="FQ100" s="2" t="s">
        <v>132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132</v>
      </c>
      <c r="FZ100" s="2" t="s">
        <v>132</v>
      </c>
      <c r="GA100" s="2" t="s">
        <v>132</v>
      </c>
      <c r="GB100" s="2" t="s">
        <v>132</v>
      </c>
      <c r="GC100" s="2" t="s">
        <v>132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140</v>
      </c>
      <c r="GL100" s="2" t="s">
        <v>129</v>
      </c>
      <c r="GM100" s="2" t="s">
        <v>708</v>
      </c>
      <c r="GN100" s="2" t="s">
        <v>132</v>
      </c>
      <c r="GO100" s="2" t="s">
        <v>142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132</v>
      </c>
      <c r="HJ100" s="2" t="s">
        <v>132</v>
      </c>
      <c r="HK100" s="2" t="s">
        <v>132</v>
      </c>
      <c r="HL100" s="2" t="s">
        <v>132</v>
      </c>
      <c r="HM100" s="2" t="s">
        <v>132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132</v>
      </c>
      <c r="HV100" s="2" t="s">
        <v>132</v>
      </c>
      <c r="HW100" s="2" t="s">
        <v>132</v>
      </c>
      <c r="HX100" s="2" t="s">
        <v>132</v>
      </c>
      <c r="HY100" s="2" t="s">
        <v>132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132</v>
      </c>
      <c r="IH100" s="2" t="s">
        <v>132</v>
      </c>
      <c r="II100" s="2" t="s">
        <v>132</v>
      </c>
      <c r="IJ100" s="2" t="s">
        <v>132</v>
      </c>
      <c r="IK100" s="2" t="s">
        <v>132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132</v>
      </c>
      <c r="IT100" s="2" t="s">
        <v>132</v>
      </c>
      <c r="IU100" s="2" t="s">
        <v>132</v>
      </c>
      <c r="IV100" s="2" t="s">
        <v>132</v>
      </c>
      <c r="IW100" s="2" t="s">
        <v>132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132</v>
      </c>
      <c r="JF100" s="2" t="s">
        <v>132</v>
      </c>
      <c r="JG100" s="2" t="s">
        <v>132</v>
      </c>
      <c r="JH100" s="2" t="s">
        <v>132</v>
      </c>
      <c r="JI100" s="2" t="s">
        <v>132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140</v>
      </c>
      <c r="KD100" s="2" t="s">
        <v>177</v>
      </c>
      <c r="KE100" s="2" t="s">
        <v>460</v>
      </c>
      <c r="KF100" s="2" t="s">
        <v>132</v>
      </c>
      <c r="KG100" s="2" t="s">
        <v>142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132</v>
      </c>
      <c r="KP100" s="2" t="s">
        <v>132</v>
      </c>
      <c r="KQ100" s="2" t="s">
        <v>132</v>
      </c>
      <c r="KR100" s="2" t="s">
        <v>132</v>
      </c>
      <c r="KS100" s="2" t="s">
        <v>132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132</v>
      </c>
      <c r="LB100" s="2" t="s">
        <v>132</v>
      </c>
      <c r="LC100" s="2" t="s">
        <v>132</v>
      </c>
      <c r="LD100" s="2" t="s">
        <v>132</v>
      </c>
      <c r="LE100" s="2" t="s">
        <v>132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132</v>
      </c>
      <c r="LN100" s="2" t="s">
        <v>132</v>
      </c>
      <c r="LO100" s="2" t="s">
        <v>132</v>
      </c>
      <c r="LP100" s="2" t="s">
        <v>132</v>
      </c>
      <c r="LQ100" s="2" t="s">
        <v>132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132</v>
      </c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132</v>
      </c>
      <c r="PR100" s="2" t="s">
        <v>132</v>
      </c>
      <c r="PS100" s="2" t="s">
        <v>132</v>
      </c>
      <c r="PT100" s="2" t="s">
        <v>132</v>
      </c>
      <c r="PU100" s="2" t="s">
        <v>132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132</v>
      </c>
      <c r="RB100" s="2" t="s">
        <v>132</v>
      </c>
      <c r="RC100" s="2" t="s">
        <v>132</v>
      </c>
      <c r="RD100" s="2" t="s">
        <v>132</v>
      </c>
      <c r="RE100" s="2" t="s">
        <v>132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132</v>
      </c>
      <c r="RN100" s="2" t="s">
        <v>132</v>
      </c>
      <c r="RO100" s="2" t="s">
        <v>132</v>
      </c>
      <c r="RP100" s="2" t="s">
        <v>132</v>
      </c>
      <c r="RQ100" s="2" t="s">
        <v>132</v>
      </c>
      <c r="RR100" s="2" t="s">
        <v>132</v>
      </c>
    </row>
    <row r="101">
      <c r="A101" s="2" t="s">
        <v>1644</v>
      </c>
      <c r="B101" s="2" t="s">
        <v>121</v>
      </c>
      <c r="C101" s="2" t="s">
        <v>122</v>
      </c>
      <c r="D101" s="2" t="s">
        <v>929</v>
      </c>
      <c r="E101" s="2" t="s">
        <v>930</v>
      </c>
      <c r="F101" s="2" t="s">
        <v>1645</v>
      </c>
      <c r="G101" s="2" t="s">
        <v>1645</v>
      </c>
      <c r="H101" s="2" t="s">
        <v>1645</v>
      </c>
      <c r="I101" s="2" t="s">
        <v>1646</v>
      </c>
      <c r="J101" s="2" t="s">
        <v>127</v>
      </c>
      <c r="K101" s="2" t="s">
        <v>349</v>
      </c>
      <c r="L101" s="3">
        <v>33.6</v>
      </c>
      <c r="M101" s="3">
        <v>35.27</v>
      </c>
      <c r="N101" s="3">
        <v>69.99</v>
      </c>
      <c r="O101" s="2" t="s">
        <v>905</v>
      </c>
      <c r="P101" s="2" t="s">
        <v>632</v>
      </c>
      <c r="Q101" s="2" t="s">
        <v>131</v>
      </c>
      <c r="R101" s="2" t="s">
        <v>132</v>
      </c>
      <c r="S101" s="2" t="s">
        <v>1647</v>
      </c>
      <c r="T101" s="2" t="s">
        <v>132</v>
      </c>
      <c r="U101" s="2" t="s">
        <v>428</v>
      </c>
      <c r="V101" s="2" t="s">
        <v>1013</v>
      </c>
      <c r="W101" s="2" t="s">
        <v>247</v>
      </c>
      <c r="X101" s="2" t="s">
        <v>132</v>
      </c>
      <c r="Y101" s="2" t="s">
        <v>762</v>
      </c>
      <c r="Z101" s="4"/>
      <c r="AA101" s="4">
        <f>=ROUNDDOWN({0},0)</f>
      </c>
      <c r="AB101" s="5"/>
      <c r="AC101" s="2" t="s">
        <v>132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132</v>
      </c>
      <c r="BM101" s="7"/>
      <c r="BN101" s="7"/>
      <c r="BO101" s="4"/>
      <c r="BP101" s="8"/>
      <c r="BQ101" s="4"/>
      <c r="BR101" s="8"/>
      <c r="BS101" s="7"/>
      <c r="BT101" s="7"/>
      <c r="BU101" s="2" t="s">
        <v>140</v>
      </c>
      <c r="BV101" s="2" t="s">
        <v>177</v>
      </c>
      <c r="BW101" s="2" t="s">
        <v>132</v>
      </c>
      <c r="BX101" s="2" t="s">
        <v>1648</v>
      </c>
      <c r="BY101" s="2" t="s">
        <v>142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177</v>
      </c>
      <c r="CI101" s="2" t="s">
        <v>1649</v>
      </c>
      <c r="CJ101" s="2" t="s">
        <v>1650</v>
      </c>
      <c r="CK101" s="2" t="s">
        <v>142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140</v>
      </c>
      <c r="CT101" s="2" t="s">
        <v>177</v>
      </c>
      <c r="CU101" s="2" t="s">
        <v>767</v>
      </c>
      <c r="CV101" s="2" t="s">
        <v>1651</v>
      </c>
      <c r="CW101" s="2" t="s">
        <v>142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140</v>
      </c>
      <c r="DF101" s="2" t="s">
        <v>177</v>
      </c>
      <c r="DG101" s="2" t="s">
        <v>769</v>
      </c>
      <c r="DH101" s="2" t="s">
        <v>1652</v>
      </c>
      <c r="DI101" s="2" t="s">
        <v>142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140</v>
      </c>
      <c r="DR101" s="2" t="s">
        <v>177</v>
      </c>
      <c r="DS101" s="2" t="s">
        <v>976</v>
      </c>
      <c r="DT101" s="2" t="s">
        <v>1473</v>
      </c>
      <c r="DU101" s="2" t="s">
        <v>142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140</v>
      </c>
      <c r="ED101" s="2" t="s">
        <v>177</v>
      </c>
      <c r="EE101" s="2" t="s">
        <v>1653</v>
      </c>
      <c r="EF101" s="2" t="s">
        <v>1654</v>
      </c>
      <c r="EG101" s="2" t="s">
        <v>142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177</v>
      </c>
      <c r="EQ101" s="2" t="s">
        <v>1655</v>
      </c>
      <c r="ER101" s="2" t="s">
        <v>1656</v>
      </c>
      <c r="ES101" s="2" t="s">
        <v>142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177</v>
      </c>
      <c r="FC101" s="2" t="s">
        <v>1097</v>
      </c>
      <c r="FD101" s="2" t="s">
        <v>1403</v>
      </c>
      <c r="FE101" s="2" t="s">
        <v>142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175</v>
      </c>
      <c r="FN101" s="2" t="s">
        <v>177</v>
      </c>
      <c r="FO101" s="2" t="s">
        <v>132</v>
      </c>
      <c r="FP101" s="2" t="s">
        <v>132</v>
      </c>
      <c r="FQ101" s="2" t="s">
        <v>142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175</v>
      </c>
      <c r="FZ101" s="2" t="s">
        <v>177</v>
      </c>
      <c r="GA101" s="2" t="s">
        <v>132</v>
      </c>
      <c r="GB101" s="2" t="s">
        <v>132</v>
      </c>
      <c r="GC101" s="2" t="s">
        <v>142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140</v>
      </c>
      <c r="GL101" s="2" t="s">
        <v>177</v>
      </c>
      <c r="GM101" s="2" t="s">
        <v>1657</v>
      </c>
      <c r="GN101" s="2" t="s">
        <v>774</v>
      </c>
      <c r="GO101" s="2" t="s">
        <v>142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140</v>
      </c>
      <c r="HJ101" s="2" t="s">
        <v>177</v>
      </c>
      <c r="HK101" s="2" t="s">
        <v>784</v>
      </c>
      <c r="HL101" s="2" t="s">
        <v>1517</v>
      </c>
      <c r="HM101" s="2" t="s">
        <v>142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175</v>
      </c>
      <c r="HV101" s="2" t="s">
        <v>177</v>
      </c>
      <c r="HW101" s="2" t="s">
        <v>132</v>
      </c>
      <c r="HX101" s="2" t="s">
        <v>132</v>
      </c>
      <c r="HY101" s="2" t="s">
        <v>142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175</v>
      </c>
      <c r="IH101" s="2" t="s">
        <v>129</v>
      </c>
      <c r="II101" s="2" t="s">
        <v>132</v>
      </c>
      <c r="IJ101" s="2" t="s">
        <v>132</v>
      </c>
      <c r="IK101" s="2" t="s">
        <v>142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175</v>
      </c>
      <c r="IT101" s="2" t="s">
        <v>129</v>
      </c>
      <c r="IU101" s="2" t="s">
        <v>132</v>
      </c>
      <c r="IV101" s="2" t="s">
        <v>132</v>
      </c>
      <c r="IW101" s="2" t="s">
        <v>142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175</v>
      </c>
      <c r="JF101" s="2" t="s">
        <v>177</v>
      </c>
      <c r="JG101" s="2" t="s">
        <v>132</v>
      </c>
      <c r="JH101" s="2" t="s">
        <v>132</v>
      </c>
      <c r="JI101" s="2" t="s">
        <v>142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176</v>
      </c>
      <c r="JR101" s="2" t="s">
        <v>177</v>
      </c>
      <c r="JS101" s="2" t="s">
        <v>132</v>
      </c>
      <c r="JT101" s="2" t="s">
        <v>132</v>
      </c>
      <c r="JU101" s="2" t="s">
        <v>142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175</v>
      </c>
      <c r="KD101" s="2" t="s">
        <v>177</v>
      </c>
      <c r="KE101" s="2" t="s">
        <v>1658</v>
      </c>
      <c r="KF101" s="2" t="s">
        <v>132</v>
      </c>
      <c r="KG101" s="2" t="s">
        <v>142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132</v>
      </c>
      <c r="LN101" s="2" t="s">
        <v>132</v>
      </c>
      <c r="LO101" s="2" t="s">
        <v>132</v>
      </c>
      <c r="LP101" s="2" t="s">
        <v>132</v>
      </c>
      <c r="LQ101" s="2" t="s">
        <v>132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140</v>
      </c>
      <c r="LZ101" s="2" t="s">
        <v>177</v>
      </c>
      <c r="MA101" s="2" t="s">
        <v>1659</v>
      </c>
      <c r="MB101" s="2" t="s">
        <v>1660</v>
      </c>
      <c r="MC101" s="2" t="s">
        <v>142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140</v>
      </c>
      <c r="ML101" s="2" t="s">
        <v>177</v>
      </c>
      <c r="MM101" s="2" t="s">
        <v>794</v>
      </c>
      <c r="MN101" s="2" t="s">
        <v>1560</v>
      </c>
      <c r="MO101" s="2" t="s">
        <v>142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175</v>
      </c>
      <c r="MX101" s="2" t="s">
        <v>177</v>
      </c>
      <c r="MY101" s="2" t="s">
        <v>132</v>
      </c>
      <c r="MZ101" s="2" t="s">
        <v>132</v>
      </c>
      <c r="NA101" s="2" t="s">
        <v>142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176</v>
      </c>
      <c r="OH101" s="2" t="s">
        <v>177</v>
      </c>
      <c r="OI101" s="2" t="s">
        <v>132</v>
      </c>
      <c r="OJ101" s="2" t="s">
        <v>132</v>
      </c>
      <c r="OK101" s="2" t="s">
        <v>142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175</v>
      </c>
      <c r="OT101" s="2" t="s">
        <v>177</v>
      </c>
      <c r="OU101" s="2" t="s">
        <v>132</v>
      </c>
      <c r="OV101" s="2" t="s">
        <v>132</v>
      </c>
      <c r="OW101" s="2" t="s">
        <v>142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175</v>
      </c>
      <c r="PF101" s="2" t="s">
        <v>177</v>
      </c>
      <c r="PG101" s="2" t="s">
        <v>132</v>
      </c>
      <c r="PH101" s="2" t="s">
        <v>132</v>
      </c>
      <c r="PI101" s="2" t="s">
        <v>142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175</v>
      </c>
      <c r="PR101" s="2" t="s">
        <v>177</v>
      </c>
      <c r="PS101" s="2" t="s">
        <v>132</v>
      </c>
      <c r="PT101" s="2" t="s">
        <v>132</v>
      </c>
      <c r="PU101" s="2" t="s">
        <v>142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140</v>
      </c>
      <c r="QP101" s="2" t="s">
        <v>177</v>
      </c>
      <c r="QQ101" s="2" t="s">
        <v>794</v>
      </c>
      <c r="QR101" s="2" t="s">
        <v>1661</v>
      </c>
      <c r="QS101" s="2" t="s">
        <v>142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175</v>
      </c>
      <c r="RB101" s="2" t="s">
        <v>177</v>
      </c>
      <c r="RC101" s="2" t="s">
        <v>132</v>
      </c>
      <c r="RD101" s="2" t="s">
        <v>132</v>
      </c>
      <c r="RE101" s="2" t="s">
        <v>142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140</v>
      </c>
      <c r="RN101" s="2" t="s">
        <v>177</v>
      </c>
      <c r="RO101" s="2" t="s">
        <v>1662</v>
      </c>
      <c r="RP101" s="2" t="s">
        <v>1663</v>
      </c>
      <c r="RQ101" s="2" t="s">
        <v>142</v>
      </c>
      <c r="RR101" s="2" t="s">
        <v>132</v>
      </c>
    </row>
    <row r="102">
      <c r="A102" s="2" t="s">
        <v>1664</v>
      </c>
      <c r="B102" s="2" t="s">
        <v>121</v>
      </c>
      <c r="C102" s="2" t="s">
        <v>122</v>
      </c>
      <c r="D102" s="2" t="s">
        <v>929</v>
      </c>
      <c r="E102" s="2" t="s">
        <v>930</v>
      </c>
      <c r="F102" s="2" t="s">
        <v>1665</v>
      </c>
      <c r="G102" s="2" t="s">
        <v>1665</v>
      </c>
      <c r="H102" s="2" t="s">
        <v>1665</v>
      </c>
      <c r="I102" s="2" t="s">
        <v>1666</v>
      </c>
      <c r="J102" s="2" t="s">
        <v>127</v>
      </c>
      <c r="K102" s="2" t="s">
        <v>1109</v>
      </c>
      <c r="L102" s="3">
        <v>35.94</v>
      </c>
      <c r="M102" s="3">
        <v>37.74</v>
      </c>
      <c r="N102" s="3">
        <v>139.5</v>
      </c>
      <c r="O102" s="2" t="s">
        <v>129</v>
      </c>
      <c r="P102" s="2" t="s">
        <v>1390</v>
      </c>
      <c r="Q102" s="2" t="s">
        <v>131</v>
      </c>
      <c r="R102" s="2" t="s">
        <v>19</v>
      </c>
      <c r="S102" s="2" t="s">
        <v>132</v>
      </c>
      <c r="T102" s="2" t="s">
        <v>132</v>
      </c>
      <c r="U102" s="2" t="s">
        <v>428</v>
      </c>
      <c r="V102" s="2" t="s">
        <v>746</v>
      </c>
      <c r="W102" s="2" t="s">
        <v>136</v>
      </c>
      <c r="X102" s="2" t="s">
        <v>401</v>
      </c>
      <c r="Y102" s="2" t="s">
        <v>1637</v>
      </c>
      <c r="Z102" s="4"/>
      <c r="AA102" s="4">
        <f>=ROUNDDOWN({0},0)</f>
      </c>
      <c r="AB102" s="5"/>
      <c r="AC102" s="2" t="s">
        <v>132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132</v>
      </c>
      <c r="BM102" s="7"/>
      <c r="BN102" s="7"/>
      <c r="BO102" s="4"/>
      <c r="BP102" s="8"/>
      <c r="BQ102" s="4"/>
      <c r="BR102" s="8"/>
      <c r="BS102" s="7"/>
      <c r="BT102" s="7"/>
      <c r="BU102" s="2" t="s">
        <v>132</v>
      </c>
      <c r="BV102" s="2" t="s">
        <v>132</v>
      </c>
      <c r="BW102" s="2" t="s">
        <v>132</v>
      </c>
      <c r="BX102" s="2" t="s">
        <v>132</v>
      </c>
      <c r="BY102" s="2" t="s">
        <v>132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132</v>
      </c>
      <c r="CH102" s="2" t="s">
        <v>132</v>
      </c>
      <c r="CI102" s="2" t="s">
        <v>132</v>
      </c>
      <c r="CJ102" s="2" t="s">
        <v>132</v>
      </c>
      <c r="CK102" s="2" t="s">
        <v>132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132</v>
      </c>
      <c r="CT102" s="2" t="s">
        <v>132</v>
      </c>
      <c r="CU102" s="2" t="s">
        <v>132</v>
      </c>
      <c r="CV102" s="2" t="s">
        <v>132</v>
      </c>
      <c r="CW102" s="2" t="s">
        <v>132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140</v>
      </c>
      <c r="DF102" s="2" t="s">
        <v>177</v>
      </c>
      <c r="DG102" s="2" t="s">
        <v>1637</v>
      </c>
      <c r="DH102" s="2" t="s">
        <v>706</v>
      </c>
      <c r="DI102" s="2" t="s">
        <v>142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132</v>
      </c>
      <c r="DR102" s="2" t="s">
        <v>132</v>
      </c>
      <c r="DS102" s="2" t="s">
        <v>132</v>
      </c>
      <c r="DT102" s="2" t="s">
        <v>132</v>
      </c>
      <c r="DU102" s="2" t="s">
        <v>132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132</v>
      </c>
      <c r="ED102" s="2" t="s">
        <v>132</v>
      </c>
      <c r="EE102" s="2" t="s">
        <v>132</v>
      </c>
      <c r="EF102" s="2" t="s">
        <v>132</v>
      </c>
      <c r="EG102" s="2" t="s">
        <v>132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132</v>
      </c>
      <c r="EP102" s="2" t="s">
        <v>132</v>
      </c>
      <c r="EQ102" s="2" t="s">
        <v>132</v>
      </c>
      <c r="ER102" s="2" t="s">
        <v>132</v>
      </c>
      <c r="ES102" s="2" t="s">
        <v>132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132</v>
      </c>
      <c r="FB102" s="2" t="s">
        <v>132</v>
      </c>
      <c r="FC102" s="2" t="s">
        <v>132</v>
      </c>
      <c r="FD102" s="2" t="s">
        <v>132</v>
      </c>
      <c r="FE102" s="2" t="s">
        <v>132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132</v>
      </c>
      <c r="FN102" s="2" t="s">
        <v>132</v>
      </c>
      <c r="FO102" s="2" t="s">
        <v>132</v>
      </c>
      <c r="FP102" s="2" t="s">
        <v>132</v>
      </c>
      <c r="FQ102" s="2" t="s">
        <v>132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132</v>
      </c>
      <c r="FZ102" s="2" t="s">
        <v>132</v>
      </c>
      <c r="GA102" s="2" t="s">
        <v>132</v>
      </c>
      <c r="GB102" s="2" t="s">
        <v>132</v>
      </c>
      <c r="GC102" s="2" t="s">
        <v>132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140</v>
      </c>
      <c r="GL102" s="2" t="s">
        <v>129</v>
      </c>
      <c r="GM102" s="2" t="s">
        <v>708</v>
      </c>
      <c r="GN102" s="2" t="s">
        <v>132</v>
      </c>
      <c r="GO102" s="2" t="s">
        <v>142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132</v>
      </c>
      <c r="HV102" s="2" t="s">
        <v>132</v>
      </c>
      <c r="HW102" s="2" t="s">
        <v>132</v>
      </c>
      <c r="HX102" s="2" t="s">
        <v>132</v>
      </c>
      <c r="HY102" s="2" t="s">
        <v>132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140</v>
      </c>
      <c r="KD102" s="2" t="s">
        <v>177</v>
      </c>
      <c r="KE102" s="2" t="s">
        <v>460</v>
      </c>
      <c r="KF102" s="2" t="s">
        <v>132</v>
      </c>
      <c r="KG102" s="2" t="s">
        <v>142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132</v>
      </c>
      <c r="RN102" s="2" t="s">
        <v>132</v>
      </c>
      <c r="RO102" s="2" t="s">
        <v>132</v>
      </c>
      <c r="RP102" s="2" t="s">
        <v>132</v>
      </c>
      <c r="RQ102" s="2" t="s">
        <v>132</v>
      </c>
      <c r="RR102" s="2" t="s">
        <v>132</v>
      </c>
    </row>
    <row r="103">
      <c r="A103" s="2" t="s">
        <v>1667</v>
      </c>
      <c r="B103" s="2" t="s">
        <v>121</v>
      </c>
      <c r="C103" s="2" t="s">
        <v>122</v>
      </c>
      <c r="D103" s="2" t="s">
        <v>929</v>
      </c>
      <c r="E103" s="2" t="s">
        <v>660</v>
      </c>
      <c r="F103" s="2" t="s">
        <v>1668</v>
      </c>
      <c r="G103" s="2" t="s">
        <v>1668</v>
      </c>
      <c r="H103" s="2" t="s">
        <v>1668</v>
      </c>
      <c r="I103" s="2" t="s">
        <v>1669</v>
      </c>
      <c r="J103" s="2" t="s">
        <v>127</v>
      </c>
      <c r="K103" s="2" t="s">
        <v>426</v>
      </c>
      <c r="L103" s="3">
        <v>76.19</v>
      </c>
      <c r="M103" s="3">
        <v>80</v>
      </c>
      <c r="N103" s="3">
        <v>140.24</v>
      </c>
      <c r="O103" s="2" t="s">
        <v>129</v>
      </c>
      <c r="P103" s="2" t="s">
        <v>218</v>
      </c>
      <c r="Q103" s="2" t="s">
        <v>131</v>
      </c>
      <c r="R103" s="2" t="s">
        <v>132</v>
      </c>
      <c r="S103" s="2" t="s">
        <v>1670</v>
      </c>
      <c r="T103" s="2" t="s">
        <v>132</v>
      </c>
      <c r="U103" s="2" t="s">
        <v>1258</v>
      </c>
      <c r="V103" s="2" t="s">
        <v>746</v>
      </c>
      <c r="W103" s="2" t="s">
        <v>246</v>
      </c>
      <c r="X103" s="2" t="s">
        <v>132</v>
      </c>
      <c r="Y103" s="2" t="s">
        <v>1671</v>
      </c>
      <c r="Z103" s="4">
        <v>75</v>
      </c>
      <c r="AA103" s="4">
        <f>=ROUNDDOWN(15,0)</f>
      </c>
      <c r="AB103" s="5">
        <v>5</v>
      </c>
      <c r="AC103" s="2" t="s">
        <v>721</v>
      </c>
      <c r="AD103" s="4">
        <v>160</v>
      </c>
      <c r="AE103" s="4">
        <v>160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22</v>
      </c>
      <c r="AQ103" s="8">
        <v>1997.07</v>
      </c>
      <c r="AR103" s="4"/>
      <c r="AS103" s="8"/>
      <c r="AT103" s="7"/>
      <c r="AU103" s="7"/>
      <c r="AV103" s="4">
        <v>22</v>
      </c>
      <c r="AW103" s="8">
        <v>1997.07</v>
      </c>
      <c r="AX103" s="4"/>
      <c r="AY103" s="8"/>
      <c r="AZ103" s="7"/>
      <c r="BA103" s="7"/>
      <c r="BB103" s="7">
        <v>1</v>
      </c>
      <c r="BC103" s="4">
        <v>22</v>
      </c>
      <c r="BD103" s="8">
        <v>1997.07</v>
      </c>
      <c r="BE103" s="4"/>
      <c r="BF103" s="8"/>
      <c r="BG103" s="7"/>
      <c r="BH103" s="7"/>
      <c r="BI103" s="7">
        <v>1</v>
      </c>
      <c r="BJ103" s="4">
        <v>22</v>
      </c>
      <c r="BK103" s="8">
        <v>1997.07</v>
      </c>
      <c r="BL103" s="2" t="s">
        <v>1672</v>
      </c>
      <c r="BM103" s="7">
        <v>1</v>
      </c>
      <c r="BN103" s="7">
        <v>1</v>
      </c>
      <c r="BO103" s="4">
        <v>4</v>
      </c>
      <c r="BP103" s="8">
        <v>349.72</v>
      </c>
      <c r="BQ103" s="4"/>
      <c r="BR103" s="8"/>
      <c r="BS103" s="7"/>
      <c r="BT103" s="7"/>
      <c r="BU103" s="2" t="s">
        <v>140</v>
      </c>
      <c r="BV103" s="2" t="s">
        <v>129</v>
      </c>
      <c r="BW103" s="2" t="s">
        <v>132</v>
      </c>
      <c r="BX103" s="2" t="s">
        <v>1490</v>
      </c>
      <c r="BY103" s="2" t="s">
        <v>142</v>
      </c>
      <c r="BZ103" s="2" t="s">
        <v>132</v>
      </c>
      <c r="CA103" s="4">
        <v>4</v>
      </c>
      <c r="CB103" s="8">
        <v>259.06</v>
      </c>
      <c r="CC103" s="4"/>
      <c r="CD103" s="8"/>
      <c r="CE103" s="7"/>
      <c r="CF103" s="7"/>
      <c r="CG103" s="2" t="s">
        <v>140</v>
      </c>
      <c r="CH103" s="2" t="s">
        <v>129</v>
      </c>
      <c r="CI103" s="2" t="s">
        <v>353</v>
      </c>
      <c r="CJ103" s="2" t="s">
        <v>1673</v>
      </c>
      <c r="CK103" s="2" t="s">
        <v>142</v>
      </c>
      <c r="CL103" s="2" t="s">
        <v>132</v>
      </c>
      <c r="CM103" s="4">
        <v>1</v>
      </c>
      <c r="CN103" s="8">
        <v>97.75</v>
      </c>
      <c r="CO103" s="4"/>
      <c r="CP103" s="8"/>
      <c r="CQ103" s="7"/>
      <c r="CR103" s="7"/>
      <c r="CS103" s="2" t="s">
        <v>140</v>
      </c>
      <c r="CT103" s="2" t="s">
        <v>129</v>
      </c>
      <c r="CU103" s="2" t="s">
        <v>353</v>
      </c>
      <c r="CV103" s="2" t="s">
        <v>1674</v>
      </c>
      <c r="CW103" s="2" t="s">
        <v>142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140</v>
      </c>
      <c r="DF103" s="2" t="s">
        <v>129</v>
      </c>
      <c r="DG103" s="2" t="s">
        <v>356</v>
      </c>
      <c r="DH103" s="2" t="s">
        <v>1675</v>
      </c>
      <c r="DI103" s="2" t="s">
        <v>142</v>
      </c>
      <c r="DJ103" s="2" t="s">
        <v>132</v>
      </c>
      <c r="DK103" s="4">
        <v>8</v>
      </c>
      <c r="DL103" s="8">
        <v>790.56</v>
      </c>
      <c r="DM103" s="4"/>
      <c r="DN103" s="8"/>
      <c r="DO103" s="7"/>
      <c r="DP103" s="7"/>
      <c r="DQ103" s="2" t="s">
        <v>140</v>
      </c>
      <c r="DR103" s="2" t="s">
        <v>129</v>
      </c>
      <c r="DS103" s="2" t="s">
        <v>771</v>
      </c>
      <c r="DT103" s="2" t="s">
        <v>1676</v>
      </c>
      <c r="DU103" s="2" t="s">
        <v>142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176</v>
      </c>
      <c r="ED103" s="2" t="s">
        <v>177</v>
      </c>
      <c r="EE103" s="2" t="s">
        <v>1145</v>
      </c>
      <c r="EF103" s="2" t="s">
        <v>1677</v>
      </c>
      <c r="EG103" s="2" t="s">
        <v>180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129</v>
      </c>
      <c r="EQ103" s="2" t="s">
        <v>1678</v>
      </c>
      <c r="ER103" s="2" t="s">
        <v>1673</v>
      </c>
      <c r="ES103" s="2" t="s">
        <v>142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177</v>
      </c>
      <c r="FC103" s="2" t="s">
        <v>1513</v>
      </c>
      <c r="FD103" s="2" t="s">
        <v>1679</v>
      </c>
      <c r="FE103" s="2" t="s">
        <v>142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140</v>
      </c>
      <c r="FN103" s="2" t="s">
        <v>129</v>
      </c>
      <c r="FO103" s="2" t="s">
        <v>751</v>
      </c>
      <c r="FP103" s="2" t="s">
        <v>1680</v>
      </c>
      <c r="FQ103" s="2" t="s">
        <v>142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140</v>
      </c>
      <c r="FZ103" s="2" t="s">
        <v>129</v>
      </c>
      <c r="GA103" s="2" t="s">
        <v>950</v>
      </c>
      <c r="GB103" s="2" t="s">
        <v>983</v>
      </c>
      <c r="GC103" s="2" t="s">
        <v>142</v>
      </c>
      <c r="GD103" s="2" t="s">
        <v>132</v>
      </c>
      <c r="GE103" s="4">
        <v>2</v>
      </c>
      <c r="GF103" s="8">
        <v>259.98</v>
      </c>
      <c r="GG103" s="4"/>
      <c r="GH103" s="8"/>
      <c r="GI103" s="7"/>
      <c r="GJ103" s="7"/>
      <c r="GK103" s="2" t="s">
        <v>140</v>
      </c>
      <c r="GL103" s="2" t="s">
        <v>129</v>
      </c>
      <c r="GM103" s="2" t="s">
        <v>356</v>
      </c>
      <c r="GN103" s="2" t="s">
        <v>1673</v>
      </c>
      <c r="GO103" s="2" t="s">
        <v>142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140</v>
      </c>
      <c r="GX103" s="2" t="s">
        <v>129</v>
      </c>
      <c r="GY103" s="2" t="s">
        <v>162</v>
      </c>
      <c r="GZ103" s="2" t="s">
        <v>132</v>
      </c>
      <c r="HA103" s="2" t="s">
        <v>142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140</v>
      </c>
      <c r="HJ103" s="2" t="s">
        <v>129</v>
      </c>
      <c r="HK103" s="2" t="s">
        <v>784</v>
      </c>
      <c r="HL103" s="2" t="s">
        <v>1681</v>
      </c>
      <c r="HM103" s="2" t="s">
        <v>142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140</v>
      </c>
      <c r="HV103" s="2" t="s">
        <v>129</v>
      </c>
      <c r="HW103" s="2" t="s">
        <v>167</v>
      </c>
      <c r="HX103" s="2" t="s">
        <v>132</v>
      </c>
      <c r="HY103" s="2" t="s">
        <v>142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140</v>
      </c>
      <c r="IH103" s="2" t="s">
        <v>129</v>
      </c>
      <c r="II103" s="2" t="s">
        <v>369</v>
      </c>
      <c r="IJ103" s="2" t="s">
        <v>1682</v>
      </c>
      <c r="IK103" s="2" t="s">
        <v>142</v>
      </c>
      <c r="IL103" s="2" t="s">
        <v>132</v>
      </c>
      <c r="IM103" s="4">
        <v>3</v>
      </c>
      <c r="IN103" s="8">
        <v>240</v>
      </c>
      <c r="IO103" s="4"/>
      <c r="IP103" s="8"/>
      <c r="IQ103" s="7"/>
      <c r="IR103" s="7"/>
      <c r="IS103" s="2" t="s">
        <v>140</v>
      </c>
      <c r="IT103" s="2" t="s">
        <v>129</v>
      </c>
      <c r="IU103" s="2" t="s">
        <v>305</v>
      </c>
      <c r="IV103" s="2" t="s">
        <v>698</v>
      </c>
      <c r="IW103" s="2" t="s">
        <v>142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164</v>
      </c>
      <c r="JF103" s="2" t="s">
        <v>129</v>
      </c>
      <c r="JG103" s="2" t="s">
        <v>132</v>
      </c>
      <c r="JH103" s="2" t="s">
        <v>132</v>
      </c>
      <c r="JI103" s="2" t="s">
        <v>142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140</v>
      </c>
      <c r="JR103" s="2" t="s">
        <v>129</v>
      </c>
      <c r="JS103" s="2" t="s">
        <v>1468</v>
      </c>
      <c r="JT103" s="2" t="s">
        <v>1351</v>
      </c>
      <c r="JU103" s="2" t="s">
        <v>142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140</v>
      </c>
      <c r="KD103" s="2" t="s">
        <v>129</v>
      </c>
      <c r="KE103" s="2" t="s">
        <v>373</v>
      </c>
      <c r="KF103" s="2" t="s">
        <v>1676</v>
      </c>
      <c r="KG103" s="2" t="s">
        <v>142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140</v>
      </c>
      <c r="KP103" s="2" t="s">
        <v>129</v>
      </c>
      <c r="KQ103" s="2" t="s">
        <v>270</v>
      </c>
      <c r="KR103" s="2" t="s">
        <v>132</v>
      </c>
      <c r="KS103" s="2" t="s">
        <v>142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140</v>
      </c>
      <c r="LZ103" s="2" t="s">
        <v>174</v>
      </c>
      <c r="MA103" s="2" t="s">
        <v>1024</v>
      </c>
      <c r="MB103" s="2" t="s">
        <v>1683</v>
      </c>
      <c r="MC103" s="2" t="s">
        <v>142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140</v>
      </c>
      <c r="ML103" s="2" t="s">
        <v>129</v>
      </c>
      <c r="MM103" s="2" t="s">
        <v>1278</v>
      </c>
      <c r="MN103" s="2" t="s">
        <v>1019</v>
      </c>
      <c r="MO103" s="2" t="s">
        <v>142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175</v>
      </c>
      <c r="MX103" s="2" t="s">
        <v>129</v>
      </c>
      <c r="MY103" s="2" t="s">
        <v>132</v>
      </c>
      <c r="MZ103" s="2" t="s">
        <v>132</v>
      </c>
      <c r="NA103" s="2" t="s">
        <v>142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175</v>
      </c>
      <c r="NJ103" s="2" t="s">
        <v>129</v>
      </c>
      <c r="NK103" s="2" t="s">
        <v>132</v>
      </c>
      <c r="NL103" s="2" t="s">
        <v>132</v>
      </c>
      <c r="NM103" s="2" t="s">
        <v>142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175</v>
      </c>
      <c r="OH103" s="2" t="s">
        <v>129</v>
      </c>
      <c r="OI103" s="2" t="s">
        <v>132</v>
      </c>
      <c r="OJ103" s="2" t="s">
        <v>132</v>
      </c>
      <c r="OK103" s="2" t="s">
        <v>142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175</v>
      </c>
      <c r="OT103" s="2" t="s">
        <v>177</v>
      </c>
      <c r="OU103" s="2" t="s">
        <v>132</v>
      </c>
      <c r="OV103" s="2" t="s">
        <v>132</v>
      </c>
      <c r="OW103" s="2" t="s">
        <v>142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164</v>
      </c>
      <c r="PF103" s="2" t="s">
        <v>129</v>
      </c>
      <c r="PG103" s="2" t="s">
        <v>132</v>
      </c>
      <c r="PH103" s="2" t="s">
        <v>132</v>
      </c>
      <c r="PI103" s="2" t="s">
        <v>142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140</v>
      </c>
      <c r="PR103" s="2" t="s">
        <v>177</v>
      </c>
      <c r="PS103" s="2" t="s">
        <v>178</v>
      </c>
      <c r="PT103" s="2" t="s">
        <v>1684</v>
      </c>
      <c r="PU103" s="2" t="s">
        <v>142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140</v>
      </c>
      <c r="QP103" s="2" t="s">
        <v>177</v>
      </c>
      <c r="QQ103" s="2" t="s">
        <v>794</v>
      </c>
      <c r="QR103" s="2" t="s">
        <v>1685</v>
      </c>
      <c r="QS103" s="2" t="s">
        <v>142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175</v>
      </c>
      <c r="RB103" s="2" t="s">
        <v>129</v>
      </c>
      <c r="RC103" s="2" t="s">
        <v>132</v>
      </c>
      <c r="RD103" s="2" t="s">
        <v>132</v>
      </c>
      <c r="RE103" s="2" t="s">
        <v>142</v>
      </c>
      <c r="RF103" s="2" t="s">
        <v>180</v>
      </c>
      <c r="RG103" s="4"/>
      <c r="RH103" s="8"/>
      <c r="RI103" s="4"/>
      <c r="RJ103" s="8"/>
      <c r="RK103" s="7"/>
      <c r="RL103" s="7"/>
      <c r="RM103" s="2" t="s">
        <v>140</v>
      </c>
      <c r="RN103" s="2" t="s">
        <v>177</v>
      </c>
      <c r="RO103" s="2" t="s">
        <v>1144</v>
      </c>
      <c r="RP103" s="2" t="s">
        <v>1663</v>
      </c>
      <c r="RQ103" s="2" t="s">
        <v>142</v>
      </c>
      <c r="RR103" s="2" t="s">
        <v>132</v>
      </c>
    </row>
    <row r="104">
      <c r="A104" s="2" t="s">
        <v>1686</v>
      </c>
      <c r="B104" s="2" t="s">
        <v>121</v>
      </c>
      <c r="C104" s="2" t="s">
        <v>122</v>
      </c>
      <c r="D104" s="2" t="s">
        <v>929</v>
      </c>
      <c r="E104" s="2" t="s">
        <v>660</v>
      </c>
      <c r="F104" s="2" t="s">
        <v>1687</v>
      </c>
      <c r="G104" s="2" t="s">
        <v>1687</v>
      </c>
      <c r="H104" s="2" t="s">
        <v>1687</v>
      </c>
      <c r="I104" s="2" t="s">
        <v>1688</v>
      </c>
      <c r="J104" s="2" t="s">
        <v>127</v>
      </c>
      <c r="K104" s="2" t="s">
        <v>1689</v>
      </c>
      <c r="L104" s="3">
        <v>14</v>
      </c>
      <c r="M104" s="3">
        <v>14.7</v>
      </c>
      <c r="N104" s="3">
        <v>34.99</v>
      </c>
      <c r="O104" s="2" t="s">
        <v>129</v>
      </c>
      <c r="P104" s="2" t="s">
        <v>321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428</v>
      </c>
      <c r="V104" s="2" t="s">
        <v>878</v>
      </c>
      <c r="W104" s="2" t="s">
        <v>401</v>
      </c>
      <c r="X104" s="2" t="s">
        <v>284</v>
      </c>
      <c r="Y104" s="2" t="s">
        <v>1209</v>
      </c>
      <c r="Z104" s="4">
        <v>45</v>
      </c>
      <c r="AA104" s="4">
        <f>=ROUNDDOWN(7.5,0)</f>
      </c>
      <c r="AB104" s="5">
        <v>6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81</v>
      </c>
      <c r="AQ104" s="8">
        <v>1387.48</v>
      </c>
      <c r="AR104" s="4"/>
      <c r="AS104" s="8"/>
      <c r="AT104" s="7"/>
      <c r="AU104" s="7"/>
      <c r="AV104" s="4">
        <v>81</v>
      </c>
      <c r="AW104" s="8">
        <v>1387.48</v>
      </c>
      <c r="AX104" s="4"/>
      <c r="AY104" s="8"/>
      <c r="AZ104" s="7"/>
      <c r="BA104" s="7"/>
      <c r="BB104" s="7">
        <v>1</v>
      </c>
      <c r="BC104" s="4">
        <v>106</v>
      </c>
      <c r="BD104" s="8">
        <v>1806.32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0.7681</v>
      </c>
      <c r="BJ104" s="4">
        <v>81</v>
      </c>
      <c r="BK104" s="8">
        <v>1387.48</v>
      </c>
      <c r="BL104" s="2" t="s">
        <v>1690</v>
      </c>
      <c r="BM104" s="7">
        <v>1</v>
      </c>
      <c r="BN104" s="7">
        <v>1</v>
      </c>
      <c r="BO104" s="4">
        <v>73</v>
      </c>
      <c r="BP104" s="8">
        <v>1175.3</v>
      </c>
      <c r="BQ104" s="4"/>
      <c r="BR104" s="8"/>
      <c r="BS104" s="7"/>
      <c r="BT104" s="7"/>
      <c r="BU104" s="2" t="s">
        <v>140</v>
      </c>
      <c r="BV104" s="2" t="s">
        <v>129</v>
      </c>
      <c r="BW104" s="2" t="s">
        <v>132</v>
      </c>
      <c r="BX104" s="2" t="s">
        <v>1211</v>
      </c>
      <c r="BY104" s="2" t="s">
        <v>142</v>
      </c>
      <c r="BZ104" s="2" t="s">
        <v>132</v>
      </c>
      <c r="CA104" s="4">
        <v>1</v>
      </c>
      <c r="CB104" s="8">
        <v>11.03</v>
      </c>
      <c r="CC104" s="4"/>
      <c r="CD104" s="8"/>
      <c r="CE104" s="7"/>
      <c r="CF104" s="7"/>
      <c r="CG104" s="2" t="s">
        <v>140</v>
      </c>
      <c r="CH104" s="2" t="s">
        <v>129</v>
      </c>
      <c r="CI104" s="2" t="s">
        <v>1212</v>
      </c>
      <c r="CJ104" s="2" t="s">
        <v>915</v>
      </c>
      <c r="CK104" s="2" t="s">
        <v>142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140</v>
      </c>
      <c r="CT104" s="2" t="s">
        <v>129</v>
      </c>
      <c r="CU104" s="2" t="s">
        <v>867</v>
      </c>
      <c r="CV104" s="2" t="s">
        <v>1574</v>
      </c>
      <c r="CW104" s="2" t="s">
        <v>142</v>
      </c>
      <c r="CX104" s="2" t="s">
        <v>132</v>
      </c>
      <c r="CY104" s="4">
        <v>1</v>
      </c>
      <c r="CZ104" s="8">
        <v>20.71</v>
      </c>
      <c r="DA104" s="4"/>
      <c r="DB104" s="8"/>
      <c r="DC104" s="7"/>
      <c r="DD104" s="7"/>
      <c r="DE104" s="2" t="s">
        <v>140</v>
      </c>
      <c r="DF104" s="2" t="s">
        <v>129</v>
      </c>
      <c r="DG104" s="2" t="s">
        <v>1214</v>
      </c>
      <c r="DH104" s="2" t="s">
        <v>1369</v>
      </c>
      <c r="DI104" s="2" t="s">
        <v>142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175</v>
      </c>
      <c r="DR104" s="2" t="s">
        <v>129</v>
      </c>
      <c r="DS104" s="2" t="s">
        <v>132</v>
      </c>
      <c r="DT104" s="2" t="s">
        <v>132</v>
      </c>
      <c r="DU104" s="2" t="s">
        <v>142</v>
      </c>
      <c r="DV104" s="2" t="s">
        <v>132</v>
      </c>
      <c r="DW104" s="4">
        <v>1</v>
      </c>
      <c r="DX104" s="8">
        <v>16.46</v>
      </c>
      <c r="DY104" s="4"/>
      <c r="DZ104" s="8"/>
      <c r="EA104" s="7"/>
      <c r="EB104" s="7"/>
      <c r="EC104" s="2" t="s">
        <v>140</v>
      </c>
      <c r="ED104" s="2" t="s">
        <v>129</v>
      </c>
      <c r="EE104" s="2" t="s">
        <v>871</v>
      </c>
      <c r="EF104" s="2" t="s">
        <v>1375</v>
      </c>
      <c r="EG104" s="2" t="s">
        <v>142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140</v>
      </c>
      <c r="EP104" s="2" t="s">
        <v>129</v>
      </c>
      <c r="EQ104" s="2" t="s">
        <v>916</v>
      </c>
      <c r="ER104" s="2" t="s">
        <v>238</v>
      </c>
      <c r="ES104" s="2" t="s">
        <v>142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796</v>
      </c>
      <c r="FB104" s="2" t="s">
        <v>129</v>
      </c>
      <c r="FC104" s="2" t="s">
        <v>132</v>
      </c>
      <c r="FD104" s="2" t="s">
        <v>132</v>
      </c>
      <c r="FE104" s="2" t="s">
        <v>142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173</v>
      </c>
      <c r="FN104" s="2" t="s">
        <v>129</v>
      </c>
      <c r="FO104" s="2" t="s">
        <v>132</v>
      </c>
      <c r="FP104" s="2" t="s">
        <v>132</v>
      </c>
      <c r="FQ104" s="2" t="s">
        <v>142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175</v>
      </c>
      <c r="FZ104" s="2" t="s">
        <v>129</v>
      </c>
      <c r="GA104" s="2" t="s">
        <v>132</v>
      </c>
      <c r="GB104" s="2" t="s">
        <v>132</v>
      </c>
      <c r="GC104" s="2" t="s">
        <v>142</v>
      </c>
      <c r="GD104" s="2" t="s">
        <v>132</v>
      </c>
      <c r="GE104" s="4">
        <v>4</v>
      </c>
      <c r="GF104" s="8">
        <v>148.54</v>
      </c>
      <c r="GG104" s="4"/>
      <c r="GH104" s="8"/>
      <c r="GI104" s="7"/>
      <c r="GJ104" s="7"/>
      <c r="GK104" s="2" t="s">
        <v>140</v>
      </c>
      <c r="GL104" s="2" t="s">
        <v>129</v>
      </c>
      <c r="GM104" s="2" t="s">
        <v>1214</v>
      </c>
      <c r="GN104" s="2" t="s">
        <v>1234</v>
      </c>
      <c r="GO104" s="2" t="s">
        <v>142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129</v>
      </c>
      <c r="GY104" s="2" t="s">
        <v>162</v>
      </c>
      <c r="GZ104" s="2" t="s">
        <v>1241</v>
      </c>
      <c r="HA104" s="2" t="s">
        <v>142</v>
      </c>
      <c r="HB104" s="2" t="s">
        <v>132</v>
      </c>
      <c r="HC104" s="4">
        <v>1</v>
      </c>
      <c r="HD104" s="8">
        <v>15.44</v>
      </c>
      <c r="HE104" s="4"/>
      <c r="HF104" s="8"/>
      <c r="HG104" s="7"/>
      <c r="HH104" s="7"/>
      <c r="HI104" s="2" t="s">
        <v>140</v>
      </c>
      <c r="HJ104" s="2" t="s">
        <v>129</v>
      </c>
      <c r="HK104" s="2" t="s">
        <v>859</v>
      </c>
      <c r="HL104" s="2" t="s">
        <v>1691</v>
      </c>
      <c r="HM104" s="2" t="s">
        <v>142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129</v>
      </c>
      <c r="HW104" s="2" t="s">
        <v>167</v>
      </c>
      <c r="HX104" s="2" t="s">
        <v>132</v>
      </c>
      <c r="HY104" s="2" t="s">
        <v>142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168</v>
      </c>
      <c r="IH104" s="2" t="s">
        <v>129</v>
      </c>
      <c r="II104" s="2" t="s">
        <v>132</v>
      </c>
      <c r="IJ104" s="2" t="s">
        <v>132</v>
      </c>
      <c r="IK104" s="2" t="s">
        <v>142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175</v>
      </c>
      <c r="IT104" s="2" t="s">
        <v>129</v>
      </c>
      <c r="IU104" s="2" t="s">
        <v>132</v>
      </c>
      <c r="IV104" s="2" t="s">
        <v>132</v>
      </c>
      <c r="IW104" s="2" t="s">
        <v>142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140</v>
      </c>
      <c r="JF104" s="2" t="s">
        <v>129</v>
      </c>
      <c r="JG104" s="2" t="s">
        <v>897</v>
      </c>
      <c r="JH104" s="2" t="s">
        <v>132</v>
      </c>
      <c r="JI104" s="2" t="s">
        <v>142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164</v>
      </c>
      <c r="JR104" s="2" t="s">
        <v>129</v>
      </c>
      <c r="JS104" s="2" t="s">
        <v>132</v>
      </c>
      <c r="JT104" s="2" t="s">
        <v>132</v>
      </c>
      <c r="JU104" s="2" t="s">
        <v>142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164</v>
      </c>
      <c r="KD104" s="2" t="s">
        <v>129</v>
      </c>
      <c r="KE104" s="2" t="s">
        <v>132</v>
      </c>
      <c r="KF104" s="2" t="s">
        <v>132</v>
      </c>
      <c r="KG104" s="2" t="s">
        <v>142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175</v>
      </c>
      <c r="KP104" s="2" t="s">
        <v>129</v>
      </c>
      <c r="KQ104" s="2" t="s">
        <v>132</v>
      </c>
      <c r="KR104" s="2" t="s">
        <v>132</v>
      </c>
      <c r="KS104" s="2" t="s">
        <v>142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175</v>
      </c>
      <c r="LB104" s="2" t="s">
        <v>177</v>
      </c>
      <c r="LC104" s="2" t="s">
        <v>132</v>
      </c>
      <c r="LD104" s="2" t="s">
        <v>132</v>
      </c>
      <c r="LE104" s="2" t="s">
        <v>142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175</v>
      </c>
      <c r="ML104" s="2" t="s">
        <v>129</v>
      </c>
      <c r="MM104" s="2" t="s">
        <v>132</v>
      </c>
      <c r="MN104" s="2" t="s">
        <v>132</v>
      </c>
      <c r="MO104" s="2" t="s">
        <v>142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175</v>
      </c>
      <c r="MX104" s="2" t="s">
        <v>129</v>
      </c>
      <c r="MY104" s="2" t="s">
        <v>132</v>
      </c>
      <c r="MZ104" s="2" t="s">
        <v>132</v>
      </c>
      <c r="NA104" s="2" t="s">
        <v>142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175</v>
      </c>
      <c r="NJ104" s="2" t="s">
        <v>129</v>
      </c>
      <c r="NK104" s="2" t="s">
        <v>132</v>
      </c>
      <c r="NL104" s="2" t="s">
        <v>132</v>
      </c>
      <c r="NM104" s="2" t="s">
        <v>142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175</v>
      </c>
      <c r="OH104" s="2" t="s">
        <v>129</v>
      </c>
      <c r="OI104" s="2" t="s">
        <v>132</v>
      </c>
      <c r="OJ104" s="2" t="s">
        <v>132</v>
      </c>
      <c r="OK104" s="2" t="s">
        <v>142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164</v>
      </c>
      <c r="PF104" s="2" t="s">
        <v>129</v>
      </c>
      <c r="PG104" s="2" t="s">
        <v>132</v>
      </c>
      <c r="PH104" s="2" t="s">
        <v>132</v>
      </c>
      <c r="PI104" s="2" t="s">
        <v>142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175</v>
      </c>
      <c r="PR104" s="2" t="s">
        <v>129</v>
      </c>
      <c r="PS104" s="2" t="s">
        <v>132</v>
      </c>
      <c r="PT104" s="2" t="s">
        <v>132</v>
      </c>
      <c r="PU104" s="2" t="s">
        <v>142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175</v>
      </c>
      <c r="QD104" s="2" t="s">
        <v>129</v>
      </c>
      <c r="QE104" s="2" t="s">
        <v>132</v>
      </c>
      <c r="QF104" s="2" t="s">
        <v>132</v>
      </c>
      <c r="QG104" s="2" t="s">
        <v>142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175</v>
      </c>
      <c r="RB104" s="2" t="s">
        <v>129</v>
      </c>
      <c r="RC104" s="2" t="s">
        <v>132</v>
      </c>
      <c r="RD104" s="2" t="s">
        <v>132</v>
      </c>
      <c r="RE104" s="2" t="s">
        <v>142</v>
      </c>
      <c r="RF104" s="2" t="s">
        <v>180</v>
      </c>
      <c r="RG104" s="4"/>
      <c r="RH104" s="8"/>
      <c r="RI104" s="4"/>
      <c r="RJ104" s="8"/>
      <c r="RK104" s="7"/>
      <c r="RL104" s="7"/>
      <c r="RM104" s="2" t="s">
        <v>140</v>
      </c>
      <c r="RN104" s="2" t="s">
        <v>177</v>
      </c>
      <c r="RO104" s="2" t="s">
        <v>1218</v>
      </c>
      <c r="RP104" s="2" t="s">
        <v>132</v>
      </c>
      <c r="RQ104" s="2" t="s">
        <v>142</v>
      </c>
      <c r="RR104" s="2" t="s">
        <v>132</v>
      </c>
    </row>
    <row r="105">
      <c r="A105" s="2" t="s">
        <v>1692</v>
      </c>
      <c r="B105" s="2" t="s">
        <v>121</v>
      </c>
      <c r="C105" s="2" t="s">
        <v>122</v>
      </c>
      <c r="D105" s="2" t="s">
        <v>929</v>
      </c>
      <c r="E105" s="2" t="s">
        <v>660</v>
      </c>
      <c r="F105" s="2" t="s">
        <v>1687</v>
      </c>
      <c r="G105" s="2" t="s">
        <v>1687</v>
      </c>
      <c r="H105" s="2" t="s">
        <v>1687</v>
      </c>
      <c r="I105" s="2" t="s">
        <v>1693</v>
      </c>
      <c r="J105" s="2" t="s">
        <v>127</v>
      </c>
      <c r="K105" s="2" t="s">
        <v>1694</v>
      </c>
      <c r="L105" s="3">
        <v>14</v>
      </c>
      <c r="M105" s="3">
        <v>14.7</v>
      </c>
      <c r="N105" s="3">
        <v>34.99</v>
      </c>
      <c r="O105" s="2" t="s">
        <v>129</v>
      </c>
      <c r="P105" s="2" t="s">
        <v>864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428</v>
      </c>
      <c r="V105" s="2" t="s">
        <v>878</v>
      </c>
      <c r="W105" s="2" t="s">
        <v>401</v>
      </c>
      <c r="X105" s="2" t="s">
        <v>720</v>
      </c>
      <c r="Y105" s="2" t="s">
        <v>1209</v>
      </c>
      <c r="Z105" s="4">
        <v>216</v>
      </c>
      <c r="AA105" s="4">
        <f>=ROUNDDOWN(83.0769230769231,0)</f>
      </c>
      <c r="AB105" s="5">
        <v>2.6</v>
      </c>
      <c r="AC105" s="2" t="s">
        <v>132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8</v>
      </c>
      <c r="AQ105" s="8">
        <v>149.49</v>
      </c>
      <c r="AR105" s="4"/>
      <c r="AS105" s="8"/>
      <c r="AT105" s="7"/>
      <c r="AU105" s="7"/>
      <c r="AV105" s="4">
        <v>8</v>
      </c>
      <c r="AW105" s="8">
        <v>149.49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0.0828</v>
      </c>
      <c r="BJ105" s="4">
        <v>8</v>
      </c>
      <c r="BK105" s="8">
        <v>149.49</v>
      </c>
      <c r="BL105" s="2" t="s">
        <v>1695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140</v>
      </c>
      <c r="BV105" s="2" t="s">
        <v>129</v>
      </c>
      <c r="BW105" s="2" t="s">
        <v>132</v>
      </c>
      <c r="BX105" s="2" t="s">
        <v>1211</v>
      </c>
      <c r="BY105" s="2" t="s">
        <v>142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129</v>
      </c>
      <c r="CI105" s="2" t="s">
        <v>1212</v>
      </c>
      <c r="CJ105" s="2" t="s">
        <v>132</v>
      </c>
      <c r="CK105" s="2" t="s">
        <v>142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140</v>
      </c>
      <c r="CT105" s="2" t="s">
        <v>129</v>
      </c>
      <c r="CU105" s="2" t="s">
        <v>867</v>
      </c>
      <c r="CV105" s="2" t="s">
        <v>132</v>
      </c>
      <c r="CW105" s="2" t="s">
        <v>142</v>
      </c>
      <c r="CX105" s="2" t="s">
        <v>132</v>
      </c>
      <c r="CY105" s="4">
        <v>2</v>
      </c>
      <c r="CZ105" s="8">
        <v>33.22</v>
      </c>
      <c r="DA105" s="4"/>
      <c r="DB105" s="8"/>
      <c r="DC105" s="7"/>
      <c r="DD105" s="7"/>
      <c r="DE105" s="2" t="s">
        <v>140</v>
      </c>
      <c r="DF105" s="2" t="s">
        <v>129</v>
      </c>
      <c r="DG105" s="2" t="s">
        <v>1214</v>
      </c>
      <c r="DH105" s="2" t="s">
        <v>985</v>
      </c>
      <c r="DI105" s="2" t="s">
        <v>142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175</v>
      </c>
      <c r="DR105" s="2" t="s">
        <v>129</v>
      </c>
      <c r="DS105" s="2" t="s">
        <v>132</v>
      </c>
      <c r="DT105" s="2" t="s">
        <v>132</v>
      </c>
      <c r="DU105" s="2" t="s">
        <v>142</v>
      </c>
      <c r="DV105" s="2" t="s">
        <v>132</v>
      </c>
      <c r="DW105" s="4">
        <v>4</v>
      </c>
      <c r="DX105" s="8">
        <v>65.84</v>
      </c>
      <c r="DY105" s="4"/>
      <c r="DZ105" s="8"/>
      <c r="EA105" s="7"/>
      <c r="EB105" s="7"/>
      <c r="EC105" s="2" t="s">
        <v>140</v>
      </c>
      <c r="ED105" s="2" t="s">
        <v>129</v>
      </c>
      <c r="EE105" s="2" t="s">
        <v>871</v>
      </c>
      <c r="EF105" s="2" t="s">
        <v>1375</v>
      </c>
      <c r="EG105" s="2" t="s">
        <v>142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129</v>
      </c>
      <c r="EQ105" s="2" t="s">
        <v>916</v>
      </c>
      <c r="ER105" s="2" t="s">
        <v>132</v>
      </c>
      <c r="ES105" s="2" t="s">
        <v>142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796</v>
      </c>
      <c r="FB105" s="2" t="s">
        <v>129</v>
      </c>
      <c r="FC105" s="2" t="s">
        <v>132</v>
      </c>
      <c r="FD105" s="2" t="s">
        <v>132</v>
      </c>
      <c r="FE105" s="2" t="s">
        <v>142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173</v>
      </c>
      <c r="FN105" s="2" t="s">
        <v>129</v>
      </c>
      <c r="FO105" s="2" t="s">
        <v>132</v>
      </c>
      <c r="FP105" s="2" t="s">
        <v>132</v>
      </c>
      <c r="FQ105" s="2" t="s">
        <v>142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175</v>
      </c>
      <c r="FZ105" s="2" t="s">
        <v>129</v>
      </c>
      <c r="GA105" s="2" t="s">
        <v>132</v>
      </c>
      <c r="GB105" s="2" t="s">
        <v>132</v>
      </c>
      <c r="GC105" s="2" t="s">
        <v>142</v>
      </c>
      <c r="GD105" s="2" t="s">
        <v>132</v>
      </c>
      <c r="GE105" s="4">
        <v>1</v>
      </c>
      <c r="GF105" s="8">
        <v>34.99</v>
      </c>
      <c r="GG105" s="4"/>
      <c r="GH105" s="8"/>
      <c r="GI105" s="7"/>
      <c r="GJ105" s="7"/>
      <c r="GK105" s="2" t="s">
        <v>140</v>
      </c>
      <c r="GL105" s="2" t="s">
        <v>129</v>
      </c>
      <c r="GM105" s="2" t="s">
        <v>1214</v>
      </c>
      <c r="GN105" s="2" t="s">
        <v>1696</v>
      </c>
      <c r="GO105" s="2" t="s">
        <v>142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129</v>
      </c>
      <c r="GY105" s="2" t="s">
        <v>162</v>
      </c>
      <c r="GZ105" s="2" t="s">
        <v>132</v>
      </c>
      <c r="HA105" s="2" t="s">
        <v>142</v>
      </c>
      <c r="HB105" s="2" t="s">
        <v>132</v>
      </c>
      <c r="HC105" s="4">
        <v>1</v>
      </c>
      <c r="HD105" s="8">
        <v>15.44</v>
      </c>
      <c r="HE105" s="4"/>
      <c r="HF105" s="8"/>
      <c r="HG105" s="7"/>
      <c r="HH105" s="7"/>
      <c r="HI105" s="2" t="s">
        <v>140</v>
      </c>
      <c r="HJ105" s="2" t="s">
        <v>129</v>
      </c>
      <c r="HK105" s="2" t="s">
        <v>859</v>
      </c>
      <c r="HL105" s="2" t="s">
        <v>985</v>
      </c>
      <c r="HM105" s="2" t="s">
        <v>142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129</v>
      </c>
      <c r="HW105" s="2" t="s">
        <v>167</v>
      </c>
      <c r="HX105" s="2" t="s">
        <v>132</v>
      </c>
      <c r="HY105" s="2" t="s">
        <v>142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168</v>
      </c>
      <c r="IH105" s="2" t="s">
        <v>129</v>
      </c>
      <c r="II105" s="2" t="s">
        <v>132</v>
      </c>
      <c r="IJ105" s="2" t="s">
        <v>132</v>
      </c>
      <c r="IK105" s="2" t="s">
        <v>142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175</v>
      </c>
      <c r="IT105" s="2" t="s">
        <v>129</v>
      </c>
      <c r="IU105" s="2" t="s">
        <v>132</v>
      </c>
      <c r="IV105" s="2" t="s">
        <v>132</v>
      </c>
      <c r="IW105" s="2" t="s">
        <v>142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140</v>
      </c>
      <c r="JF105" s="2" t="s">
        <v>129</v>
      </c>
      <c r="JG105" s="2" t="s">
        <v>897</v>
      </c>
      <c r="JH105" s="2" t="s">
        <v>132</v>
      </c>
      <c r="JI105" s="2" t="s">
        <v>142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176</v>
      </c>
      <c r="JR105" s="2" t="s">
        <v>129</v>
      </c>
      <c r="JS105" s="2" t="s">
        <v>132</v>
      </c>
      <c r="JT105" s="2" t="s">
        <v>132</v>
      </c>
      <c r="JU105" s="2" t="s">
        <v>142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164</v>
      </c>
      <c r="KD105" s="2" t="s">
        <v>129</v>
      </c>
      <c r="KE105" s="2" t="s">
        <v>132</v>
      </c>
      <c r="KF105" s="2" t="s">
        <v>132</v>
      </c>
      <c r="KG105" s="2" t="s">
        <v>142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175</v>
      </c>
      <c r="KP105" s="2" t="s">
        <v>129</v>
      </c>
      <c r="KQ105" s="2" t="s">
        <v>132</v>
      </c>
      <c r="KR105" s="2" t="s">
        <v>132</v>
      </c>
      <c r="KS105" s="2" t="s">
        <v>142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175</v>
      </c>
      <c r="LB105" s="2" t="s">
        <v>177</v>
      </c>
      <c r="LC105" s="2" t="s">
        <v>132</v>
      </c>
      <c r="LD105" s="2" t="s">
        <v>132</v>
      </c>
      <c r="LE105" s="2" t="s">
        <v>142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175</v>
      </c>
      <c r="ML105" s="2" t="s">
        <v>129</v>
      </c>
      <c r="MM105" s="2" t="s">
        <v>132</v>
      </c>
      <c r="MN105" s="2" t="s">
        <v>132</v>
      </c>
      <c r="MO105" s="2" t="s">
        <v>142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175</v>
      </c>
      <c r="MX105" s="2" t="s">
        <v>129</v>
      </c>
      <c r="MY105" s="2" t="s">
        <v>132</v>
      </c>
      <c r="MZ105" s="2" t="s">
        <v>132</v>
      </c>
      <c r="NA105" s="2" t="s">
        <v>142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175</v>
      </c>
      <c r="NJ105" s="2" t="s">
        <v>129</v>
      </c>
      <c r="NK105" s="2" t="s">
        <v>132</v>
      </c>
      <c r="NL105" s="2" t="s">
        <v>132</v>
      </c>
      <c r="NM105" s="2" t="s">
        <v>142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176</v>
      </c>
      <c r="OH105" s="2" t="s">
        <v>129</v>
      </c>
      <c r="OI105" s="2" t="s">
        <v>132</v>
      </c>
      <c r="OJ105" s="2" t="s">
        <v>132</v>
      </c>
      <c r="OK105" s="2" t="s">
        <v>142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164</v>
      </c>
      <c r="PF105" s="2" t="s">
        <v>129</v>
      </c>
      <c r="PG105" s="2" t="s">
        <v>132</v>
      </c>
      <c r="PH105" s="2" t="s">
        <v>132</v>
      </c>
      <c r="PI105" s="2" t="s">
        <v>142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175</v>
      </c>
      <c r="PR105" s="2" t="s">
        <v>129</v>
      </c>
      <c r="PS105" s="2" t="s">
        <v>132</v>
      </c>
      <c r="PT105" s="2" t="s">
        <v>132</v>
      </c>
      <c r="PU105" s="2" t="s">
        <v>142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175</v>
      </c>
      <c r="QD105" s="2" t="s">
        <v>129</v>
      </c>
      <c r="QE105" s="2" t="s">
        <v>132</v>
      </c>
      <c r="QF105" s="2" t="s">
        <v>132</v>
      </c>
      <c r="QG105" s="2" t="s">
        <v>142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175</v>
      </c>
      <c r="RB105" s="2" t="s">
        <v>129</v>
      </c>
      <c r="RC105" s="2" t="s">
        <v>132</v>
      </c>
      <c r="RD105" s="2" t="s">
        <v>132</v>
      </c>
      <c r="RE105" s="2" t="s">
        <v>142</v>
      </c>
      <c r="RF105" s="2" t="s">
        <v>180</v>
      </c>
      <c r="RG105" s="4"/>
      <c r="RH105" s="8"/>
      <c r="RI105" s="4"/>
      <c r="RJ105" s="8"/>
      <c r="RK105" s="7"/>
      <c r="RL105" s="7"/>
      <c r="RM105" s="2" t="s">
        <v>140</v>
      </c>
      <c r="RN105" s="2" t="s">
        <v>177</v>
      </c>
      <c r="RO105" s="2" t="s">
        <v>1218</v>
      </c>
      <c r="RP105" s="2" t="s">
        <v>132</v>
      </c>
      <c r="RQ105" s="2" t="s">
        <v>142</v>
      </c>
      <c r="RR105" s="2" t="s">
        <v>132</v>
      </c>
    </row>
    <row r="106">
      <c r="A106" s="2" t="s">
        <v>1697</v>
      </c>
      <c r="B106" s="2" t="s">
        <v>121</v>
      </c>
      <c r="C106" s="2" t="s">
        <v>122</v>
      </c>
      <c r="D106" s="2" t="s">
        <v>929</v>
      </c>
      <c r="E106" s="2" t="s">
        <v>660</v>
      </c>
      <c r="F106" s="2" t="s">
        <v>1687</v>
      </c>
      <c r="G106" s="2" t="s">
        <v>1687</v>
      </c>
      <c r="H106" s="2" t="s">
        <v>1687</v>
      </c>
      <c r="I106" s="2" t="s">
        <v>1698</v>
      </c>
      <c r="J106" s="2" t="s">
        <v>127</v>
      </c>
      <c r="K106" s="2" t="s">
        <v>1699</v>
      </c>
      <c r="L106" s="3">
        <v>14</v>
      </c>
      <c r="M106" s="3">
        <v>14.7</v>
      </c>
      <c r="N106" s="3">
        <v>34.99</v>
      </c>
      <c r="O106" s="2" t="s">
        <v>129</v>
      </c>
      <c r="P106" s="2" t="s">
        <v>602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428</v>
      </c>
      <c r="V106" s="2" t="s">
        <v>878</v>
      </c>
      <c r="W106" s="2" t="s">
        <v>401</v>
      </c>
      <c r="X106" s="2" t="s">
        <v>136</v>
      </c>
      <c r="Y106" s="2" t="s">
        <v>1209</v>
      </c>
      <c r="Z106" s="4">
        <v>82</v>
      </c>
      <c r="AA106" s="4">
        <f>=ROUNDDOWN(82,0)</f>
      </c>
      <c r="AB106" s="5">
        <v>1</v>
      </c>
      <c r="AC106" s="2" t="s">
        <v>132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5</v>
      </c>
      <c r="AQ106" s="8">
        <v>79.39</v>
      </c>
      <c r="AR106" s="4"/>
      <c r="AS106" s="8"/>
      <c r="AT106" s="7"/>
      <c r="AU106" s="7"/>
      <c r="AV106" s="4">
        <v>5</v>
      </c>
      <c r="AW106" s="8">
        <v>79.39</v>
      </c>
      <c r="AX106" s="4"/>
      <c r="AY106" s="8"/>
      <c r="AZ106" s="7"/>
      <c r="BA106" s="7"/>
      <c r="BB106" s="7">
        <v>1</v>
      </c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0.044</v>
      </c>
      <c r="BJ106" s="4">
        <v>5</v>
      </c>
      <c r="BK106" s="8">
        <v>79.39</v>
      </c>
      <c r="BL106" s="2" t="s">
        <v>1700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140</v>
      </c>
      <c r="BV106" s="2" t="s">
        <v>129</v>
      </c>
      <c r="BW106" s="2" t="s">
        <v>132</v>
      </c>
      <c r="BX106" s="2" t="s">
        <v>1211</v>
      </c>
      <c r="BY106" s="2" t="s">
        <v>142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129</v>
      </c>
      <c r="CI106" s="2" t="s">
        <v>1212</v>
      </c>
      <c r="CJ106" s="2" t="s">
        <v>915</v>
      </c>
      <c r="CK106" s="2" t="s">
        <v>142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140</v>
      </c>
      <c r="CT106" s="2" t="s">
        <v>129</v>
      </c>
      <c r="CU106" s="2" t="s">
        <v>867</v>
      </c>
      <c r="CV106" s="2" t="s">
        <v>132</v>
      </c>
      <c r="CW106" s="2" t="s">
        <v>142</v>
      </c>
      <c r="CX106" s="2" t="s">
        <v>132</v>
      </c>
      <c r="CY106" s="4">
        <v>1</v>
      </c>
      <c r="CZ106" s="8">
        <v>16.61</v>
      </c>
      <c r="DA106" s="4"/>
      <c r="DB106" s="8"/>
      <c r="DC106" s="7"/>
      <c r="DD106" s="7"/>
      <c r="DE106" s="2" t="s">
        <v>140</v>
      </c>
      <c r="DF106" s="2" t="s">
        <v>129</v>
      </c>
      <c r="DG106" s="2" t="s">
        <v>1214</v>
      </c>
      <c r="DH106" s="2" t="s">
        <v>1370</v>
      </c>
      <c r="DI106" s="2" t="s">
        <v>142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175</v>
      </c>
      <c r="DR106" s="2" t="s">
        <v>129</v>
      </c>
      <c r="DS106" s="2" t="s">
        <v>132</v>
      </c>
      <c r="DT106" s="2" t="s">
        <v>132</v>
      </c>
      <c r="DU106" s="2" t="s">
        <v>142</v>
      </c>
      <c r="DV106" s="2" t="s">
        <v>132</v>
      </c>
      <c r="DW106" s="4">
        <v>1</v>
      </c>
      <c r="DX106" s="8">
        <v>16.46</v>
      </c>
      <c r="DY106" s="4"/>
      <c r="DZ106" s="8"/>
      <c r="EA106" s="7"/>
      <c r="EB106" s="7"/>
      <c r="EC106" s="2" t="s">
        <v>140</v>
      </c>
      <c r="ED106" s="2" t="s">
        <v>129</v>
      </c>
      <c r="EE106" s="2" t="s">
        <v>871</v>
      </c>
      <c r="EF106" s="2" t="s">
        <v>1224</v>
      </c>
      <c r="EG106" s="2" t="s">
        <v>142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129</v>
      </c>
      <c r="EQ106" s="2" t="s">
        <v>916</v>
      </c>
      <c r="ER106" s="2" t="s">
        <v>132</v>
      </c>
      <c r="ES106" s="2" t="s">
        <v>142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796</v>
      </c>
      <c r="FB106" s="2" t="s">
        <v>129</v>
      </c>
      <c r="FC106" s="2" t="s">
        <v>132</v>
      </c>
      <c r="FD106" s="2" t="s">
        <v>132</v>
      </c>
      <c r="FE106" s="2" t="s">
        <v>142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173</v>
      </c>
      <c r="FN106" s="2" t="s">
        <v>129</v>
      </c>
      <c r="FO106" s="2" t="s">
        <v>132</v>
      </c>
      <c r="FP106" s="2" t="s">
        <v>132</v>
      </c>
      <c r="FQ106" s="2" t="s">
        <v>142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175</v>
      </c>
      <c r="FZ106" s="2" t="s">
        <v>129</v>
      </c>
      <c r="GA106" s="2" t="s">
        <v>132</v>
      </c>
      <c r="GB106" s="2" t="s">
        <v>132</v>
      </c>
      <c r="GC106" s="2" t="s">
        <v>142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140</v>
      </c>
      <c r="GL106" s="2" t="s">
        <v>129</v>
      </c>
      <c r="GM106" s="2" t="s">
        <v>1214</v>
      </c>
      <c r="GN106" s="2" t="s">
        <v>1701</v>
      </c>
      <c r="GO106" s="2" t="s">
        <v>142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129</v>
      </c>
      <c r="GY106" s="2" t="s">
        <v>162</v>
      </c>
      <c r="GZ106" s="2" t="s">
        <v>132</v>
      </c>
      <c r="HA106" s="2" t="s">
        <v>142</v>
      </c>
      <c r="HB106" s="2" t="s">
        <v>132</v>
      </c>
      <c r="HC106" s="4">
        <v>3</v>
      </c>
      <c r="HD106" s="8">
        <v>46.32</v>
      </c>
      <c r="HE106" s="4"/>
      <c r="HF106" s="8"/>
      <c r="HG106" s="7"/>
      <c r="HH106" s="7"/>
      <c r="HI106" s="2" t="s">
        <v>140</v>
      </c>
      <c r="HJ106" s="2" t="s">
        <v>129</v>
      </c>
      <c r="HK106" s="2" t="s">
        <v>859</v>
      </c>
      <c r="HL106" s="2" t="s">
        <v>238</v>
      </c>
      <c r="HM106" s="2" t="s">
        <v>142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129</v>
      </c>
      <c r="HW106" s="2" t="s">
        <v>167</v>
      </c>
      <c r="HX106" s="2" t="s">
        <v>132</v>
      </c>
      <c r="HY106" s="2" t="s">
        <v>142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168</v>
      </c>
      <c r="IH106" s="2" t="s">
        <v>129</v>
      </c>
      <c r="II106" s="2" t="s">
        <v>132</v>
      </c>
      <c r="IJ106" s="2" t="s">
        <v>132</v>
      </c>
      <c r="IK106" s="2" t="s">
        <v>142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175</v>
      </c>
      <c r="IT106" s="2" t="s">
        <v>129</v>
      </c>
      <c r="IU106" s="2" t="s">
        <v>132</v>
      </c>
      <c r="IV106" s="2" t="s">
        <v>132</v>
      </c>
      <c r="IW106" s="2" t="s">
        <v>142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140</v>
      </c>
      <c r="JF106" s="2" t="s">
        <v>129</v>
      </c>
      <c r="JG106" s="2" t="s">
        <v>897</v>
      </c>
      <c r="JH106" s="2" t="s">
        <v>132</v>
      </c>
      <c r="JI106" s="2" t="s">
        <v>142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175</v>
      </c>
      <c r="JR106" s="2" t="s">
        <v>129</v>
      </c>
      <c r="JS106" s="2" t="s">
        <v>132</v>
      </c>
      <c r="JT106" s="2" t="s">
        <v>132</v>
      </c>
      <c r="JU106" s="2" t="s">
        <v>142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164</v>
      </c>
      <c r="KD106" s="2" t="s">
        <v>129</v>
      </c>
      <c r="KE106" s="2" t="s">
        <v>132</v>
      </c>
      <c r="KF106" s="2" t="s">
        <v>132</v>
      </c>
      <c r="KG106" s="2" t="s">
        <v>142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175</v>
      </c>
      <c r="KP106" s="2" t="s">
        <v>129</v>
      </c>
      <c r="KQ106" s="2" t="s">
        <v>132</v>
      </c>
      <c r="KR106" s="2" t="s">
        <v>132</v>
      </c>
      <c r="KS106" s="2" t="s">
        <v>142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175</v>
      </c>
      <c r="LB106" s="2" t="s">
        <v>177</v>
      </c>
      <c r="LC106" s="2" t="s">
        <v>132</v>
      </c>
      <c r="LD106" s="2" t="s">
        <v>132</v>
      </c>
      <c r="LE106" s="2" t="s">
        <v>142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175</v>
      </c>
      <c r="ML106" s="2" t="s">
        <v>129</v>
      </c>
      <c r="MM106" s="2" t="s">
        <v>132</v>
      </c>
      <c r="MN106" s="2" t="s">
        <v>132</v>
      </c>
      <c r="MO106" s="2" t="s">
        <v>142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175</v>
      </c>
      <c r="MX106" s="2" t="s">
        <v>129</v>
      </c>
      <c r="MY106" s="2" t="s">
        <v>132</v>
      </c>
      <c r="MZ106" s="2" t="s">
        <v>132</v>
      </c>
      <c r="NA106" s="2" t="s">
        <v>142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175</v>
      </c>
      <c r="NJ106" s="2" t="s">
        <v>129</v>
      </c>
      <c r="NK106" s="2" t="s">
        <v>132</v>
      </c>
      <c r="NL106" s="2" t="s">
        <v>132</v>
      </c>
      <c r="NM106" s="2" t="s">
        <v>142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129</v>
      </c>
      <c r="OI106" s="2" t="s">
        <v>132</v>
      </c>
      <c r="OJ106" s="2" t="s">
        <v>132</v>
      </c>
      <c r="OK106" s="2" t="s">
        <v>142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164</v>
      </c>
      <c r="PF106" s="2" t="s">
        <v>129</v>
      </c>
      <c r="PG106" s="2" t="s">
        <v>132</v>
      </c>
      <c r="PH106" s="2" t="s">
        <v>132</v>
      </c>
      <c r="PI106" s="2" t="s">
        <v>142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175</v>
      </c>
      <c r="PR106" s="2" t="s">
        <v>129</v>
      </c>
      <c r="PS106" s="2" t="s">
        <v>132</v>
      </c>
      <c r="PT106" s="2" t="s">
        <v>132</v>
      </c>
      <c r="PU106" s="2" t="s">
        <v>142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175</v>
      </c>
      <c r="QD106" s="2" t="s">
        <v>129</v>
      </c>
      <c r="QE106" s="2" t="s">
        <v>132</v>
      </c>
      <c r="QF106" s="2" t="s">
        <v>132</v>
      </c>
      <c r="QG106" s="2" t="s">
        <v>142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175</v>
      </c>
      <c r="RB106" s="2" t="s">
        <v>129</v>
      </c>
      <c r="RC106" s="2" t="s">
        <v>132</v>
      </c>
      <c r="RD106" s="2" t="s">
        <v>132</v>
      </c>
      <c r="RE106" s="2" t="s">
        <v>142</v>
      </c>
      <c r="RF106" s="2" t="s">
        <v>180</v>
      </c>
      <c r="RG106" s="4"/>
      <c r="RH106" s="8"/>
      <c r="RI106" s="4"/>
      <c r="RJ106" s="8"/>
      <c r="RK106" s="7"/>
      <c r="RL106" s="7"/>
      <c r="RM106" s="2" t="s">
        <v>140</v>
      </c>
      <c r="RN106" s="2" t="s">
        <v>177</v>
      </c>
      <c r="RO106" s="2" t="s">
        <v>1218</v>
      </c>
      <c r="RP106" s="2" t="s">
        <v>132</v>
      </c>
      <c r="RQ106" s="2" t="s">
        <v>142</v>
      </c>
      <c r="RR106" s="2" t="s">
        <v>132</v>
      </c>
    </row>
    <row r="107">
      <c r="A107" s="2" t="s">
        <v>1702</v>
      </c>
      <c r="B107" s="2" t="s">
        <v>121</v>
      </c>
      <c r="C107" s="2" t="s">
        <v>122</v>
      </c>
      <c r="D107" s="2" t="s">
        <v>929</v>
      </c>
      <c r="E107" s="2" t="s">
        <v>660</v>
      </c>
      <c r="F107" s="2" t="s">
        <v>1687</v>
      </c>
      <c r="G107" s="2" t="s">
        <v>1687</v>
      </c>
      <c r="H107" s="2" t="s">
        <v>1687</v>
      </c>
      <c r="I107" s="2" t="s">
        <v>1703</v>
      </c>
      <c r="J107" s="2" t="s">
        <v>127</v>
      </c>
      <c r="K107" s="2" t="s">
        <v>1704</v>
      </c>
      <c r="L107" s="3">
        <v>14</v>
      </c>
      <c r="M107" s="3">
        <v>14.7</v>
      </c>
      <c r="N107" s="3">
        <v>34.99</v>
      </c>
      <c r="O107" s="2" t="s">
        <v>129</v>
      </c>
      <c r="P107" s="2" t="s">
        <v>602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428</v>
      </c>
      <c r="V107" s="2" t="s">
        <v>878</v>
      </c>
      <c r="W107" s="2" t="s">
        <v>401</v>
      </c>
      <c r="X107" s="2" t="s">
        <v>246</v>
      </c>
      <c r="Y107" s="2" t="s">
        <v>1209</v>
      </c>
      <c r="Z107" s="4">
        <v>128</v>
      </c>
      <c r="AA107" s="4">
        <f>=ROUNDDOWN(142.222222222222,0)</f>
      </c>
      <c r="AB107" s="5">
        <v>0.9</v>
      </c>
      <c r="AC107" s="2" t="s">
        <v>132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4</v>
      </c>
      <c r="AQ107" s="8">
        <v>64.25</v>
      </c>
      <c r="AR107" s="4"/>
      <c r="AS107" s="8"/>
      <c r="AT107" s="7"/>
      <c r="AU107" s="7"/>
      <c r="AV107" s="4">
        <v>4</v>
      </c>
      <c r="AW107" s="8">
        <v>64.25</v>
      </c>
      <c r="AX107" s="4"/>
      <c r="AY107" s="8"/>
      <c r="AZ107" s="7"/>
      <c r="BA107" s="7"/>
      <c r="BB107" s="7">
        <v>1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0.0356</v>
      </c>
      <c r="BJ107" s="4">
        <v>4</v>
      </c>
      <c r="BK107" s="8">
        <v>64.25</v>
      </c>
      <c r="BL107" s="2" t="s">
        <v>1705</v>
      </c>
      <c r="BM107" s="7">
        <v>1</v>
      </c>
      <c r="BN107" s="7">
        <v>1</v>
      </c>
      <c r="BO107" s="4">
        <v>2</v>
      </c>
      <c r="BP107" s="8">
        <v>32.2</v>
      </c>
      <c r="BQ107" s="4"/>
      <c r="BR107" s="8"/>
      <c r="BS107" s="7"/>
      <c r="BT107" s="7"/>
      <c r="BU107" s="2" t="s">
        <v>140</v>
      </c>
      <c r="BV107" s="2" t="s">
        <v>129</v>
      </c>
      <c r="BW107" s="2" t="s">
        <v>132</v>
      </c>
      <c r="BX107" s="2" t="s">
        <v>1211</v>
      </c>
      <c r="BY107" s="2" t="s">
        <v>142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129</v>
      </c>
      <c r="CI107" s="2" t="s">
        <v>1212</v>
      </c>
      <c r="CJ107" s="2" t="s">
        <v>132</v>
      </c>
      <c r="CK107" s="2" t="s">
        <v>142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140</v>
      </c>
      <c r="CT107" s="2" t="s">
        <v>129</v>
      </c>
      <c r="CU107" s="2" t="s">
        <v>867</v>
      </c>
      <c r="CV107" s="2" t="s">
        <v>1368</v>
      </c>
      <c r="CW107" s="2" t="s">
        <v>142</v>
      </c>
      <c r="CX107" s="2" t="s">
        <v>132</v>
      </c>
      <c r="CY107" s="4">
        <v>1</v>
      </c>
      <c r="CZ107" s="8">
        <v>16.61</v>
      </c>
      <c r="DA107" s="4"/>
      <c r="DB107" s="8"/>
      <c r="DC107" s="7"/>
      <c r="DD107" s="7"/>
      <c r="DE107" s="2" t="s">
        <v>140</v>
      </c>
      <c r="DF107" s="2" t="s">
        <v>129</v>
      </c>
      <c r="DG107" s="2" t="s">
        <v>1214</v>
      </c>
      <c r="DH107" s="2" t="s">
        <v>566</v>
      </c>
      <c r="DI107" s="2" t="s">
        <v>142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175</v>
      </c>
      <c r="DR107" s="2" t="s">
        <v>129</v>
      </c>
      <c r="DS107" s="2" t="s">
        <v>132</v>
      </c>
      <c r="DT107" s="2" t="s">
        <v>132</v>
      </c>
      <c r="DU107" s="2" t="s">
        <v>142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140</v>
      </c>
      <c r="ED107" s="2" t="s">
        <v>129</v>
      </c>
      <c r="EE107" s="2" t="s">
        <v>871</v>
      </c>
      <c r="EF107" s="2" t="s">
        <v>132</v>
      </c>
      <c r="EG107" s="2" t="s">
        <v>142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140</v>
      </c>
      <c r="EP107" s="2" t="s">
        <v>129</v>
      </c>
      <c r="EQ107" s="2" t="s">
        <v>916</v>
      </c>
      <c r="ER107" s="2" t="s">
        <v>132</v>
      </c>
      <c r="ES107" s="2" t="s">
        <v>142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796</v>
      </c>
      <c r="FB107" s="2" t="s">
        <v>129</v>
      </c>
      <c r="FC107" s="2" t="s">
        <v>132</v>
      </c>
      <c r="FD107" s="2" t="s">
        <v>132</v>
      </c>
      <c r="FE107" s="2" t="s">
        <v>142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173</v>
      </c>
      <c r="FN107" s="2" t="s">
        <v>129</v>
      </c>
      <c r="FO107" s="2" t="s">
        <v>132</v>
      </c>
      <c r="FP107" s="2" t="s">
        <v>132</v>
      </c>
      <c r="FQ107" s="2" t="s">
        <v>142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175</v>
      </c>
      <c r="FZ107" s="2" t="s">
        <v>129</v>
      </c>
      <c r="GA107" s="2" t="s">
        <v>132</v>
      </c>
      <c r="GB107" s="2" t="s">
        <v>132</v>
      </c>
      <c r="GC107" s="2" t="s">
        <v>142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140</v>
      </c>
      <c r="GL107" s="2" t="s">
        <v>129</v>
      </c>
      <c r="GM107" s="2" t="s">
        <v>1214</v>
      </c>
      <c r="GN107" s="2" t="s">
        <v>132</v>
      </c>
      <c r="GO107" s="2" t="s">
        <v>142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140</v>
      </c>
      <c r="GX107" s="2" t="s">
        <v>129</v>
      </c>
      <c r="GY107" s="2" t="s">
        <v>162</v>
      </c>
      <c r="GZ107" s="2" t="s">
        <v>132</v>
      </c>
      <c r="HA107" s="2" t="s">
        <v>142</v>
      </c>
      <c r="HB107" s="2" t="s">
        <v>132</v>
      </c>
      <c r="HC107" s="4">
        <v>1</v>
      </c>
      <c r="HD107" s="8">
        <v>15.44</v>
      </c>
      <c r="HE107" s="4"/>
      <c r="HF107" s="8"/>
      <c r="HG107" s="7"/>
      <c r="HH107" s="7"/>
      <c r="HI107" s="2" t="s">
        <v>140</v>
      </c>
      <c r="HJ107" s="2" t="s">
        <v>129</v>
      </c>
      <c r="HK107" s="2" t="s">
        <v>859</v>
      </c>
      <c r="HL107" s="2" t="s">
        <v>525</v>
      </c>
      <c r="HM107" s="2" t="s">
        <v>142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129</v>
      </c>
      <c r="HW107" s="2" t="s">
        <v>167</v>
      </c>
      <c r="HX107" s="2" t="s">
        <v>132</v>
      </c>
      <c r="HY107" s="2" t="s">
        <v>142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168</v>
      </c>
      <c r="IH107" s="2" t="s">
        <v>129</v>
      </c>
      <c r="II107" s="2" t="s">
        <v>132</v>
      </c>
      <c r="IJ107" s="2" t="s">
        <v>132</v>
      </c>
      <c r="IK107" s="2" t="s">
        <v>142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175</v>
      </c>
      <c r="IT107" s="2" t="s">
        <v>129</v>
      </c>
      <c r="IU107" s="2" t="s">
        <v>132</v>
      </c>
      <c r="IV107" s="2" t="s">
        <v>132</v>
      </c>
      <c r="IW107" s="2" t="s">
        <v>142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140</v>
      </c>
      <c r="JF107" s="2" t="s">
        <v>129</v>
      </c>
      <c r="JG107" s="2" t="s">
        <v>897</v>
      </c>
      <c r="JH107" s="2" t="s">
        <v>132</v>
      </c>
      <c r="JI107" s="2" t="s">
        <v>142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175</v>
      </c>
      <c r="JR107" s="2" t="s">
        <v>129</v>
      </c>
      <c r="JS107" s="2" t="s">
        <v>132</v>
      </c>
      <c r="JT107" s="2" t="s">
        <v>132</v>
      </c>
      <c r="JU107" s="2" t="s">
        <v>142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164</v>
      </c>
      <c r="KD107" s="2" t="s">
        <v>129</v>
      </c>
      <c r="KE107" s="2" t="s">
        <v>132</v>
      </c>
      <c r="KF107" s="2" t="s">
        <v>132</v>
      </c>
      <c r="KG107" s="2" t="s">
        <v>142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175</v>
      </c>
      <c r="KP107" s="2" t="s">
        <v>129</v>
      </c>
      <c r="KQ107" s="2" t="s">
        <v>132</v>
      </c>
      <c r="KR107" s="2" t="s">
        <v>132</v>
      </c>
      <c r="KS107" s="2" t="s">
        <v>142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175</v>
      </c>
      <c r="LB107" s="2" t="s">
        <v>177</v>
      </c>
      <c r="LC107" s="2" t="s">
        <v>132</v>
      </c>
      <c r="LD107" s="2" t="s">
        <v>132</v>
      </c>
      <c r="LE107" s="2" t="s">
        <v>142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175</v>
      </c>
      <c r="ML107" s="2" t="s">
        <v>129</v>
      </c>
      <c r="MM107" s="2" t="s">
        <v>132</v>
      </c>
      <c r="MN107" s="2" t="s">
        <v>132</v>
      </c>
      <c r="MO107" s="2" t="s">
        <v>142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175</v>
      </c>
      <c r="MX107" s="2" t="s">
        <v>129</v>
      </c>
      <c r="MY107" s="2" t="s">
        <v>132</v>
      </c>
      <c r="MZ107" s="2" t="s">
        <v>132</v>
      </c>
      <c r="NA107" s="2" t="s">
        <v>142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175</v>
      </c>
      <c r="NJ107" s="2" t="s">
        <v>129</v>
      </c>
      <c r="NK107" s="2" t="s">
        <v>132</v>
      </c>
      <c r="NL107" s="2" t="s">
        <v>132</v>
      </c>
      <c r="NM107" s="2" t="s">
        <v>142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129</v>
      </c>
      <c r="OI107" s="2" t="s">
        <v>132</v>
      </c>
      <c r="OJ107" s="2" t="s">
        <v>132</v>
      </c>
      <c r="OK107" s="2" t="s">
        <v>142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164</v>
      </c>
      <c r="PF107" s="2" t="s">
        <v>129</v>
      </c>
      <c r="PG107" s="2" t="s">
        <v>132</v>
      </c>
      <c r="PH107" s="2" t="s">
        <v>132</v>
      </c>
      <c r="PI107" s="2" t="s">
        <v>142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175</v>
      </c>
      <c r="PR107" s="2" t="s">
        <v>129</v>
      </c>
      <c r="PS107" s="2" t="s">
        <v>132</v>
      </c>
      <c r="PT107" s="2" t="s">
        <v>132</v>
      </c>
      <c r="PU107" s="2" t="s">
        <v>142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175</v>
      </c>
      <c r="QD107" s="2" t="s">
        <v>129</v>
      </c>
      <c r="QE107" s="2" t="s">
        <v>132</v>
      </c>
      <c r="QF107" s="2" t="s">
        <v>132</v>
      </c>
      <c r="QG107" s="2" t="s">
        <v>142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175</v>
      </c>
      <c r="RB107" s="2" t="s">
        <v>129</v>
      </c>
      <c r="RC107" s="2" t="s">
        <v>132</v>
      </c>
      <c r="RD107" s="2" t="s">
        <v>132</v>
      </c>
      <c r="RE107" s="2" t="s">
        <v>142</v>
      </c>
      <c r="RF107" s="2" t="s">
        <v>180</v>
      </c>
      <c r="RG107" s="4"/>
      <c r="RH107" s="8"/>
      <c r="RI107" s="4"/>
      <c r="RJ107" s="8"/>
      <c r="RK107" s="7"/>
      <c r="RL107" s="7"/>
      <c r="RM107" s="2" t="s">
        <v>140</v>
      </c>
      <c r="RN107" s="2" t="s">
        <v>177</v>
      </c>
      <c r="RO107" s="2" t="s">
        <v>1218</v>
      </c>
      <c r="RP107" s="2" t="s">
        <v>132</v>
      </c>
      <c r="RQ107" s="2" t="s">
        <v>142</v>
      </c>
      <c r="RR107" s="2" t="s">
        <v>132</v>
      </c>
    </row>
    <row r="108">
      <c r="A108" s="2" t="s">
        <v>1706</v>
      </c>
      <c r="B108" s="2" t="s">
        <v>121</v>
      </c>
      <c r="C108" s="2" t="s">
        <v>122</v>
      </c>
      <c r="D108" s="2" t="s">
        <v>929</v>
      </c>
      <c r="E108" s="2" t="s">
        <v>660</v>
      </c>
      <c r="F108" s="2" t="s">
        <v>1687</v>
      </c>
      <c r="G108" s="2" t="s">
        <v>1687</v>
      </c>
      <c r="H108" s="2" t="s">
        <v>1687</v>
      </c>
      <c r="I108" s="2" t="s">
        <v>1707</v>
      </c>
      <c r="J108" s="2" t="s">
        <v>127</v>
      </c>
      <c r="K108" s="2" t="s">
        <v>1708</v>
      </c>
      <c r="L108" s="3">
        <v>14</v>
      </c>
      <c r="M108" s="3">
        <v>14.7</v>
      </c>
      <c r="N108" s="3">
        <v>34.99</v>
      </c>
      <c r="O108" s="2" t="s">
        <v>129</v>
      </c>
      <c r="P108" s="2" t="s">
        <v>602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428</v>
      </c>
      <c r="V108" s="2" t="s">
        <v>878</v>
      </c>
      <c r="W108" s="2" t="s">
        <v>401</v>
      </c>
      <c r="X108" s="2" t="s">
        <v>136</v>
      </c>
      <c r="Y108" s="2" t="s">
        <v>1209</v>
      </c>
      <c r="Z108" s="4">
        <v>88</v>
      </c>
      <c r="AA108" s="4">
        <f>=ROUNDDOWN(62.8571428571429,0)</f>
      </c>
      <c r="AB108" s="5">
        <v>1.4</v>
      </c>
      <c r="AC108" s="2" t="s">
        <v>132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4</v>
      </c>
      <c r="AQ108" s="8">
        <v>62.93</v>
      </c>
      <c r="AR108" s="4"/>
      <c r="AS108" s="8"/>
      <c r="AT108" s="7"/>
      <c r="AU108" s="7"/>
      <c r="AV108" s="4">
        <v>4</v>
      </c>
      <c r="AW108" s="8">
        <v>62.93</v>
      </c>
      <c r="AX108" s="4"/>
      <c r="AY108" s="8"/>
      <c r="AZ108" s="7"/>
      <c r="BA108" s="7"/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0.0348</v>
      </c>
      <c r="BJ108" s="4">
        <v>4</v>
      </c>
      <c r="BK108" s="8">
        <v>62.93</v>
      </c>
      <c r="BL108" s="2" t="s">
        <v>1252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140</v>
      </c>
      <c r="BV108" s="2" t="s">
        <v>129</v>
      </c>
      <c r="BW108" s="2" t="s">
        <v>132</v>
      </c>
      <c r="BX108" s="2" t="s">
        <v>1211</v>
      </c>
      <c r="BY108" s="2" t="s">
        <v>142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140</v>
      </c>
      <c r="CH108" s="2" t="s">
        <v>129</v>
      </c>
      <c r="CI108" s="2" t="s">
        <v>1212</v>
      </c>
      <c r="CJ108" s="2" t="s">
        <v>915</v>
      </c>
      <c r="CK108" s="2" t="s">
        <v>142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140</v>
      </c>
      <c r="CT108" s="2" t="s">
        <v>129</v>
      </c>
      <c r="CU108" s="2" t="s">
        <v>867</v>
      </c>
      <c r="CV108" s="2" t="s">
        <v>132</v>
      </c>
      <c r="CW108" s="2" t="s">
        <v>142</v>
      </c>
      <c r="CX108" s="2" t="s">
        <v>132</v>
      </c>
      <c r="CY108" s="4">
        <v>1</v>
      </c>
      <c r="CZ108" s="8">
        <v>16.61</v>
      </c>
      <c r="DA108" s="4"/>
      <c r="DB108" s="8"/>
      <c r="DC108" s="7"/>
      <c r="DD108" s="7"/>
      <c r="DE108" s="2" t="s">
        <v>140</v>
      </c>
      <c r="DF108" s="2" t="s">
        <v>129</v>
      </c>
      <c r="DG108" s="2" t="s">
        <v>1214</v>
      </c>
      <c r="DH108" s="2" t="s">
        <v>1370</v>
      </c>
      <c r="DI108" s="2" t="s">
        <v>142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175</v>
      </c>
      <c r="DR108" s="2" t="s">
        <v>129</v>
      </c>
      <c r="DS108" s="2" t="s">
        <v>132</v>
      </c>
      <c r="DT108" s="2" t="s">
        <v>132</v>
      </c>
      <c r="DU108" s="2" t="s">
        <v>142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140</v>
      </c>
      <c r="ED108" s="2" t="s">
        <v>129</v>
      </c>
      <c r="EE108" s="2" t="s">
        <v>871</v>
      </c>
      <c r="EF108" s="2" t="s">
        <v>1239</v>
      </c>
      <c r="EG108" s="2" t="s">
        <v>142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140</v>
      </c>
      <c r="EP108" s="2" t="s">
        <v>129</v>
      </c>
      <c r="EQ108" s="2" t="s">
        <v>916</v>
      </c>
      <c r="ER108" s="2" t="s">
        <v>132</v>
      </c>
      <c r="ES108" s="2" t="s">
        <v>142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796</v>
      </c>
      <c r="FB108" s="2" t="s">
        <v>129</v>
      </c>
      <c r="FC108" s="2" t="s">
        <v>132</v>
      </c>
      <c r="FD108" s="2" t="s">
        <v>132</v>
      </c>
      <c r="FE108" s="2" t="s">
        <v>142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173</v>
      </c>
      <c r="FN108" s="2" t="s">
        <v>129</v>
      </c>
      <c r="FO108" s="2" t="s">
        <v>132</v>
      </c>
      <c r="FP108" s="2" t="s">
        <v>132</v>
      </c>
      <c r="FQ108" s="2" t="s">
        <v>142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175</v>
      </c>
      <c r="FZ108" s="2" t="s">
        <v>129</v>
      </c>
      <c r="GA108" s="2" t="s">
        <v>132</v>
      </c>
      <c r="GB108" s="2" t="s">
        <v>132</v>
      </c>
      <c r="GC108" s="2" t="s">
        <v>142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140</v>
      </c>
      <c r="GL108" s="2" t="s">
        <v>129</v>
      </c>
      <c r="GM108" s="2" t="s">
        <v>1214</v>
      </c>
      <c r="GN108" s="2" t="s">
        <v>872</v>
      </c>
      <c r="GO108" s="2" t="s">
        <v>142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129</v>
      </c>
      <c r="GY108" s="2" t="s">
        <v>162</v>
      </c>
      <c r="GZ108" s="2" t="s">
        <v>132</v>
      </c>
      <c r="HA108" s="2" t="s">
        <v>142</v>
      </c>
      <c r="HB108" s="2" t="s">
        <v>132</v>
      </c>
      <c r="HC108" s="4">
        <v>3</v>
      </c>
      <c r="HD108" s="8">
        <v>46.32</v>
      </c>
      <c r="HE108" s="4"/>
      <c r="HF108" s="8"/>
      <c r="HG108" s="7"/>
      <c r="HH108" s="7"/>
      <c r="HI108" s="2" t="s">
        <v>140</v>
      </c>
      <c r="HJ108" s="2" t="s">
        <v>129</v>
      </c>
      <c r="HK108" s="2" t="s">
        <v>859</v>
      </c>
      <c r="HL108" s="2" t="s">
        <v>238</v>
      </c>
      <c r="HM108" s="2" t="s">
        <v>142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129</v>
      </c>
      <c r="HW108" s="2" t="s">
        <v>167</v>
      </c>
      <c r="HX108" s="2" t="s">
        <v>132</v>
      </c>
      <c r="HY108" s="2" t="s">
        <v>142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168</v>
      </c>
      <c r="IH108" s="2" t="s">
        <v>129</v>
      </c>
      <c r="II108" s="2" t="s">
        <v>132</v>
      </c>
      <c r="IJ108" s="2" t="s">
        <v>132</v>
      </c>
      <c r="IK108" s="2" t="s">
        <v>142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175</v>
      </c>
      <c r="IT108" s="2" t="s">
        <v>129</v>
      </c>
      <c r="IU108" s="2" t="s">
        <v>132</v>
      </c>
      <c r="IV108" s="2" t="s">
        <v>132</v>
      </c>
      <c r="IW108" s="2" t="s">
        <v>142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140</v>
      </c>
      <c r="JF108" s="2" t="s">
        <v>129</v>
      </c>
      <c r="JG108" s="2" t="s">
        <v>897</v>
      </c>
      <c r="JH108" s="2" t="s">
        <v>132</v>
      </c>
      <c r="JI108" s="2" t="s">
        <v>142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175</v>
      </c>
      <c r="JR108" s="2" t="s">
        <v>129</v>
      </c>
      <c r="JS108" s="2" t="s">
        <v>132</v>
      </c>
      <c r="JT108" s="2" t="s">
        <v>132</v>
      </c>
      <c r="JU108" s="2" t="s">
        <v>142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164</v>
      </c>
      <c r="KD108" s="2" t="s">
        <v>129</v>
      </c>
      <c r="KE108" s="2" t="s">
        <v>132</v>
      </c>
      <c r="KF108" s="2" t="s">
        <v>132</v>
      </c>
      <c r="KG108" s="2" t="s">
        <v>142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175</v>
      </c>
      <c r="KP108" s="2" t="s">
        <v>129</v>
      </c>
      <c r="KQ108" s="2" t="s">
        <v>132</v>
      </c>
      <c r="KR108" s="2" t="s">
        <v>132</v>
      </c>
      <c r="KS108" s="2" t="s">
        <v>142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175</v>
      </c>
      <c r="LB108" s="2" t="s">
        <v>177</v>
      </c>
      <c r="LC108" s="2" t="s">
        <v>132</v>
      </c>
      <c r="LD108" s="2" t="s">
        <v>132</v>
      </c>
      <c r="LE108" s="2" t="s">
        <v>142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175</v>
      </c>
      <c r="ML108" s="2" t="s">
        <v>129</v>
      </c>
      <c r="MM108" s="2" t="s">
        <v>132</v>
      </c>
      <c r="MN108" s="2" t="s">
        <v>132</v>
      </c>
      <c r="MO108" s="2" t="s">
        <v>142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175</v>
      </c>
      <c r="MX108" s="2" t="s">
        <v>129</v>
      </c>
      <c r="MY108" s="2" t="s">
        <v>132</v>
      </c>
      <c r="MZ108" s="2" t="s">
        <v>132</v>
      </c>
      <c r="NA108" s="2" t="s">
        <v>142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175</v>
      </c>
      <c r="NJ108" s="2" t="s">
        <v>129</v>
      </c>
      <c r="NK108" s="2" t="s">
        <v>132</v>
      </c>
      <c r="NL108" s="2" t="s">
        <v>132</v>
      </c>
      <c r="NM108" s="2" t="s">
        <v>142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175</v>
      </c>
      <c r="OH108" s="2" t="s">
        <v>129</v>
      </c>
      <c r="OI108" s="2" t="s">
        <v>132</v>
      </c>
      <c r="OJ108" s="2" t="s">
        <v>132</v>
      </c>
      <c r="OK108" s="2" t="s">
        <v>142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164</v>
      </c>
      <c r="PF108" s="2" t="s">
        <v>129</v>
      </c>
      <c r="PG108" s="2" t="s">
        <v>132</v>
      </c>
      <c r="PH108" s="2" t="s">
        <v>132</v>
      </c>
      <c r="PI108" s="2" t="s">
        <v>142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175</v>
      </c>
      <c r="PR108" s="2" t="s">
        <v>129</v>
      </c>
      <c r="PS108" s="2" t="s">
        <v>132</v>
      </c>
      <c r="PT108" s="2" t="s">
        <v>132</v>
      </c>
      <c r="PU108" s="2" t="s">
        <v>142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175</v>
      </c>
      <c r="QD108" s="2" t="s">
        <v>129</v>
      </c>
      <c r="QE108" s="2" t="s">
        <v>132</v>
      </c>
      <c r="QF108" s="2" t="s">
        <v>132</v>
      </c>
      <c r="QG108" s="2" t="s">
        <v>142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175</v>
      </c>
      <c r="RB108" s="2" t="s">
        <v>129</v>
      </c>
      <c r="RC108" s="2" t="s">
        <v>132</v>
      </c>
      <c r="RD108" s="2" t="s">
        <v>132</v>
      </c>
      <c r="RE108" s="2" t="s">
        <v>142</v>
      </c>
      <c r="RF108" s="2" t="s">
        <v>180</v>
      </c>
      <c r="RG108" s="4"/>
      <c r="RH108" s="8"/>
      <c r="RI108" s="4"/>
      <c r="RJ108" s="8"/>
      <c r="RK108" s="7"/>
      <c r="RL108" s="7"/>
      <c r="RM108" s="2" t="s">
        <v>140</v>
      </c>
      <c r="RN108" s="2" t="s">
        <v>177</v>
      </c>
      <c r="RO108" s="2" t="s">
        <v>1218</v>
      </c>
      <c r="RP108" s="2" t="s">
        <v>132</v>
      </c>
      <c r="RQ108" s="2" t="s">
        <v>142</v>
      </c>
      <c r="RR108" s="2" t="s">
        <v>132</v>
      </c>
    </row>
    <row r="109">
      <c r="A109" s="2" t="s">
        <v>1709</v>
      </c>
      <c r="B109" s="2" t="s">
        <v>121</v>
      </c>
      <c r="C109" s="2" t="s">
        <v>122</v>
      </c>
      <c r="D109" s="2" t="s">
        <v>929</v>
      </c>
      <c r="E109" s="2" t="s">
        <v>660</v>
      </c>
      <c r="F109" s="2" t="s">
        <v>1687</v>
      </c>
      <c r="G109" s="2" t="s">
        <v>1687</v>
      </c>
      <c r="H109" s="2" t="s">
        <v>1687</v>
      </c>
      <c r="I109" s="2" t="s">
        <v>1710</v>
      </c>
      <c r="J109" s="2" t="s">
        <v>127</v>
      </c>
      <c r="K109" s="2" t="s">
        <v>1711</v>
      </c>
      <c r="L109" s="3">
        <v>14</v>
      </c>
      <c r="M109" s="3">
        <v>14.7</v>
      </c>
      <c r="N109" s="3">
        <v>34.99</v>
      </c>
      <c r="O109" s="2" t="s">
        <v>129</v>
      </c>
      <c r="P109" s="2" t="s">
        <v>602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428</v>
      </c>
      <c r="V109" s="2" t="s">
        <v>878</v>
      </c>
      <c r="W109" s="2" t="s">
        <v>401</v>
      </c>
      <c r="X109" s="2" t="s">
        <v>136</v>
      </c>
      <c r="Y109" s="2" t="s">
        <v>1209</v>
      </c>
      <c r="Z109" s="4">
        <v>92</v>
      </c>
      <c r="AA109" s="4">
        <f>=ROUNDDOWN(54.1176470588235,0)</f>
      </c>
      <c r="AB109" s="5">
        <v>1.7</v>
      </c>
      <c r="AC109" s="2" t="s">
        <v>132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3</v>
      </c>
      <c r="AQ109" s="8">
        <v>47.34</v>
      </c>
      <c r="AR109" s="4"/>
      <c r="AS109" s="8"/>
      <c r="AT109" s="7"/>
      <c r="AU109" s="7"/>
      <c r="AV109" s="4">
        <v>3</v>
      </c>
      <c r="AW109" s="8">
        <v>47.34</v>
      </c>
      <c r="AX109" s="4"/>
      <c r="AY109" s="8"/>
      <c r="AZ109" s="7"/>
      <c r="BA109" s="7"/>
      <c r="BB109" s="7">
        <v>1</v>
      </c>
      <c r="BC109" s="4" t="s">
        <v>132</v>
      </c>
      <c r="BD109" s="8" t="s">
        <v>132</v>
      </c>
      <c r="BE109" s="4" t="s">
        <v>132</v>
      </c>
      <c r="BF109" s="8" t="s">
        <v>132</v>
      </c>
      <c r="BG109" s="7" t="s">
        <v>132</v>
      </c>
      <c r="BH109" s="7" t="s">
        <v>132</v>
      </c>
      <c r="BI109" s="7">
        <v>0.0262</v>
      </c>
      <c r="BJ109" s="4">
        <v>3</v>
      </c>
      <c r="BK109" s="8">
        <v>47.34</v>
      </c>
      <c r="BL109" s="2" t="s">
        <v>1595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140</v>
      </c>
      <c r="BV109" s="2" t="s">
        <v>129</v>
      </c>
      <c r="BW109" s="2" t="s">
        <v>132</v>
      </c>
      <c r="BX109" s="2" t="s">
        <v>1211</v>
      </c>
      <c r="BY109" s="2" t="s">
        <v>142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140</v>
      </c>
      <c r="CH109" s="2" t="s">
        <v>129</v>
      </c>
      <c r="CI109" s="2" t="s">
        <v>1212</v>
      </c>
      <c r="CJ109" s="2" t="s">
        <v>860</v>
      </c>
      <c r="CK109" s="2" t="s">
        <v>142</v>
      </c>
      <c r="CL109" s="2" t="s">
        <v>132</v>
      </c>
      <c r="CM109" s="4">
        <v>1</v>
      </c>
      <c r="CN109" s="8">
        <v>16.46</v>
      </c>
      <c r="CO109" s="4"/>
      <c r="CP109" s="8"/>
      <c r="CQ109" s="7"/>
      <c r="CR109" s="7"/>
      <c r="CS109" s="2" t="s">
        <v>140</v>
      </c>
      <c r="CT109" s="2" t="s">
        <v>129</v>
      </c>
      <c r="CU109" s="2" t="s">
        <v>867</v>
      </c>
      <c r="CV109" s="2" t="s">
        <v>525</v>
      </c>
      <c r="CW109" s="2" t="s">
        <v>142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140</v>
      </c>
      <c r="DF109" s="2" t="s">
        <v>129</v>
      </c>
      <c r="DG109" s="2" t="s">
        <v>1214</v>
      </c>
      <c r="DH109" s="2" t="s">
        <v>1357</v>
      </c>
      <c r="DI109" s="2" t="s">
        <v>142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175</v>
      </c>
      <c r="DR109" s="2" t="s">
        <v>129</v>
      </c>
      <c r="DS109" s="2" t="s">
        <v>132</v>
      </c>
      <c r="DT109" s="2" t="s">
        <v>132</v>
      </c>
      <c r="DU109" s="2" t="s">
        <v>142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140</v>
      </c>
      <c r="ED109" s="2" t="s">
        <v>129</v>
      </c>
      <c r="EE109" s="2" t="s">
        <v>871</v>
      </c>
      <c r="EF109" s="2" t="s">
        <v>1691</v>
      </c>
      <c r="EG109" s="2" t="s">
        <v>142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140</v>
      </c>
      <c r="EP109" s="2" t="s">
        <v>129</v>
      </c>
      <c r="EQ109" s="2" t="s">
        <v>916</v>
      </c>
      <c r="ER109" s="2" t="s">
        <v>132</v>
      </c>
      <c r="ES109" s="2" t="s">
        <v>142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796</v>
      </c>
      <c r="FB109" s="2" t="s">
        <v>129</v>
      </c>
      <c r="FC109" s="2" t="s">
        <v>132</v>
      </c>
      <c r="FD109" s="2" t="s">
        <v>132</v>
      </c>
      <c r="FE109" s="2" t="s">
        <v>142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173</v>
      </c>
      <c r="FN109" s="2" t="s">
        <v>129</v>
      </c>
      <c r="FO109" s="2" t="s">
        <v>132</v>
      </c>
      <c r="FP109" s="2" t="s">
        <v>132</v>
      </c>
      <c r="FQ109" s="2" t="s">
        <v>142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175</v>
      </c>
      <c r="FZ109" s="2" t="s">
        <v>129</v>
      </c>
      <c r="GA109" s="2" t="s">
        <v>132</v>
      </c>
      <c r="GB109" s="2" t="s">
        <v>132</v>
      </c>
      <c r="GC109" s="2" t="s">
        <v>142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140</v>
      </c>
      <c r="GL109" s="2" t="s">
        <v>129</v>
      </c>
      <c r="GM109" s="2" t="s">
        <v>1214</v>
      </c>
      <c r="GN109" s="2" t="s">
        <v>1371</v>
      </c>
      <c r="GO109" s="2" t="s">
        <v>142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140</v>
      </c>
      <c r="GX109" s="2" t="s">
        <v>129</v>
      </c>
      <c r="GY109" s="2" t="s">
        <v>162</v>
      </c>
      <c r="GZ109" s="2" t="s">
        <v>1712</v>
      </c>
      <c r="HA109" s="2" t="s">
        <v>142</v>
      </c>
      <c r="HB109" s="2" t="s">
        <v>132</v>
      </c>
      <c r="HC109" s="4">
        <v>2</v>
      </c>
      <c r="HD109" s="8">
        <v>30.88</v>
      </c>
      <c r="HE109" s="4"/>
      <c r="HF109" s="8"/>
      <c r="HG109" s="7"/>
      <c r="HH109" s="7"/>
      <c r="HI109" s="2" t="s">
        <v>140</v>
      </c>
      <c r="HJ109" s="2" t="s">
        <v>129</v>
      </c>
      <c r="HK109" s="2" t="s">
        <v>859</v>
      </c>
      <c r="HL109" s="2" t="s">
        <v>873</v>
      </c>
      <c r="HM109" s="2" t="s">
        <v>142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140</v>
      </c>
      <c r="HV109" s="2" t="s">
        <v>129</v>
      </c>
      <c r="HW109" s="2" t="s">
        <v>167</v>
      </c>
      <c r="HX109" s="2" t="s">
        <v>132</v>
      </c>
      <c r="HY109" s="2" t="s">
        <v>142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168</v>
      </c>
      <c r="IH109" s="2" t="s">
        <v>129</v>
      </c>
      <c r="II109" s="2" t="s">
        <v>132</v>
      </c>
      <c r="IJ109" s="2" t="s">
        <v>132</v>
      </c>
      <c r="IK109" s="2" t="s">
        <v>142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175</v>
      </c>
      <c r="IT109" s="2" t="s">
        <v>129</v>
      </c>
      <c r="IU109" s="2" t="s">
        <v>132</v>
      </c>
      <c r="IV109" s="2" t="s">
        <v>132</v>
      </c>
      <c r="IW109" s="2" t="s">
        <v>142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140</v>
      </c>
      <c r="JF109" s="2" t="s">
        <v>129</v>
      </c>
      <c r="JG109" s="2" t="s">
        <v>897</v>
      </c>
      <c r="JH109" s="2" t="s">
        <v>132</v>
      </c>
      <c r="JI109" s="2" t="s">
        <v>142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175</v>
      </c>
      <c r="JR109" s="2" t="s">
        <v>129</v>
      </c>
      <c r="JS109" s="2" t="s">
        <v>132</v>
      </c>
      <c r="JT109" s="2" t="s">
        <v>132</v>
      </c>
      <c r="JU109" s="2" t="s">
        <v>142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164</v>
      </c>
      <c r="KD109" s="2" t="s">
        <v>129</v>
      </c>
      <c r="KE109" s="2" t="s">
        <v>132</v>
      </c>
      <c r="KF109" s="2" t="s">
        <v>132</v>
      </c>
      <c r="KG109" s="2" t="s">
        <v>142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175</v>
      </c>
      <c r="KP109" s="2" t="s">
        <v>129</v>
      </c>
      <c r="KQ109" s="2" t="s">
        <v>132</v>
      </c>
      <c r="KR109" s="2" t="s">
        <v>132</v>
      </c>
      <c r="KS109" s="2" t="s">
        <v>142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175</v>
      </c>
      <c r="LB109" s="2" t="s">
        <v>177</v>
      </c>
      <c r="LC109" s="2" t="s">
        <v>132</v>
      </c>
      <c r="LD109" s="2" t="s">
        <v>132</v>
      </c>
      <c r="LE109" s="2" t="s">
        <v>142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175</v>
      </c>
      <c r="ML109" s="2" t="s">
        <v>129</v>
      </c>
      <c r="MM109" s="2" t="s">
        <v>132</v>
      </c>
      <c r="MN109" s="2" t="s">
        <v>132</v>
      </c>
      <c r="MO109" s="2" t="s">
        <v>142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175</v>
      </c>
      <c r="MX109" s="2" t="s">
        <v>129</v>
      </c>
      <c r="MY109" s="2" t="s">
        <v>132</v>
      </c>
      <c r="MZ109" s="2" t="s">
        <v>132</v>
      </c>
      <c r="NA109" s="2" t="s">
        <v>142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175</v>
      </c>
      <c r="NJ109" s="2" t="s">
        <v>129</v>
      </c>
      <c r="NK109" s="2" t="s">
        <v>132</v>
      </c>
      <c r="NL109" s="2" t="s">
        <v>132</v>
      </c>
      <c r="NM109" s="2" t="s">
        <v>142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175</v>
      </c>
      <c r="OH109" s="2" t="s">
        <v>129</v>
      </c>
      <c r="OI109" s="2" t="s">
        <v>132</v>
      </c>
      <c r="OJ109" s="2" t="s">
        <v>132</v>
      </c>
      <c r="OK109" s="2" t="s">
        <v>142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132</v>
      </c>
      <c r="OT109" s="2" t="s">
        <v>132</v>
      </c>
      <c r="OU109" s="2" t="s">
        <v>132</v>
      </c>
      <c r="OV109" s="2" t="s">
        <v>132</v>
      </c>
      <c r="OW109" s="2" t="s">
        <v>132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164</v>
      </c>
      <c r="PF109" s="2" t="s">
        <v>129</v>
      </c>
      <c r="PG109" s="2" t="s">
        <v>132</v>
      </c>
      <c r="PH109" s="2" t="s">
        <v>132</v>
      </c>
      <c r="PI109" s="2" t="s">
        <v>142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175</v>
      </c>
      <c r="PR109" s="2" t="s">
        <v>129</v>
      </c>
      <c r="PS109" s="2" t="s">
        <v>132</v>
      </c>
      <c r="PT109" s="2" t="s">
        <v>132</v>
      </c>
      <c r="PU109" s="2" t="s">
        <v>142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175</v>
      </c>
      <c r="QD109" s="2" t="s">
        <v>129</v>
      </c>
      <c r="QE109" s="2" t="s">
        <v>132</v>
      </c>
      <c r="QF109" s="2" t="s">
        <v>132</v>
      </c>
      <c r="QG109" s="2" t="s">
        <v>142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132</v>
      </c>
      <c r="QP109" s="2" t="s">
        <v>132</v>
      </c>
      <c r="QQ109" s="2" t="s">
        <v>132</v>
      </c>
      <c r="QR109" s="2" t="s">
        <v>132</v>
      </c>
      <c r="QS109" s="2" t="s">
        <v>132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175</v>
      </c>
      <c r="RB109" s="2" t="s">
        <v>129</v>
      </c>
      <c r="RC109" s="2" t="s">
        <v>132</v>
      </c>
      <c r="RD109" s="2" t="s">
        <v>132</v>
      </c>
      <c r="RE109" s="2" t="s">
        <v>142</v>
      </c>
      <c r="RF109" s="2" t="s">
        <v>180</v>
      </c>
      <c r="RG109" s="4"/>
      <c r="RH109" s="8"/>
      <c r="RI109" s="4"/>
      <c r="RJ109" s="8"/>
      <c r="RK109" s="7"/>
      <c r="RL109" s="7"/>
      <c r="RM109" s="2" t="s">
        <v>140</v>
      </c>
      <c r="RN109" s="2" t="s">
        <v>177</v>
      </c>
      <c r="RO109" s="2" t="s">
        <v>1218</v>
      </c>
      <c r="RP109" s="2" t="s">
        <v>132</v>
      </c>
      <c r="RQ109" s="2" t="s">
        <v>142</v>
      </c>
      <c r="RR109" s="2" t="s">
        <v>132</v>
      </c>
    </row>
    <row r="110">
      <c r="A110" s="2" t="s">
        <v>1713</v>
      </c>
      <c r="B110" s="2" t="s">
        <v>121</v>
      </c>
      <c r="C110" s="2" t="s">
        <v>122</v>
      </c>
      <c r="D110" s="2" t="s">
        <v>929</v>
      </c>
      <c r="E110" s="2" t="s">
        <v>660</v>
      </c>
      <c r="F110" s="2" t="s">
        <v>1687</v>
      </c>
      <c r="G110" s="2" t="s">
        <v>1687</v>
      </c>
      <c r="H110" s="2" t="s">
        <v>1687</v>
      </c>
      <c r="I110" s="2" t="s">
        <v>1714</v>
      </c>
      <c r="J110" s="2" t="s">
        <v>127</v>
      </c>
      <c r="K110" s="2" t="s">
        <v>1715</v>
      </c>
      <c r="L110" s="3">
        <v>14</v>
      </c>
      <c r="M110" s="3">
        <v>14.7</v>
      </c>
      <c r="N110" s="3">
        <v>34.99</v>
      </c>
      <c r="O110" s="2" t="s">
        <v>129</v>
      </c>
      <c r="P110" s="2" t="s">
        <v>602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428</v>
      </c>
      <c r="V110" s="2" t="s">
        <v>878</v>
      </c>
      <c r="W110" s="2" t="s">
        <v>401</v>
      </c>
      <c r="X110" s="2" t="s">
        <v>136</v>
      </c>
      <c r="Y110" s="2" t="s">
        <v>1209</v>
      </c>
      <c r="Z110" s="4">
        <v>107</v>
      </c>
      <c r="AA110" s="4">
        <f>=ROUNDDOWN(107,0)</f>
      </c>
      <c r="AB110" s="5">
        <v>1</v>
      </c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1</v>
      </c>
      <c r="AQ110" s="8">
        <v>15.44</v>
      </c>
      <c r="AR110" s="4"/>
      <c r="AS110" s="8"/>
      <c r="AT110" s="7"/>
      <c r="AU110" s="7"/>
      <c r="AV110" s="4">
        <v>1</v>
      </c>
      <c r="AW110" s="8">
        <v>15.44</v>
      </c>
      <c r="AX110" s="4"/>
      <c r="AY110" s="8"/>
      <c r="AZ110" s="7"/>
      <c r="BA110" s="7"/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0.0085</v>
      </c>
      <c r="BJ110" s="4">
        <v>1</v>
      </c>
      <c r="BK110" s="8">
        <v>15.44</v>
      </c>
      <c r="BL110" s="2" t="s">
        <v>28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140</v>
      </c>
      <c r="BV110" s="2" t="s">
        <v>129</v>
      </c>
      <c r="BW110" s="2" t="s">
        <v>132</v>
      </c>
      <c r="BX110" s="2" t="s">
        <v>1211</v>
      </c>
      <c r="BY110" s="2" t="s">
        <v>142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129</v>
      </c>
      <c r="CI110" s="2" t="s">
        <v>1212</v>
      </c>
      <c r="CJ110" s="2" t="s">
        <v>132</v>
      </c>
      <c r="CK110" s="2" t="s">
        <v>142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140</v>
      </c>
      <c r="CT110" s="2" t="s">
        <v>129</v>
      </c>
      <c r="CU110" s="2" t="s">
        <v>867</v>
      </c>
      <c r="CV110" s="2" t="s">
        <v>132</v>
      </c>
      <c r="CW110" s="2" t="s">
        <v>142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129</v>
      </c>
      <c r="DG110" s="2" t="s">
        <v>1214</v>
      </c>
      <c r="DH110" s="2" t="s">
        <v>1716</v>
      </c>
      <c r="DI110" s="2" t="s">
        <v>142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175</v>
      </c>
      <c r="DR110" s="2" t="s">
        <v>129</v>
      </c>
      <c r="DS110" s="2" t="s">
        <v>132</v>
      </c>
      <c r="DT110" s="2" t="s">
        <v>132</v>
      </c>
      <c r="DU110" s="2" t="s">
        <v>142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140</v>
      </c>
      <c r="ED110" s="2" t="s">
        <v>129</v>
      </c>
      <c r="EE110" s="2" t="s">
        <v>871</v>
      </c>
      <c r="EF110" s="2" t="s">
        <v>132</v>
      </c>
      <c r="EG110" s="2" t="s">
        <v>142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129</v>
      </c>
      <c r="EQ110" s="2" t="s">
        <v>916</v>
      </c>
      <c r="ER110" s="2" t="s">
        <v>132</v>
      </c>
      <c r="ES110" s="2" t="s">
        <v>142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796</v>
      </c>
      <c r="FB110" s="2" t="s">
        <v>129</v>
      </c>
      <c r="FC110" s="2" t="s">
        <v>132</v>
      </c>
      <c r="FD110" s="2" t="s">
        <v>132</v>
      </c>
      <c r="FE110" s="2" t="s">
        <v>142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173</v>
      </c>
      <c r="FN110" s="2" t="s">
        <v>129</v>
      </c>
      <c r="FO110" s="2" t="s">
        <v>132</v>
      </c>
      <c r="FP110" s="2" t="s">
        <v>132</v>
      </c>
      <c r="FQ110" s="2" t="s">
        <v>142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175</v>
      </c>
      <c r="FZ110" s="2" t="s">
        <v>129</v>
      </c>
      <c r="GA110" s="2" t="s">
        <v>132</v>
      </c>
      <c r="GB110" s="2" t="s">
        <v>132</v>
      </c>
      <c r="GC110" s="2" t="s">
        <v>142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140</v>
      </c>
      <c r="GL110" s="2" t="s">
        <v>129</v>
      </c>
      <c r="GM110" s="2" t="s">
        <v>1214</v>
      </c>
      <c r="GN110" s="2" t="s">
        <v>1376</v>
      </c>
      <c r="GO110" s="2" t="s">
        <v>142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129</v>
      </c>
      <c r="GY110" s="2" t="s">
        <v>162</v>
      </c>
      <c r="GZ110" s="2" t="s">
        <v>132</v>
      </c>
      <c r="HA110" s="2" t="s">
        <v>142</v>
      </c>
      <c r="HB110" s="2" t="s">
        <v>132</v>
      </c>
      <c r="HC110" s="4">
        <v>1</v>
      </c>
      <c r="HD110" s="8">
        <v>15.44</v>
      </c>
      <c r="HE110" s="4"/>
      <c r="HF110" s="8"/>
      <c r="HG110" s="7"/>
      <c r="HH110" s="7"/>
      <c r="HI110" s="2" t="s">
        <v>140</v>
      </c>
      <c r="HJ110" s="2" t="s">
        <v>129</v>
      </c>
      <c r="HK110" s="2" t="s">
        <v>859</v>
      </c>
      <c r="HL110" s="2" t="s">
        <v>1717</v>
      </c>
      <c r="HM110" s="2" t="s">
        <v>142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129</v>
      </c>
      <c r="HW110" s="2" t="s">
        <v>167</v>
      </c>
      <c r="HX110" s="2" t="s">
        <v>132</v>
      </c>
      <c r="HY110" s="2" t="s">
        <v>142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168</v>
      </c>
      <c r="IH110" s="2" t="s">
        <v>129</v>
      </c>
      <c r="II110" s="2" t="s">
        <v>132</v>
      </c>
      <c r="IJ110" s="2" t="s">
        <v>132</v>
      </c>
      <c r="IK110" s="2" t="s">
        <v>142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175</v>
      </c>
      <c r="IT110" s="2" t="s">
        <v>129</v>
      </c>
      <c r="IU110" s="2" t="s">
        <v>132</v>
      </c>
      <c r="IV110" s="2" t="s">
        <v>132</v>
      </c>
      <c r="IW110" s="2" t="s">
        <v>142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140</v>
      </c>
      <c r="JF110" s="2" t="s">
        <v>129</v>
      </c>
      <c r="JG110" s="2" t="s">
        <v>897</v>
      </c>
      <c r="JH110" s="2" t="s">
        <v>132</v>
      </c>
      <c r="JI110" s="2" t="s">
        <v>142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175</v>
      </c>
      <c r="JR110" s="2" t="s">
        <v>129</v>
      </c>
      <c r="JS110" s="2" t="s">
        <v>132</v>
      </c>
      <c r="JT110" s="2" t="s">
        <v>132</v>
      </c>
      <c r="JU110" s="2" t="s">
        <v>142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164</v>
      </c>
      <c r="KD110" s="2" t="s">
        <v>129</v>
      </c>
      <c r="KE110" s="2" t="s">
        <v>132</v>
      </c>
      <c r="KF110" s="2" t="s">
        <v>132</v>
      </c>
      <c r="KG110" s="2" t="s">
        <v>142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175</v>
      </c>
      <c r="KP110" s="2" t="s">
        <v>129</v>
      </c>
      <c r="KQ110" s="2" t="s">
        <v>132</v>
      </c>
      <c r="KR110" s="2" t="s">
        <v>132</v>
      </c>
      <c r="KS110" s="2" t="s">
        <v>142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175</v>
      </c>
      <c r="LB110" s="2" t="s">
        <v>177</v>
      </c>
      <c r="LC110" s="2" t="s">
        <v>132</v>
      </c>
      <c r="LD110" s="2" t="s">
        <v>132</v>
      </c>
      <c r="LE110" s="2" t="s">
        <v>142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175</v>
      </c>
      <c r="ML110" s="2" t="s">
        <v>129</v>
      </c>
      <c r="MM110" s="2" t="s">
        <v>132</v>
      </c>
      <c r="MN110" s="2" t="s">
        <v>132</v>
      </c>
      <c r="MO110" s="2" t="s">
        <v>142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175</v>
      </c>
      <c r="MX110" s="2" t="s">
        <v>129</v>
      </c>
      <c r="MY110" s="2" t="s">
        <v>132</v>
      </c>
      <c r="MZ110" s="2" t="s">
        <v>132</v>
      </c>
      <c r="NA110" s="2" t="s">
        <v>142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175</v>
      </c>
      <c r="NJ110" s="2" t="s">
        <v>129</v>
      </c>
      <c r="NK110" s="2" t="s">
        <v>132</v>
      </c>
      <c r="NL110" s="2" t="s">
        <v>132</v>
      </c>
      <c r="NM110" s="2" t="s">
        <v>142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175</v>
      </c>
      <c r="OH110" s="2" t="s">
        <v>129</v>
      </c>
      <c r="OI110" s="2" t="s">
        <v>132</v>
      </c>
      <c r="OJ110" s="2" t="s">
        <v>132</v>
      </c>
      <c r="OK110" s="2" t="s">
        <v>142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132</v>
      </c>
      <c r="OT110" s="2" t="s">
        <v>132</v>
      </c>
      <c r="OU110" s="2" t="s">
        <v>132</v>
      </c>
      <c r="OV110" s="2" t="s">
        <v>132</v>
      </c>
      <c r="OW110" s="2" t="s">
        <v>132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164</v>
      </c>
      <c r="PF110" s="2" t="s">
        <v>129</v>
      </c>
      <c r="PG110" s="2" t="s">
        <v>132</v>
      </c>
      <c r="PH110" s="2" t="s">
        <v>132</v>
      </c>
      <c r="PI110" s="2" t="s">
        <v>142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175</v>
      </c>
      <c r="PR110" s="2" t="s">
        <v>129</v>
      </c>
      <c r="PS110" s="2" t="s">
        <v>132</v>
      </c>
      <c r="PT110" s="2" t="s">
        <v>132</v>
      </c>
      <c r="PU110" s="2" t="s">
        <v>142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175</v>
      </c>
      <c r="QD110" s="2" t="s">
        <v>129</v>
      </c>
      <c r="QE110" s="2" t="s">
        <v>132</v>
      </c>
      <c r="QF110" s="2" t="s">
        <v>132</v>
      </c>
      <c r="QG110" s="2" t="s">
        <v>142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132</v>
      </c>
      <c r="QP110" s="2" t="s">
        <v>132</v>
      </c>
      <c r="QQ110" s="2" t="s">
        <v>132</v>
      </c>
      <c r="QR110" s="2" t="s">
        <v>132</v>
      </c>
      <c r="QS110" s="2" t="s">
        <v>132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175</v>
      </c>
      <c r="RB110" s="2" t="s">
        <v>129</v>
      </c>
      <c r="RC110" s="2" t="s">
        <v>132</v>
      </c>
      <c r="RD110" s="2" t="s">
        <v>132</v>
      </c>
      <c r="RE110" s="2" t="s">
        <v>142</v>
      </c>
      <c r="RF110" s="2" t="s">
        <v>180</v>
      </c>
      <c r="RG110" s="4"/>
      <c r="RH110" s="8"/>
      <c r="RI110" s="4"/>
      <c r="RJ110" s="8"/>
      <c r="RK110" s="7"/>
      <c r="RL110" s="7"/>
      <c r="RM110" s="2" t="s">
        <v>140</v>
      </c>
      <c r="RN110" s="2" t="s">
        <v>177</v>
      </c>
      <c r="RO110" s="2" t="s">
        <v>1218</v>
      </c>
      <c r="RP110" s="2" t="s">
        <v>132</v>
      </c>
      <c r="RQ110" s="2" t="s">
        <v>142</v>
      </c>
      <c r="RR110" s="2" t="s">
        <v>132</v>
      </c>
    </row>
    <row r="111">
      <c r="A111" s="2" t="s">
        <v>1718</v>
      </c>
      <c r="B111" s="2" t="s">
        <v>121</v>
      </c>
      <c r="C111" s="2" t="s">
        <v>122</v>
      </c>
      <c r="D111" s="2" t="s">
        <v>929</v>
      </c>
      <c r="E111" s="2" t="s">
        <v>660</v>
      </c>
      <c r="F111" s="2" t="s">
        <v>1719</v>
      </c>
      <c r="G111" s="2" t="s">
        <v>1719</v>
      </c>
      <c r="H111" s="2" t="s">
        <v>1719</v>
      </c>
      <c r="I111" s="2" t="s">
        <v>1720</v>
      </c>
      <c r="J111" s="2" t="s">
        <v>127</v>
      </c>
      <c r="K111" s="2" t="s">
        <v>1149</v>
      </c>
      <c r="L111" s="3">
        <v>69.19</v>
      </c>
      <c r="M111" s="3">
        <v>72.65</v>
      </c>
      <c r="N111" s="3">
        <v>135.99</v>
      </c>
      <c r="O111" s="2" t="s">
        <v>129</v>
      </c>
      <c r="P111" s="2" t="s">
        <v>321</v>
      </c>
      <c r="Q111" s="2" t="s">
        <v>131</v>
      </c>
      <c r="R111" s="2" t="s">
        <v>132</v>
      </c>
      <c r="S111" s="2" t="s">
        <v>1721</v>
      </c>
      <c r="T111" s="2" t="s">
        <v>132</v>
      </c>
      <c r="U111" s="2" t="s">
        <v>1258</v>
      </c>
      <c r="V111" s="2" t="s">
        <v>746</v>
      </c>
      <c r="W111" s="2" t="s">
        <v>246</v>
      </c>
      <c r="X111" s="2" t="s">
        <v>1722</v>
      </c>
      <c r="Y111" s="2" t="s">
        <v>1723</v>
      </c>
      <c r="Z111" s="4">
        <v>36</v>
      </c>
      <c r="AA111" s="4">
        <f>=ROUNDDOWN(12,0)</f>
      </c>
      <c r="AB111" s="5">
        <v>3</v>
      </c>
      <c r="AC111" s="2" t="s">
        <v>132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19</v>
      </c>
      <c r="AQ111" s="8">
        <v>1515.19</v>
      </c>
      <c r="AR111" s="4"/>
      <c r="AS111" s="8"/>
      <c r="AT111" s="7"/>
      <c r="AU111" s="7"/>
      <c r="AV111" s="4">
        <v>19</v>
      </c>
      <c r="AW111" s="8">
        <v>1515.19</v>
      </c>
      <c r="AX111" s="4"/>
      <c r="AY111" s="8"/>
      <c r="AZ111" s="7"/>
      <c r="BA111" s="7"/>
      <c r="BB111" s="7">
        <v>1</v>
      </c>
      <c r="BC111" s="4">
        <v>19</v>
      </c>
      <c r="BD111" s="8">
        <v>1515.19</v>
      </c>
      <c r="BE111" s="4"/>
      <c r="BF111" s="8"/>
      <c r="BG111" s="7"/>
      <c r="BH111" s="7"/>
      <c r="BI111" s="7">
        <v>1</v>
      </c>
      <c r="BJ111" s="4">
        <v>19</v>
      </c>
      <c r="BK111" s="8">
        <v>1515.19</v>
      </c>
      <c r="BL111" s="2" t="s">
        <v>1724</v>
      </c>
      <c r="BM111" s="7">
        <v>1</v>
      </c>
      <c r="BN111" s="7">
        <v>1</v>
      </c>
      <c r="BO111" s="4">
        <v>10</v>
      </c>
      <c r="BP111" s="8">
        <v>811</v>
      </c>
      <c r="BQ111" s="4"/>
      <c r="BR111" s="8"/>
      <c r="BS111" s="7"/>
      <c r="BT111" s="7"/>
      <c r="BU111" s="2" t="s">
        <v>140</v>
      </c>
      <c r="BV111" s="2" t="s">
        <v>129</v>
      </c>
      <c r="BW111" s="2" t="s">
        <v>132</v>
      </c>
      <c r="BX111" s="2" t="s">
        <v>1286</v>
      </c>
      <c r="BY111" s="2" t="s">
        <v>142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129</v>
      </c>
      <c r="CI111" s="2" t="s">
        <v>780</v>
      </c>
      <c r="CJ111" s="2" t="s">
        <v>1725</v>
      </c>
      <c r="CK111" s="2" t="s">
        <v>142</v>
      </c>
      <c r="CL111" s="2" t="s">
        <v>132</v>
      </c>
      <c r="CM111" s="4">
        <v>1</v>
      </c>
      <c r="CN111" s="8">
        <v>83</v>
      </c>
      <c r="CO111" s="4"/>
      <c r="CP111" s="8"/>
      <c r="CQ111" s="7"/>
      <c r="CR111" s="7"/>
      <c r="CS111" s="2" t="s">
        <v>140</v>
      </c>
      <c r="CT111" s="2" t="s">
        <v>129</v>
      </c>
      <c r="CU111" s="2" t="s">
        <v>824</v>
      </c>
      <c r="CV111" s="2" t="s">
        <v>1726</v>
      </c>
      <c r="CW111" s="2" t="s">
        <v>142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129</v>
      </c>
      <c r="DG111" s="2" t="s">
        <v>1723</v>
      </c>
      <c r="DH111" s="2" t="s">
        <v>1727</v>
      </c>
      <c r="DI111" s="2" t="s">
        <v>142</v>
      </c>
      <c r="DJ111" s="2" t="s">
        <v>132</v>
      </c>
      <c r="DK111" s="4">
        <v>2</v>
      </c>
      <c r="DL111" s="8">
        <v>179.48</v>
      </c>
      <c r="DM111" s="4"/>
      <c r="DN111" s="8"/>
      <c r="DO111" s="7"/>
      <c r="DP111" s="7"/>
      <c r="DQ111" s="2" t="s">
        <v>140</v>
      </c>
      <c r="DR111" s="2" t="s">
        <v>129</v>
      </c>
      <c r="DS111" s="2" t="s">
        <v>827</v>
      </c>
      <c r="DT111" s="2" t="s">
        <v>1728</v>
      </c>
      <c r="DU111" s="2" t="s">
        <v>142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140</v>
      </c>
      <c r="ED111" s="2" t="s">
        <v>129</v>
      </c>
      <c r="EE111" s="2" t="s">
        <v>829</v>
      </c>
      <c r="EF111" s="2" t="s">
        <v>989</v>
      </c>
      <c r="EG111" s="2" t="s">
        <v>142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129</v>
      </c>
      <c r="EQ111" s="2" t="s">
        <v>780</v>
      </c>
      <c r="ER111" s="2" t="s">
        <v>1729</v>
      </c>
      <c r="ES111" s="2" t="s">
        <v>142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177</v>
      </c>
      <c r="FC111" s="2" t="s">
        <v>833</v>
      </c>
      <c r="FD111" s="2" t="s">
        <v>1730</v>
      </c>
      <c r="FE111" s="2" t="s">
        <v>142</v>
      </c>
      <c r="FF111" s="2" t="s">
        <v>132</v>
      </c>
      <c r="FG111" s="4">
        <v>1</v>
      </c>
      <c r="FH111" s="8">
        <v>78.46</v>
      </c>
      <c r="FI111" s="4"/>
      <c r="FJ111" s="8"/>
      <c r="FK111" s="7"/>
      <c r="FL111" s="7"/>
      <c r="FM111" s="2" t="s">
        <v>140</v>
      </c>
      <c r="FN111" s="2" t="s">
        <v>129</v>
      </c>
      <c r="FO111" s="2" t="s">
        <v>1313</v>
      </c>
      <c r="FP111" s="2" t="s">
        <v>252</v>
      </c>
      <c r="FQ111" s="2" t="s">
        <v>142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140</v>
      </c>
      <c r="FZ111" s="2" t="s">
        <v>129</v>
      </c>
      <c r="GA111" s="2" t="s">
        <v>390</v>
      </c>
      <c r="GB111" s="2" t="s">
        <v>1079</v>
      </c>
      <c r="GC111" s="2" t="s">
        <v>142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140</v>
      </c>
      <c r="GL111" s="2" t="s">
        <v>129</v>
      </c>
      <c r="GM111" s="2" t="s">
        <v>1731</v>
      </c>
      <c r="GN111" s="2" t="s">
        <v>1727</v>
      </c>
      <c r="GO111" s="2" t="s">
        <v>142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129</v>
      </c>
      <c r="GY111" s="2" t="s">
        <v>162</v>
      </c>
      <c r="GZ111" s="2" t="s">
        <v>132</v>
      </c>
      <c r="HA111" s="2" t="s">
        <v>142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140</v>
      </c>
      <c r="HJ111" s="2" t="s">
        <v>129</v>
      </c>
      <c r="HK111" s="2" t="s">
        <v>838</v>
      </c>
      <c r="HL111" s="2" t="s">
        <v>1732</v>
      </c>
      <c r="HM111" s="2" t="s">
        <v>142</v>
      </c>
      <c r="HN111" s="2" t="s">
        <v>132</v>
      </c>
      <c r="HO111" s="4">
        <v>3</v>
      </c>
      <c r="HP111" s="8">
        <v>217.95</v>
      </c>
      <c r="HQ111" s="4"/>
      <c r="HR111" s="8"/>
      <c r="HS111" s="7"/>
      <c r="HT111" s="7"/>
      <c r="HU111" s="2" t="s">
        <v>140</v>
      </c>
      <c r="HV111" s="2" t="s">
        <v>129</v>
      </c>
      <c r="HW111" s="2" t="s">
        <v>417</v>
      </c>
      <c r="HX111" s="2" t="s">
        <v>1733</v>
      </c>
      <c r="HY111" s="2" t="s">
        <v>142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168</v>
      </c>
      <c r="IH111" s="2" t="s">
        <v>129</v>
      </c>
      <c r="II111" s="2" t="s">
        <v>132</v>
      </c>
      <c r="IJ111" s="2" t="s">
        <v>132</v>
      </c>
      <c r="IK111" s="2" t="s">
        <v>142</v>
      </c>
      <c r="IL111" s="2" t="s">
        <v>132</v>
      </c>
      <c r="IM111" s="4">
        <v>2</v>
      </c>
      <c r="IN111" s="8">
        <v>145.3</v>
      </c>
      <c r="IO111" s="4"/>
      <c r="IP111" s="8"/>
      <c r="IQ111" s="7"/>
      <c r="IR111" s="7"/>
      <c r="IS111" s="2" t="s">
        <v>140</v>
      </c>
      <c r="IT111" s="2" t="s">
        <v>129</v>
      </c>
      <c r="IU111" s="2" t="s">
        <v>305</v>
      </c>
      <c r="IV111" s="2" t="s">
        <v>343</v>
      </c>
      <c r="IW111" s="2" t="s">
        <v>142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164</v>
      </c>
      <c r="JF111" s="2" t="s">
        <v>129</v>
      </c>
      <c r="JG111" s="2" t="s">
        <v>132</v>
      </c>
      <c r="JH111" s="2" t="s">
        <v>132</v>
      </c>
      <c r="JI111" s="2" t="s">
        <v>142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129</v>
      </c>
      <c r="JS111" s="2" t="s">
        <v>236</v>
      </c>
      <c r="JT111" s="2" t="s">
        <v>1405</v>
      </c>
      <c r="JU111" s="2" t="s">
        <v>142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140</v>
      </c>
      <c r="KD111" s="2" t="s">
        <v>129</v>
      </c>
      <c r="KE111" s="2" t="s">
        <v>308</v>
      </c>
      <c r="KF111" s="2" t="s">
        <v>132</v>
      </c>
      <c r="KG111" s="2" t="s">
        <v>142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132</v>
      </c>
      <c r="KP111" s="2" t="s">
        <v>132</v>
      </c>
      <c r="KQ111" s="2" t="s">
        <v>132</v>
      </c>
      <c r="KR111" s="2" t="s">
        <v>132</v>
      </c>
      <c r="KS111" s="2" t="s">
        <v>132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140</v>
      </c>
      <c r="LZ111" s="2" t="s">
        <v>174</v>
      </c>
      <c r="MA111" s="2" t="s">
        <v>1734</v>
      </c>
      <c r="MB111" s="2" t="s">
        <v>899</v>
      </c>
      <c r="MC111" s="2" t="s">
        <v>142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175</v>
      </c>
      <c r="ML111" s="2" t="s">
        <v>129</v>
      </c>
      <c r="MM111" s="2" t="s">
        <v>132</v>
      </c>
      <c r="MN111" s="2" t="s">
        <v>132</v>
      </c>
      <c r="MO111" s="2" t="s">
        <v>142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175</v>
      </c>
      <c r="MX111" s="2" t="s">
        <v>129</v>
      </c>
      <c r="MY111" s="2" t="s">
        <v>132</v>
      </c>
      <c r="MZ111" s="2" t="s">
        <v>132</v>
      </c>
      <c r="NA111" s="2" t="s">
        <v>142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175</v>
      </c>
      <c r="NJ111" s="2" t="s">
        <v>129</v>
      </c>
      <c r="NK111" s="2" t="s">
        <v>132</v>
      </c>
      <c r="NL111" s="2" t="s">
        <v>132</v>
      </c>
      <c r="NM111" s="2" t="s">
        <v>142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129</v>
      </c>
      <c r="OI111" s="2" t="s">
        <v>132</v>
      </c>
      <c r="OJ111" s="2" t="s">
        <v>132</v>
      </c>
      <c r="OK111" s="2" t="s">
        <v>142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175</v>
      </c>
      <c r="OT111" s="2" t="s">
        <v>177</v>
      </c>
      <c r="OU111" s="2" t="s">
        <v>132</v>
      </c>
      <c r="OV111" s="2" t="s">
        <v>132</v>
      </c>
      <c r="OW111" s="2" t="s">
        <v>142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164</v>
      </c>
      <c r="PF111" s="2" t="s">
        <v>129</v>
      </c>
      <c r="PG111" s="2" t="s">
        <v>132</v>
      </c>
      <c r="PH111" s="2" t="s">
        <v>132</v>
      </c>
      <c r="PI111" s="2" t="s">
        <v>142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140</v>
      </c>
      <c r="PR111" s="2" t="s">
        <v>177</v>
      </c>
      <c r="PS111" s="2" t="s">
        <v>508</v>
      </c>
      <c r="PT111" s="2" t="s">
        <v>1735</v>
      </c>
      <c r="PU111" s="2" t="s">
        <v>142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164</v>
      </c>
      <c r="QP111" s="2" t="s">
        <v>177</v>
      </c>
      <c r="QQ111" s="2" t="s">
        <v>132</v>
      </c>
      <c r="QR111" s="2" t="s">
        <v>132</v>
      </c>
      <c r="QS111" s="2" t="s">
        <v>142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175</v>
      </c>
      <c r="RB111" s="2" t="s">
        <v>129</v>
      </c>
      <c r="RC111" s="2" t="s">
        <v>132</v>
      </c>
      <c r="RD111" s="2" t="s">
        <v>132</v>
      </c>
      <c r="RE111" s="2" t="s">
        <v>142</v>
      </c>
      <c r="RF111" s="2" t="s">
        <v>180</v>
      </c>
      <c r="RG111" s="4"/>
      <c r="RH111" s="8"/>
      <c r="RI111" s="4"/>
      <c r="RJ111" s="8"/>
      <c r="RK111" s="7"/>
      <c r="RL111" s="7"/>
      <c r="RM111" s="2" t="s">
        <v>140</v>
      </c>
      <c r="RN111" s="2" t="s">
        <v>177</v>
      </c>
      <c r="RO111" s="2" t="s">
        <v>181</v>
      </c>
      <c r="RP111" s="2" t="s">
        <v>571</v>
      </c>
      <c r="RQ111" s="2" t="s">
        <v>142</v>
      </c>
      <c r="RR111" s="2" t="s">
        <v>132</v>
      </c>
    </row>
    <row r="112">
      <c r="A112" s="2" t="s">
        <v>1736</v>
      </c>
      <c r="B112" s="2" t="s">
        <v>121</v>
      </c>
      <c r="C112" s="2" t="s">
        <v>122</v>
      </c>
      <c r="D112" s="2" t="s">
        <v>929</v>
      </c>
      <c r="E112" s="2" t="s">
        <v>660</v>
      </c>
      <c r="F112" s="2" t="s">
        <v>1737</v>
      </c>
      <c r="G112" s="2" t="s">
        <v>132</v>
      </c>
      <c r="H112" s="2" t="s">
        <v>132</v>
      </c>
      <c r="I112" s="2" t="s">
        <v>1738</v>
      </c>
      <c r="J112" s="2" t="s">
        <v>127</v>
      </c>
      <c r="K112" s="2" t="s">
        <v>349</v>
      </c>
      <c r="L112" s="3">
        <v>24.5</v>
      </c>
      <c r="M112" s="3">
        <v>25.72</v>
      </c>
      <c r="N112" s="3">
        <v>50.99</v>
      </c>
      <c r="O112" s="2" t="s">
        <v>129</v>
      </c>
      <c r="P112" s="2" t="s">
        <v>321</v>
      </c>
      <c r="Q112" s="2" t="s">
        <v>131</v>
      </c>
      <c r="R112" s="2" t="s">
        <v>132</v>
      </c>
      <c r="S112" s="2" t="s">
        <v>1739</v>
      </c>
      <c r="T112" s="2" t="s">
        <v>132</v>
      </c>
      <c r="U112" s="2" t="s">
        <v>1740</v>
      </c>
      <c r="V112" s="2" t="s">
        <v>247</v>
      </c>
      <c r="W112" s="2" t="s">
        <v>247</v>
      </c>
      <c r="X112" s="2" t="s">
        <v>132</v>
      </c>
      <c r="Y112" s="2" t="s">
        <v>1741</v>
      </c>
      <c r="Z112" s="4">
        <v>94</v>
      </c>
      <c r="AA112" s="4">
        <f>=ROUNDDOWN(13.4285714285714,0)</f>
      </c>
      <c r="AB112" s="5">
        <v>7</v>
      </c>
      <c r="AC112" s="2" t="s">
        <v>721</v>
      </c>
      <c r="AD112" s="4">
        <v>120</v>
      </c>
      <c r="AE112" s="4">
        <v>120</v>
      </c>
      <c r="AF112" s="6">
        <v>63</v>
      </c>
      <c r="AG112" s="6"/>
      <c r="AH112" s="7">
        <v>0.8571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43</v>
      </c>
      <c r="AQ112" s="8">
        <v>1285.55</v>
      </c>
      <c r="AR112" s="4"/>
      <c r="AS112" s="8"/>
      <c r="AT112" s="7"/>
      <c r="AU112" s="7"/>
      <c r="AV112" s="4">
        <v>43</v>
      </c>
      <c r="AW112" s="8">
        <v>1285.55</v>
      </c>
      <c r="AX112" s="4"/>
      <c r="AY112" s="8"/>
      <c r="AZ112" s="7"/>
      <c r="BA112" s="7"/>
      <c r="BB112" s="7">
        <v>1</v>
      </c>
      <c r="BC112" s="4">
        <v>43</v>
      </c>
      <c r="BD112" s="8">
        <v>1285.55</v>
      </c>
      <c r="BE112" s="4"/>
      <c r="BF112" s="8"/>
      <c r="BG112" s="7"/>
      <c r="BH112" s="7"/>
      <c r="BI112" s="7">
        <v>1</v>
      </c>
      <c r="BJ112" s="4">
        <v>43</v>
      </c>
      <c r="BK112" s="8">
        <v>1285.55</v>
      </c>
      <c r="BL112" s="2" t="s">
        <v>1742</v>
      </c>
      <c r="BM112" s="7">
        <v>1</v>
      </c>
      <c r="BN112" s="7">
        <v>1</v>
      </c>
      <c r="BO112" s="4">
        <v>29</v>
      </c>
      <c r="BP112" s="8">
        <v>820.99</v>
      </c>
      <c r="BQ112" s="4"/>
      <c r="BR112" s="8"/>
      <c r="BS112" s="7"/>
      <c r="BT112" s="7"/>
      <c r="BU112" s="2" t="s">
        <v>140</v>
      </c>
      <c r="BV112" s="2" t="s">
        <v>129</v>
      </c>
      <c r="BW112" s="2" t="s">
        <v>132</v>
      </c>
      <c r="BX112" s="2" t="s">
        <v>764</v>
      </c>
      <c r="BY112" s="2" t="s">
        <v>142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140</v>
      </c>
      <c r="CH112" s="2" t="s">
        <v>129</v>
      </c>
      <c r="CI112" s="2" t="s">
        <v>1743</v>
      </c>
      <c r="CJ112" s="2" t="s">
        <v>1744</v>
      </c>
      <c r="CK112" s="2" t="s">
        <v>142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140</v>
      </c>
      <c r="CT112" s="2" t="s">
        <v>129</v>
      </c>
      <c r="CU112" s="2" t="s">
        <v>767</v>
      </c>
      <c r="CV112" s="2" t="s">
        <v>1095</v>
      </c>
      <c r="CW112" s="2" t="s">
        <v>142</v>
      </c>
      <c r="CX112" s="2" t="s">
        <v>132</v>
      </c>
      <c r="CY112" s="4">
        <v>5</v>
      </c>
      <c r="CZ112" s="8">
        <v>150.4</v>
      </c>
      <c r="DA112" s="4"/>
      <c r="DB112" s="8"/>
      <c r="DC112" s="7"/>
      <c r="DD112" s="7"/>
      <c r="DE112" s="2" t="s">
        <v>140</v>
      </c>
      <c r="DF112" s="2" t="s">
        <v>129</v>
      </c>
      <c r="DG112" s="2" t="s">
        <v>769</v>
      </c>
      <c r="DH112" s="2" t="s">
        <v>1128</v>
      </c>
      <c r="DI112" s="2" t="s">
        <v>142</v>
      </c>
      <c r="DJ112" s="2" t="s">
        <v>132</v>
      </c>
      <c r="DK112" s="4">
        <v>3</v>
      </c>
      <c r="DL112" s="8">
        <v>95.31</v>
      </c>
      <c r="DM112" s="4"/>
      <c r="DN112" s="8"/>
      <c r="DO112" s="7"/>
      <c r="DP112" s="7"/>
      <c r="DQ112" s="2" t="s">
        <v>140</v>
      </c>
      <c r="DR112" s="2" t="s">
        <v>129</v>
      </c>
      <c r="DS112" s="2" t="s">
        <v>771</v>
      </c>
      <c r="DT112" s="2" t="s">
        <v>1676</v>
      </c>
      <c r="DU112" s="2" t="s">
        <v>142</v>
      </c>
      <c r="DV112" s="2" t="s">
        <v>132</v>
      </c>
      <c r="DW112" s="4">
        <v>2</v>
      </c>
      <c r="DX112" s="8">
        <v>66</v>
      </c>
      <c r="DY112" s="4"/>
      <c r="DZ112" s="8"/>
      <c r="EA112" s="7"/>
      <c r="EB112" s="7"/>
      <c r="EC112" s="2" t="s">
        <v>140</v>
      </c>
      <c r="ED112" s="2" t="s">
        <v>129</v>
      </c>
      <c r="EE112" s="2" t="s">
        <v>1145</v>
      </c>
      <c r="EF112" s="2" t="s">
        <v>1745</v>
      </c>
      <c r="EG112" s="2" t="s">
        <v>142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140</v>
      </c>
      <c r="EP112" s="2" t="s">
        <v>129</v>
      </c>
      <c r="EQ112" s="2" t="s">
        <v>1553</v>
      </c>
      <c r="ER112" s="2" t="s">
        <v>1744</v>
      </c>
      <c r="ES112" s="2" t="s">
        <v>142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177</v>
      </c>
      <c r="FC112" s="2" t="s">
        <v>1097</v>
      </c>
      <c r="FD112" s="2" t="s">
        <v>1555</v>
      </c>
      <c r="FE112" s="2" t="s">
        <v>142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140</v>
      </c>
      <c r="FN112" s="2" t="s">
        <v>129</v>
      </c>
      <c r="FO112" s="2" t="s">
        <v>156</v>
      </c>
      <c r="FP112" s="2" t="s">
        <v>731</v>
      </c>
      <c r="FQ112" s="2" t="s">
        <v>142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140</v>
      </c>
      <c r="FZ112" s="2" t="s">
        <v>129</v>
      </c>
      <c r="GA112" s="2" t="s">
        <v>565</v>
      </c>
      <c r="GB112" s="2" t="s">
        <v>739</v>
      </c>
      <c r="GC112" s="2" t="s">
        <v>142</v>
      </c>
      <c r="GD112" s="2" t="s">
        <v>132</v>
      </c>
      <c r="GE112" s="4">
        <v>1</v>
      </c>
      <c r="GF112" s="8">
        <v>57.54</v>
      </c>
      <c r="GG112" s="4"/>
      <c r="GH112" s="8"/>
      <c r="GI112" s="7"/>
      <c r="GJ112" s="7"/>
      <c r="GK112" s="2" t="s">
        <v>140</v>
      </c>
      <c r="GL112" s="2" t="s">
        <v>129</v>
      </c>
      <c r="GM112" s="2" t="s">
        <v>769</v>
      </c>
      <c r="GN112" s="2" t="s">
        <v>1746</v>
      </c>
      <c r="GO112" s="2" t="s">
        <v>142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140</v>
      </c>
      <c r="GX112" s="2" t="s">
        <v>129</v>
      </c>
      <c r="GY112" s="2" t="s">
        <v>162</v>
      </c>
      <c r="GZ112" s="2" t="s">
        <v>132</v>
      </c>
      <c r="HA112" s="2" t="s">
        <v>142</v>
      </c>
      <c r="HB112" s="2" t="s">
        <v>132</v>
      </c>
      <c r="HC112" s="4">
        <v>3</v>
      </c>
      <c r="HD112" s="8">
        <v>95.31</v>
      </c>
      <c r="HE112" s="4"/>
      <c r="HF112" s="8"/>
      <c r="HG112" s="7"/>
      <c r="HH112" s="7"/>
      <c r="HI112" s="2" t="s">
        <v>140</v>
      </c>
      <c r="HJ112" s="2" t="s">
        <v>129</v>
      </c>
      <c r="HK112" s="2" t="s">
        <v>1272</v>
      </c>
      <c r="HL112" s="2" t="s">
        <v>1517</v>
      </c>
      <c r="HM112" s="2" t="s">
        <v>142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129</v>
      </c>
      <c r="HW112" s="2" t="s">
        <v>417</v>
      </c>
      <c r="HX112" s="2" t="s">
        <v>132</v>
      </c>
      <c r="HY112" s="2" t="s">
        <v>142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168</v>
      </c>
      <c r="IH112" s="2" t="s">
        <v>129</v>
      </c>
      <c r="II112" s="2" t="s">
        <v>132</v>
      </c>
      <c r="IJ112" s="2" t="s">
        <v>132</v>
      </c>
      <c r="IK112" s="2" t="s">
        <v>142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140</v>
      </c>
      <c r="IT112" s="2" t="s">
        <v>177</v>
      </c>
      <c r="IU112" s="2" t="s">
        <v>305</v>
      </c>
      <c r="IV112" s="2" t="s">
        <v>212</v>
      </c>
      <c r="IW112" s="2" t="s">
        <v>142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164</v>
      </c>
      <c r="JF112" s="2" t="s">
        <v>129</v>
      </c>
      <c r="JG112" s="2" t="s">
        <v>132</v>
      </c>
      <c r="JH112" s="2" t="s">
        <v>132</v>
      </c>
      <c r="JI112" s="2" t="s">
        <v>142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129</v>
      </c>
      <c r="JS112" s="2" t="s">
        <v>789</v>
      </c>
      <c r="JT112" s="2" t="s">
        <v>152</v>
      </c>
      <c r="JU112" s="2" t="s">
        <v>142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140</v>
      </c>
      <c r="KD112" s="2" t="s">
        <v>129</v>
      </c>
      <c r="KE112" s="2" t="s">
        <v>373</v>
      </c>
      <c r="KF112" s="2" t="s">
        <v>1717</v>
      </c>
      <c r="KG112" s="2" t="s">
        <v>142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140</v>
      </c>
      <c r="KP112" s="2" t="s">
        <v>129</v>
      </c>
      <c r="KQ112" s="2" t="s">
        <v>270</v>
      </c>
      <c r="KR112" s="2" t="s">
        <v>132</v>
      </c>
      <c r="KS112" s="2" t="s">
        <v>142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173</v>
      </c>
      <c r="LB112" s="2" t="s">
        <v>177</v>
      </c>
      <c r="LC112" s="2" t="s">
        <v>132</v>
      </c>
      <c r="LD112" s="2" t="s">
        <v>132</v>
      </c>
      <c r="LE112" s="2" t="s">
        <v>142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140</v>
      </c>
      <c r="LZ112" s="2" t="s">
        <v>174</v>
      </c>
      <c r="MA112" s="2" t="s">
        <v>1747</v>
      </c>
      <c r="MB112" s="2" t="s">
        <v>1748</v>
      </c>
      <c r="MC112" s="2" t="s">
        <v>142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140</v>
      </c>
      <c r="ML112" s="2" t="s">
        <v>129</v>
      </c>
      <c r="MM112" s="2" t="s">
        <v>1749</v>
      </c>
      <c r="MN112" s="2" t="s">
        <v>365</v>
      </c>
      <c r="MO112" s="2" t="s">
        <v>142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175</v>
      </c>
      <c r="MX112" s="2" t="s">
        <v>129</v>
      </c>
      <c r="MY112" s="2" t="s">
        <v>132</v>
      </c>
      <c r="MZ112" s="2" t="s">
        <v>132</v>
      </c>
      <c r="NA112" s="2" t="s">
        <v>142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175</v>
      </c>
      <c r="NJ112" s="2" t="s">
        <v>129</v>
      </c>
      <c r="NK112" s="2" t="s">
        <v>132</v>
      </c>
      <c r="NL112" s="2" t="s">
        <v>132</v>
      </c>
      <c r="NM112" s="2" t="s">
        <v>142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175</v>
      </c>
      <c r="OH112" s="2" t="s">
        <v>129</v>
      </c>
      <c r="OI112" s="2" t="s">
        <v>132</v>
      </c>
      <c r="OJ112" s="2" t="s">
        <v>132</v>
      </c>
      <c r="OK112" s="2" t="s">
        <v>142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175</v>
      </c>
      <c r="OT112" s="2" t="s">
        <v>177</v>
      </c>
      <c r="OU112" s="2" t="s">
        <v>132</v>
      </c>
      <c r="OV112" s="2" t="s">
        <v>132</v>
      </c>
      <c r="OW112" s="2" t="s">
        <v>142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164</v>
      </c>
      <c r="PF112" s="2" t="s">
        <v>129</v>
      </c>
      <c r="PG112" s="2" t="s">
        <v>132</v>
      </c>
      <c r="PH112" s="2" t="s">
        <v>132</v>
      </c>
      <c r="PI112" s="2" t="s">
        <v>142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140</v>
      </c>
      <c r="PR112" s="2" t="s">
        <v>177</v>
      </c>
      <c r="PS112" s="2" t="s">
        <v>508</v>
      </c>
      <c r="PT112" s="2" t="s">
        <v>132</v>
      </c>
      <c r="PU112" s="2" t="s">
        <v>142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140</v>
      </c>
      <c r="QP112" s="2" t="s">
        <v>177</v>
      </c>
      <c r="QQ112" s="2" t="s">
        <v>794</v>
      </c>
      <c r="QR112" s="2" t="s">
        <v>1750</v>
      </c>
      <c r="QS112" s="2" t="s">
        <v>142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175</v>
      </c>
      <c r="RB112" s="2" t="s">
        <v>129</v>
      </c>
      <c r="RC112" s="2" t="s">
        <v>132</v>
      </c>
      <c r="RD112" s="2" t="s">
        <v>132</v>
      </c>
      <c r="RE112" s="2" t="s">
        <v>142</v>
      </c>
      <c r="RF112" s="2" t="s">
        <v>180</v>
      </c>
      <c r="RG112" s="4"/>
      <c r="RH112" s="8"/>
      <c r="RI112" s="4"/>
      <c r="RJ112" s="8"/>
      <c r="RK112" s="7"/>
      <c r="RL112" s="7"/>
      <c r="RM112" s="2" t="s">
        <v>140</v>
      </c>
      <c r="RN112" s="2" t="s">
        <v>177</v>
      </c>
      <c r="RO112" s="2" t="s">
        <v>1144</v>
      </c>
      <c r="RP112" s="2" t="s">
        <v>1267</v>
      </c>
      <c r="RQ112" s="2" t="s">
        <v>142</v>
      </c>
      <c r="RR112" s="2" t="s">
        <v>132</v>
      </c>
    </row>
    <row r="113">
      <c r="A113" s="2" t="s">
        <v>1751</v>
      </c>
      <c r="B113" s="2" t="s">
        <v>121</v>
      </c>
      <c r="C113" s="2" t="s">
        <v>122</v>
      </c>
      <c r="D113" s="2" t="s">
        <v>929</v>
      </c>
      <c r="E113" s="2" t="s">
        <v>660</v>
      </c>
      <c r="F113" s="2" t="s">
        <v>1752</v>
      </c>
      <c r="G113" s="2" t="s">
        <v>132</v>
      </c>
      <c r="H113" s="2" t="s">
        <v>132</v>
      </c>
      <c r="I113" s="2" t="s">
        <v>1753</v>
      </c>
      <c r="J113" s="2" t="s">
        <v>127</v>
      </c>
      <c r="K113" s="2" t="s">
        <v>349</v>
      </c>
      <c r="L113" s="3">
        <v>48.43</v>
      </c>
      <c r="M113" s="3">
        <v>50.85</v>
      </c>
      <c r="N113" s="3">
        <v>98.59</v>
      </c>
      <c r="O113" s="2" t="s">
        <v>129</v>
      </c>
      <c r="P113" s="2" t="s">
        <v>602</v>
      </c>
      <c r="Q113" s="2" t="s">
        <v>131</v>
      </c>
      <c r="R113" s="2" t="s">
        <v>132</v>
      </c>
      <c r="S113" s="2" t="s">
        <v>1754</v>
      </c>
      <c r="T113" s="2" t="s">
        <v>132</v>
      </c>
      <c r="U113" s="2" t="s">
        <v>134</v>
      </c>
      <c r="V113" s="2" t="s">
        <v>746</v>
      </c>
      <c r="W113" s="2" t="s">
        <v>246</v>
      </c>
      <c r="X113" s="2" t="s">
        <v>132</v>
      </c>
      <c r="Y113" s="2" t="s">
        <v>1755</v>
      </c>
      <c r="Z113" s="4">
        <v>55</v>
      </c>
      <c r="AA113" s="4">
        <f>=ROUNDDOWN(13.75,0)</f>
      </c>
      <c r="AB113" s="5">
        <v>4</v>
      </c>
      <c r="AC113" s="2" t="s">
        <v>1014</v>
      </c>
      <c r="AD113" s="4">
        <v>100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21</v>
      </c>
      <c r="AQ113" s="8">
        <v>1219.44</v>
      </c>
      <c r="AR113" s="4"/>
      <c r="AS113" s="8"/>
      <c r="AT113" s="7"/>
      <c r="AU113" s="7"/>
      <c r="AV113" s="4">
        <v>21</v>
      </c>
      <c r="AW113" s="8">
        <v>1219.44</v>
      </c>
      <c r="AX113" s="4"/>
      <c r="AY113" s="8"/>
      <c r="AZ113" s="7"/>
      <c r="BA113" s="7"/>
      <c r="BB113" s="7">
        <v>1</v>
      </c>
      <c r="BC113" s="4">
        <v>21</v>
      </c>
      <c r="BD113" s="8">
        <v>1219.44</v>
      </c>
      <c r="BE113" s="4"/>
      <c r="BF113" s="8"/>
      <c r="BG113" s="7"/>
      <c r="BH113" s="7"/>
      <c r="BI113" s="7">
        <v>1</v>
      </c>
      <c r="BJ113" s="4">
        <v>21</v>
      </c>
      <c r="BK113" s="8">
        <v>1219.44</v>
      </c>
      <c r="BL113" s="2" t="s">
        <v>1756</v>
      </c>
      <c r="BM113" s="7">
        <v>1</v>
      </c>
      <c r="BN113" s="7">
        <v>1</v>
      </c>
      <c r="BO113" s="4">
        <v>1</v>
      </c>
      <c r="BP113" s="8">
        <v>55.69</v>
      </c>
      <c r="BQ113" s="4"/>
      <c r="BR113" s="8"/>
      <c r="BS113" s="7"/>
      <c r="BT113" s="7"/>
      <c r="BU113" s="2" t="s">
        <v>140</v>
      </c>
      <c r="BV113" s="2" t="s">
        <v>129</v>
      </c>
      <c r="BW113" s="2" t="s">
        <v>132</v>
      </c>
      <c r="BX113" s="2" t="s">
        <v>1315</v>
      </c>
      <c r="BY113" s="2" t="s">
        <v>142</v>
      </c>
      <c r="BZ113" s="2" t="s">
        <v>132</v>
      </c>
      <c r="CA113" s="4">
        <v>5</v>
      </c>
      <c r="CB113" s="8">
        <v>218.27</v>
      </c>
      <c r="CC113" s="4"/>
      <c r="CD113" s="8"/>
      <c r="CE113" s="7"/>
      <c r="CF113" s="7"/>
      <c r="CG113" s="2" t="s">
        <v>140</v>
      </c>
      <c r="CH113" s="2" t="s">
        <v>129</v>
      </c>
      <c r="CI113" s="2" t="s">
        <v>1757</v>
      </c>
      <c r="CJ113" s="2" t="s">
        <v>1758</v>
      </c>
      <c r="CK113" s="2" t="s">
        <v>142</v>
      </c>
      <c r="CL113" s="2" t="s">
        <v>132</v>
      </c>
      <c r="CM113" s="4">
        <v>2</v>
      </c>
      <c r="CN113" s="8">
        <v>120.2</v>
      </c>
      <c r="CO113" s="4"/>
      <c r="CP113" s="8"/>
      <c r="CQ113" s="7"/>
      <c r="CR113" s="7"/>
      <c r="CS113" s="2" t="s">
        <v>140</v>
      </c>
      <c r="CT113" s="2" t="s">
        <v>129</v>
      </c>
      <c r="CU113" s="2" t="s">
        <v>1263</v>
      </c>
      <c r="CV113" s="2" t="s">
        <v>1492</v>
      </c>
      <c r="CW113" s="2" t="s">
        <v>142</v>
      </c>
      <c r="CX113" s="2" t="s">
        <v>132</v>
      </c>
      <c r="CY113" s="4">
        <v>3</v>
      </c>
      <c r="CZ113" s="8">
        <v>186.56</v>
      </c>
      <c r="DA113" s="4"/>
      <c r="DB113" s="8"/>
      <c r="DC113" s="7"/>
      <c r="DD113" s="7"/>
      <c r="DE113" s="2" t="s">
        <v>140</v>
      </c>
      <c r="DF113" s="2" t="s">
        <v>129</v>
      </c>
      <c r="DG113" s="2" t="s">
        <v>1493</v>
      </c>
      <c r="DH113" s="2" t="s">
        <v>1261</v>
      </c>
      <c r="DI113" s="2" t="s">
        <v>142</v>
      </c>
      <c r="DJ113" s="2" t="s">
        <v>132</v>
      </c>
      <c r="DK113" s="4">
        <v>1</v>
      </c>
      <c r="DL113" s="8">
        <v>62.82</v>
      </c>
      <c r="DM113" s="4"/>
      <c r="DN113" s="8"/>
      <c r="DO113" s="7"/>
      <c r="DP113" s="7"/>
      <c r="DQ113" s="2" t="s">
        <v>140</v>
      </c>
      <c r="DR113" s="2" t="s">
        <v>129</v>
      </c>
      <c r="DS113" s="2" t="s">
        <v>1278</v>
      </c>
      <c r="DT113" s="2" t="s">
        <v>1287</v>
      </c>
      <c r="DU113" s="2" t="s">
        <v>142</v>
      </c>
      <c r="DV113" s="2" t="s">
        <v>132</v>
      </c>
      <c r="DW113" s="4">
        <v>7</v>
      </c>
      <c r="DX113" s="8">
        <v>458.15</v>
      </c>
      <c r="DY113" s="4"/>
      <c r="DZ113" s="8"/>
      <c r="EA113" s="7"/>
      <c r="EB113" s="7"/>
      <c r="EC113" s="2" t="s">
        <v>140</v>
      </c>
      <c r="ED113" s="2" t="s">
        <v>129</v>
      </c>
      <c r="EE113" s="2" t="s">
        <v>1145</v>
      </c>
      <c r="EF113" s="2" t="s">
        <v>1401</v>
      </c>
      <c r="EG113" s="2" t="s">
        <v>142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129</v>
      </c>
      <c r="EQ113" s="2" t="s">
        <v>583</v>
      </c>
      <c r="ER113" s="2" t="s">
        <v>1759</v>
      </c>
      <c r="ES113" s="2" t="s">
        <v>142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177</v>
      </c>
      <c r="FC113" s="2" t="s">
        <v>1269</v>
      </c>
      <c r="FD113" s="2" t="s">
        <v>1521</v>
      </c>
      <c r="FE113" s="2" t="s">
        <v>142</v>
      </c>
      <c r="FF113" s="2" t="s">
        <v>132</v>
      </c>
      <c r="FG113" s="4">
        <v>1</v>
      </c>
      <c r="FH113" s="8">
        <v>54.93</v>
      </c>
      <c r="FI113" s="4"/>
      <c r="FJ113" s="8"/>
      <c r="FK113" s="7"/>
      <c r="FL113" s="7"/>
      <c r="FM113" s="2" t="s">
        <v>140</v>
      </c>
      <c r="FN113" s="2" t="s">
        <v>129</v>
      </c>
      <c r="FO113" s="2" t="s">
        <v>1313</v>
      </c>
      <c r="FP113" s="2" t="s">
        <v>276</v>
      </c>
      <c r="FQ113" s="2" t="s">
        <v>142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129</v>
      </c>
      <c r="GA113" s="2" t="s">
        <v>950</v>
      </c>
      <c r="GB113" s="2" t="s">
        <v>1075</v>
      </c>
      <c r="GC113" s="2" t="s">
        <v>142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140</v>
      </c>
      <c r="GL113" s="2" t="s">
        <v>129</v>
      </c>
      <c r="GM113" s="2" t="s">
        <v>1493</v>
      </c>
      <c r="GN113" s="2" t="s">
        <v>1760</v>
      </c>
      <c r="GO113" s="2" t="s">
        <v>142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162</v>
      </c>
      <c r="GZ113" s="2" t="s">
        <v>132</v>
      </c>
      <c r="HA113" s="2" t="s">
        <v>142</v>
      </c>
      <c r="HB113" s="2" t="s">
        <v>132</v>
      </c>
      <c r="HC113" s="4">
        <v>1</v>
      </c>
      <c r="HD113" s="8">
        <v>62.82</v>
      </c>
      <c r="HE113" s="4"/>
      <c r="HF113" s="8"/>
      <c r="HG113" s="7"/>
      <c r="HH113" s="7"/>
      <c r="HI113" s="2" t="s">
        <v>140</v>
      </c>
      <c r="HJ113" s="2" t="s">
        <v>129</v>
      </c>
      <c r="HK113" s="2" t="s">
        <v>1272</v>
      </c>
      <c r="HL113" s="2" t="s">
        <v>1761</v>
      </c>
      <c r="HM113" s="2" t="s">
        <v>142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129</v>
      </c>
      <c r="HW113" s="2" t="s">
        <v>367</v>
      </c>
      <c r="HX113" s="2" t="s">
        <v>504</v>
      </c>
      <c r="HY113" s="2" t="s">
        <v>142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168</v>
      </c>
      <c r="IH113" s="2" t="s">
        <v>129</v>
      </c>
      <c r="II113" s="2" t="s">
        <v>132</v>
      </c>
      <c r="IJ113" s="2" t="s">
        <v>132</v>
      </c>
      <c r="IK113" s="2" t="s">
        <v>142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129</v>
      </c>
      <c r="IU113" s="2" t="s">
        <v>169</v>
      </c>
      <c r="IV113" s="2" t="s">
        <v>132</v>
      </c>
      <c r="IW113" s="2" t="s">
        <v>142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164</v>
      </c>
      <c r="JF113" s="2" t="s">
        <v>129</v>
      </c>
      <c r="JG113" s="2" t="s">
        <v>132</v>
      </c>
      <c r="JH113" s="2" t="s">
        <v>132</v>
      </c>
      <c r="JI113" s="2" t="s">
        <v>142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140</v>
      </c>
      <c r="JR113" s="2" t="s">
        <v>129</v>
      </c>
      <c r="JS113" s="2" t="s">
        <v>789</v>
      </c>
      <c r="JT113" s="2" t="s">
        <v>1762</v>
      </c>
      <c r="JU113" s="2" t="s">
        <v>142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140</v>
      </c>
      <c r="KD113" s="2" t="s">
        <v>129</v>
      </c>
      <c r="KE113" s="2" t="s">
        <v>373</v>
      </c>
      <c r="KF113" s="2" t="s">
        <v>132</v>
      </c>
      <c r="KG113" s="2" t="s">
        <v>142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175</v>
      </c>
      <c r="LB113" s="2" t="s">
        <v>177</v>
      </c>
      <c r="LC113" s="2" t="s">
        <v>132</v>
      </c>
      <c r="LD113" s="2" t="s">
        <v>132</v>
      </c>
      <c r="LE113" s="2" t="s">
        <v>142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132</v>
      </c>
      <c r="LN113" s="2" t="s">
        <v>132</v>
      </c>
      <c r="LO113" s="2" t="s">
        <v>132</v>
      </c>
      <c r="LP113" s="2" t="s">
        <v>132</v>
      </c>
      <c r="LQ113" s="2" t="s">
        <v>132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140</v>
      </c>
      <c r="LZ113" s="2" t="s">
        <v>174</v>
      </c>
      <c r="MA113" s="2" t="s">
        <v>1276</v>
      </c>
      <c r="MB113" s="2" t="s">
        <v>984</v>
      </c>
      <c r="MC113" s="2" t="s">
        <v>142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140</v>
      </c>
      <c r="ML113" s="2" t="s">
        <v>129</v>
      </c>
      <c r="MM113" s="2" t="s">
        <v>794</v>
      </c>
      <c r="MN113" s="2" t="s">
        <v>1763</v>
      </c>
      <c r="MO113" s="2" t="s">
        <v>142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175</v>
      </c>
      <c r="MX113" s="2" t="s">
        <v>129</v>
      </c>
      <c r="MY113" s="2" t="s">
        <v>132</v>
      </c>
      <c r="MZ113" s="2" t="s">
        <v>132</v>
      </c>
      <c r="NA113" s="2" t="s">
        <v>142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175</v>
      </c>
      <c r="NJ113" s="2" t="s">
        <v>129</v>
      </c>
      <c r="NK113" s="2" t="s">
        <v>132</v>
      </c>
      <c r="NL113" s="2" t="s">
        <v>132</v>
      </c>
      <c r="NM113" s="2" t="s">
        <v>142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175</v>
      </c>
      <c r="OH113" s="2" t="s">
        <v>129</v>
      </c>
      <c r="OI113" s="2" t="s">
        <v>132</v>
      </c>
      <c r="OJ113" s="2" t="s">
        <v>132</v>
      </c>
      <c r="OK113" s="2" t="s">
        <v>142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175</v>
      </c>
      <c r="OT113" s="2" t="s">
        <v>177</v>
      </c>
      <c r="OU113" s="2" t="s">
        <v>132</v>
      </c>
      <c r="OV113" s="2" t="s">
        <v>132</v>
      </c>
      <c r="OW113" s="2" t="s">
        <v>142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164</v>
      </c>
      <c r="PF113" s="2" t="s">
        <v>129</v>
      </c>
      <c r="PG113" s="2" t="s">
        <v>132</v>
      </c>
      <c r="PH113" s="2" t="s">
        <v>132</v>
      </c>
      <c r="PI113" s="2" t="s">
        <v>142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140</v>
      </c>
      <c r="PR113" s="2" t="s">
        <v>177</v>
      </c>
      <c r="PS113" s="2" t="s">
        <v>178</v>
      </c>
      <c r="PT113" s="2" t="s">
        <v>132</v>
      </c>
      <c r="PU113" s="2" t="s">
        <v>142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140</v>
      </c>
      <c r="QP113" s="2" t="s">
        <v>177</v>
      </c>
      <c r="QQ113" s="2" t="s">
        <v>794</v>
      </c>
      <c r="QR113" s="2" t="s">
        <v>961</v>
      </c>
      <c r="QS113" s="2" t="s">
        <v>142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796</v>
      </c>
      <c r="RB113" s="2" t="s">
        <v>129</v>
      </c>
      <c r="RC113" s="2" t="s">
        <v>132</v>
      </c>
      <c r="RD113" s="2" t="s">
        <v>132</v>
      </c>
      <c r="RE113" s="2" t="s">
        <v>142</v>
      </c>
      <c r="RF113" s="2" t="s">
        <v>180</v>
      </c>
      <c r="RG113" s="4"/>
      <c r="RH113" s="8"/>
      <c r="RI113" s="4"/>
      <c r="RJ113" s="8"/>
      <c r="RK113" s="7"/>
      <c r="RL113" s="7"/>
      <c r="RM113" s="2" t="s">
        <v>140</v>
      </c>
      <c r="RN113" s="2" t="s">
        <v>177</v>
      </c>
      <c r="RO113" s="2" t="s">
        <v>938</v>
      </c>
      <c r="RP113" s="2" t="s">
        <v>373</v>
      </c>
      <c r="RQ113" s="2" t="s">
        <v>142</v>
      </c>
      <c r="RR113" s="2" t="s">
        <v>132</v>
      </c>
    </row>
    <row r="114">
      <c r="A114" s="2" t="s">
        <v>1764</v>
      </c>
      <c r="B114" s="2" t="s">
        <v>121</v>
      </c>
      <c r="C114" s="2" t="s">
        <v>122</v>
      </c>
      <c r="D114" s="2" t="s">
        <v>929</v>
      </c>
      <c r="E114" s="2" t="s">
        <v>660</v>
      </c>
      <c r="F114" s="2" t="s">
        <v>1765</v>
      </c>
      <c r="G114" s="2" t="s">
        <v>1765</v>
      </c>
      <c r="H114" s="2" t="s">
        <v>1765</v>
      </c>
      <c r="I114" s="2" t="s">
        <v>1766</v>
      </c>
      <c r="J114" s="2" t="s">
        <v>127</v>
      </c>
      <c r="K114" s="2" t="s">
        <v>380</v>
      </c>
      <c r="L114" s="3">
        <v>49.13</v>
      </c>
      <c r="M114" s="3">
        <v>51.59</v>
      </c>
      <c r="N114" s="3">
        <v>111.34</v>
      </c>
      <c r="O114" s="2" t="s">
        <v>129</v>
      </c>
      <c r="P114" s="2" t="s">
        <v>602</v>
      </c>
      <c r="Q114" s="2" t="s">
        <v>131</v>
      </c>
      <c r="R114" s="2" t="s">
        <v>132</v>
      </c>
      <c r="S114" s="2" t="s">
        <v>1767</v>
      </c>
      <c r="T114" s="2" t="s">
        <v>132</v>
      </c>
      <c r="U114" s="2" t="s">
        <v>282</v>
      </c>
      <c r="V114" s="2" t="s">
        <v>746</v>
      </c>
      <c r="W114" s="2" t="s">
        <v>246</v>
      </c>
      <c r="X114" s="2" t="s">
        <v>132</v>
      </c>
      <c r="Y114" s="2" t="s">
        <v>1768</v>
      </c>
      <c r="Z114" s="4">
        <v>26</v>
      </c>
      <c r="AA114" s="4">
        <f>=ROUNDDOWN(5.2,0)</f>
      </c>
      <c r="AB114" s="5">
        <v>5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18</v>
      </c>
      <c r="AQ114" s="8">
        <v>1055.09</v>
      </c>
      <c r="AR114" s="4"/>
      <c r="AS114" s="8"/>
      <c r="AT114" s="7"/>
      <c r="AU114" s="7"/>
      <c r="AV114" s="4">
        <v>18</v>
      </c>
      <c r="AW114" s="8">
        <v>1055.09</v>
      </c>
      <c r="AX114" s="4"/>
      <c r="AY114" s="8"/>
      <c r="AZ114" s="7"/>
      <c r="BA114" s="7"/>
      <c r="BB114" s="7">
        <v>1</v>
      </c>
      <c r="BC114" s="4">
        <v>18</v>
      </c>
      <c r="BD114" s="8">
        <v>1055.09</v>
      </c>
      <c r="BE114" s="4"/>
      <c r="BF114" s="8"/>
      <c r="BG114" s="7"/>
      <c r="BH114" s="7"/>
      <c r="BI114" s="7">
        <v>1</v>
      </c>
      <c r="BJ114" s="4">
        <v>18</v>
      </c>
      <c r="BK114" s="8">
        <v>1055.09</v>
      </c>
      <c r="BL114" s="2" t="s">
        <v>1769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515</v>
      </c>
      <c r="BV114" s="2" t="s">
        <v>177</v>
      </c>
      <c r="BW114" s="2" t="s">
        <v>132</v>
      </c>
      <c r="BX114" s="2" t="s">
        <v>1770</v>
      </c>
      <c r="BY114" s="2" t="s">
        <v>142</v>
      </c>
      <c r="BZ114" s="2" t="s">
        <v>132</v>
      </c>
      <c r="CA114" s="4">
        <v>1</v>
      </c>
      <c r="CB114" s="8">
        <v>53.39</v>
      </c>
      <c r="CC114" s="4"/>
      <c r="CD114" s="8"/>
      <c r="CE114" s="7"/>
      <c r="CF114" s="7"/>
      <c r="CG114" s="2" t="s">
        <v>140</v>
      </c>
      <c r="CH114" s="2" t="s">
        <v>129</v>
      </c>
      <c r="CI114" s="2" t="s">
        <v>353</v>
      </c>
      <c r="CJ114" s="2" t="s">
        <v>1771</v>
      </c>
      <c r="CK114" s="2" t="s">
        <v>142</v>
      </c>
      <c r="CL114" s="2" t="s">
        <v>132</v>
      </c>
      <c r="CM114" s="4">
        <v>3</v>
      </c>
      <c r="CN114" s="8">
        <v>198</v>
      </c>
      <c r="CO114" s="4"/>
      <c r="CP114" s="8"/>
      <c r="CQ114" s="7"/>
      <c r="CR114" s="7"/>
      <c r="CS114" s="2" t="s">
        <v>140</v>
      </c>
      <c r="CT114" s="2" t="s">
        <v>129</v>
      </c>
      <c r="CU114" s="2" t="s">
        <v>353</v>
      </c>
      <c r="CV114" s="2" t="s">
        <v>1509</v>
      </c>
      <c r="CW114" s="2" t="s">
        <v>142</v>
      </c>
      <c r="CX114" s="2" t="s">
        <v>132</v>
      </c>
      <c r="CY114" s="4">
        <v>4</v>
      </c>
      <c r="CZ114" s="8">
        <v>234.36</v>
      </c>
      <c r="DA114" s="4"/>
      <c r="DB114" s="8"/>
      <c r="DC114" s="7"/>
      <c r="DD114" s="7"/>
      <c r="DE114" s="2" t="s">
        <v>140</v>
      </c>
      <c r="DF114" s="2" t="s">
        <v>129</v>
      </c>
      <c r="DG114" s="2" t="s">
        <v>356</v>
      </c>
      <c r="DH114" s="2" t="s">
        <v>1772</v>
      </c>
      <c r="DI114" s="2" t="s">
        <v>142</v>
      </c>
      <c r="DJ114" s="2" t="s">
        <v>132</v>
      </c>
      <c r="DK114" s="4">
        <v>4</v>
      </c>
      <c r="DL114" s="8">
        <v>225.28</v>
      </c>
      <c r="DM114" s="4"/>
      <c r="DN114" s="8"/>
      <c r="DO114" s="7"/>
      <c r="DP114" s="7"/>
      <c r="DQ114" s="2" t="s">
        <v>140</v>
      </c>
      <c r="DR114" s="2" t="s">
        <v>129</v>
      </c>
      <c r="DS114" s="2" t="s">
        <v>771</v>
      </c>
      <c r="DT114" s="2" t="s">
        <v>1511</v>
      </c>
      <c r="DU114" s="2" t="s">
        <v>142</v>
      </c>
      <c r="DV114" s="2" t="s">
        <v>132</v>
      </c>
      <c r="DW114" s="4">
        <v>1</v>
      </c>
      <c r="DX114" s="8">
        <v>67</v>
      </c>
      <c r="DY114" s="4"/>
      <c r="DZ114" s="8"/>
      <c r="EA114" s="7"/>
      <c r="EB114" s="7"/>
      <c r="EC114" s="2" t="s">
        <v>140</v>
      </c>
      <c r="ED114" s="2" t="s">
        <v>129</v>
      </c>
      <c r="EE114" s="2" t="s">
        <v>1145</v>
      </c>
      <c r="EF114" s="2" t="s">
        <v>377</v>
      </c>
      <c r="EG114" s="2" t="s">
        <v>142</v>
      </c>
      <c r="EH114" s="2" t="s">
        <v>132</v>
      </c>
      <c r="EI114" s="4">
        <v>1</v>
      </c>
      <c r="EJ114" s="8">
        <v>66.58</v>
      </c>
      <c r="EK114" s="4"/>
      <c r="EL114" s="8"/>
      <c r="EM114" s="7"/>
      <c r="EN114" s="7"/>
      <c r="EO114" s="2" t="s">
        <v>140</v>
      </c>
      <c r="EP114" s="2" t="s">
        <v>129</v>
      </c>
      <c r="EQ114" s="2" t="s">
        <v>1678</v>
      </c>
      <c r="ER114" s="2" t="s">
        <v>1512</v>
      </c>
      <c r="ES114" s="2" t="s">
        <v>142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177</v>
      </c>
      <c r="FC114" s="2" t="s">
        <v>1513</v>
      </c>
      <c r="FD114" s="2" t="s">
        <v>1496</v>
      </c>
      <c r="FE114" s="2" t="s">
        <v>142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129</v>
      </c>
      <c r="FO114" s="2" t="s">
        <v>1313</v>
      </c>
      <c r="FP114" s="2" t="s">
        <v>561</v>
      </c>
      <c r="FQ114" s="2" t="s">
        <v>142</v>
      </c>
      <c r="FR114" s="2" t="s">
        <v>132</v>
      </c>
      <c r="FS114" s="4">
        <v>1</v>
      </c>
      <c r="FT114" s="8">
        <v>55.71</v>
      </c>
      <c r="FU114" s="4"/>
      <c r="FV114" s="8"/>
      <c r="FW114" s="7"/>
      <c r="FX114" s="7"/>
      <c r="FY114" s="2" t="s">
        <v>140</v>
      </c>
      <c r="FZ114" s="2" t="s">
        <v>129</v>
      </c>
      <c r="GA114" s="2" t="s">
        <v>950</v>
      </c>
      <c r="GB114" s="2" t="s">
        <v>1773</v>
      </c>
      <c r="GC114" s="2" t="s">
        <v>142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140</v>
      </c>
      <c r="GL114" s="2" t="s">
        <v>129</v>
      </c>
      <c r="GM114" s="2" t="s">
        <v>356</v>
      </c>
      <c r="GN114" s="2" t="s">
        <v>1774</v>
      </c>
      <c r="GO114" s="2" t="s">
        <v>142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140</v>
      </c>
      <c r="GX114" s="2" t="s">
        <v>129</v>
      </c>
      <c r="GY114" s="2" t="s">
        <v>162</v>
      </c>
      <c r="GZ114" s="2" t="s">
        <v>132</v>
      </c>
      <c r="HA114" s="2" t="s">
        <v>142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129</v>
      </c>
      <c r="HK114" s="2" t="s">
        <v>1272</v>
      </c>
      <c r="HL114" s="2" t="s">
        <v>1775</v>
      </c>
      <c r="HM114" s="2" t="s">
        <v>142</v>
      </c>
      <c r="HN114" s="2" t="s">
        <v>132</v>
      </c>
      <c r="HO114" s="4">
        <v>3</v>
      </c>
      <c r="HP114" s="8">
        <v>154.77</v>
      </c>
      <c r="HQ114" s="4"/>
      <c r="HR114" s="8"/>
      <c r="HS114" s="7"/>
      <c r="HT114" s="7"/>
      <c r="HU114" s="2" t="s">
        <v>140</v>
      </c>
      <c r="HV114" s="2" t="s">
        <v>129</v>
      </c>
      <c r="HW114" s="2" t="s">
        <v>367</v>
      </c>
      <c r="HX114" s="2" t="s">
        <v>1182</v>
      </c>
      <c r="HY114" s="2" t="s">
        <v>142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168</v>
      </c>
      <c r="IH114" s="2" t="s">
        <v>129</v>
      </c>
      <c r="II114" s="2" t="s">
        <v>132</v>
      </c>
      <c r="IJ114" s="2" t="s">
        <v>132</v>
      </c>
      <c r="IK114" s="2" t="s">
        <v>142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140</v>
      </c>
      <c r="IT114" s="2" t="s">
        <v>129</v>
      </c>
      <c r="IU114" s="2" t="s">
        <v>169</v>
      </c>
      <c r="IV114" s="2" t="s">
        <v>132</v>
      </c>
      <c r="IW114" s="2" t="s">
        <v>142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164</v>
      </c>
      <c r="JF114" s="2" t="s">
        <v>129</v>
      </c>
      <c r="JG114" s="2" t="s">
        <v>132</v>
      </c>
      <c r="JH114" s="2" t="s">
        <v>132</v>
      </c>
      <c r="JI114" s="2" t="s">
        <v>142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129</v>
      </c>
      <c r="JS114" s="2" t="s">
        <v>789</v>
      </c>
      <c r="JT114" s="2" t="s">
        <v>149</v>
      </c>
      <c r="JU114" s="2" t="s">
        <v>142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140</v>
      </c>
      <c r="KD114" s="2" t="s">
        <v>129</v>
      </c>
      <c r="KE114" s="2" t="s">
        <v>373</v>
      </c>
      <c r="KF114" s="2" t="s">
        <v>1776</v>
      </c>
      <c r="KG114" s="2" t="s">
        <v>142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132</v>
      </c>
      <c r="LB114" s="2" t="s">
        <v>132</v>
      </c>
      <c r="LC114" s="2" t="s">
        <v>132</v>
      </c>
      <c r="LD114" s="2" t="s">
        <v>132</v>
      </c>
      <c r="LE114" s="2" t="s">
        <v>132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140</v>
      </c>
      <c r="LZ114" s="2" t="s">
        <v>174</v>
      </c>
      <c r="MA114" s="2" t="s">
        <v>1024</v>
      </c>
      <c r="MB114" s="2" t="s">
        <v>1683</v>
      </c>
      <c r="MC114" s="2" t="s">
        <v>142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140</v>
      </c>
      <c r="ML114" s="2" t="s">
        <v>129</v>
      </c>
      <c r="MM114" s="2" t="s">
        <v>794</v>
      </c>
      <c r="MN114" s="2" t="s">
        <v>182</v>
      </c>
      <c r="MO114" s="2" t="s">
        <v>142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175</v>
      </c>
      <c r="MX114" s="2" t="s">
        <v>129</v>
      </c>
      <c r="MY114" s="2" t="s">
        <v>132</v>
      </c>
      <c r="MZ114" s="2" t="s">
        <v>132</v>
      </c>
      <c r="NA114" s="2" t="s">
        <v>142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175</v>
      </c>
      <c r="NJ114" s="2" t="s">
        <v>129</v>
      </c>
      <c r="NK114" s="2" t="s">
        <v>132</v>
      </c>
      <c r="NL114" s="2" t="s">
        <v>132</v>
      </c>
      <c r="NM114" s="2" t="s">
        <v>142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175</v>
      </c>
      <c r="OH114" s="2" t="s">
        <v>129</v>
      </c>
      <c r="OI114" s="2" t="s">
        <v>132</v>
      </c>
      <c r="OJ114" s="2" t="s">
        <v>132</v>
      </c>
      <c r="OK114" s="2" t="s">
        <v>142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175</v>
      </c>
      <c r="OT114" s="2" t="s">
        <v>177</v>
      </c>
      <c r="OU114" s="2" t="s">
        <v>132</v>
      </c>
      <c r="OV114" s="2" t="s">
        <v>132</v>
      </c>
      <c r="OW114" s="2" t="s">
        <v>142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164</v>
      </c>
      <c r="PF114" s="2" t="s">
        <v>129</v>
      </c>
      <c r="PG114" s="2" t="s">
        <v>132</v>
      </c>
      <c r="PH114" s="2" t="s">
        <v>132</v>
      </c>
      <c r="PI114" s="2" t="s">
        <v>142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140</v>
      </c>
      <c r="PR114" s="2" t="s">
        <v>177</v>
      </c>
      <c r="PS114" s="2" t="s">
        <v>508</v>
      </c>
      <c r="PT114" s="2" t="s">
        <v>551</v>
      </c>
      <c r="PU114" s="2" t="s">
        <v>142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140</v>
      </c>
      <c r="QP114" s="2" t="s">
        <v>177</v>
      </c>
      <c r="QQ114" s="2" t="s">
        <v>794</v>
      </c>
      <c r="QR114" s="2" t="s">
        <v>1469</v>
      </c>
      <c r="QS114" s="2" t="s">
        <v>142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796</v>
      </c>
      <c r="RB114" s="2" t="s">
        <v>129</v>
      </c>
      <c r="RC114" s="2" t="s">
        <v>132</v>
      </c>
      <c r="RD114" s="2" t="s">
        <v>132</v>
      </c>
      <c r="RE114" s="2" t="s">
        <v>142</v>
      </c>
      <c r="RF114" s="2" t="s">
        <v>180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177</v>
      </c>
      <c r="RO114" s="2" t="s">
        <v>377</v>
      </c>
      <c r="RP114" s="2" t="s">
        <v>1777</v>
      </c>
      <c r="RQ114" s="2" t="s">
        <v>142</v>
      </c>
      <c r="RR114" s="2" t="s">
        <v>132</v>
      </c>
    </row>
    <row r="115">
      <c r="A115" s="2" t="s">
        <v>1778</v>
      </c>
      <c r="B115" s="2" t="s">
        <v>121</v>
      </c>
      <c r="C115" s="2" t="s">
        <v>122</v>
      </c>
      <c r="D115" s="2" t="s">
        <v>929</v>
      </c>
      <c r="E115" s="2" t="s">
        <v>660</v>
      </c>
      <c r="F115" s="2" t="s">
        <v>1779</v>
      </c>
      <c r="G115" s="2" t="s">
        <v>1779</v>
      </c>
      <c r="H115" s="2" t="s">
        <v>1779</v>
      </c>
      <c r="I115" s="2" t="s">
        <v>1780</v>
      </c>
      <c r="J115" s="2" t="s">
        <v>127</v>
      </c>
      <c r="K115" s="2" t="s">
        <v>349</v>
      </c>
      <c r="L115" s="3">
        <v>46.22</v>
      </c>
      <c r="M115" s="3">
        <v>48.53</v>
      </c>
      <c r="N115" s="3">
        <v>89.24</v>
      </c>
      <c r="O115" s="2" t="s">
        <v>129</v>
      </c>
      <c r="P115" s="2" t="s">
        <v>321</v>
      </c>
      <c r="Q115" s="2" t="s">
        <v>131</v>
      </c>
      <c r="R115" s="2" t="s">
        <v>132</v>
      </c>
      <c r="S115" s="2" t="s">
        <v>1781</v>
      </c>
      <c r="T115" s="2" t="s">
        <v>132</v>
      </c>
      <c r="U115" s="2" t="s">
        <v>134</v>
      </c>
      <c r="V115" s="2" t="s">
        <v>746</v>
      </c>
      <c r="W115" s="2" t="s">
        <v>246</v>
      </c>
      <c r="X115" s="2" t="s">
        <v>132</v>
      </c>
      <c r="Y115" s="2" t="s">
        <v>1782</v>
      </c>
      <c r="Z115" s="4">
        <v>68</v>
      </c>
      <c r="AA115" s="4">
        <f>=ROUNDDOWN(13.6,0)</f>
      </c>
      <c r="AB115" s="5">
        <v>5</v>
      </c>
      <c r="AC115" s="2" t="s">
        <v>721</v>
      </c>
      <c r="AD115" s="4">
        <v>120</v>
      </c>
      <c r="AE115" s="4">
        <v>120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17</v>
      </c>
      <c r="AQ115" s="8">
        <v>1026.34</v>
      </c>
      <c r="AR115" s="4"/>
      <c r="AS115" s="8"/>
      <c r="AT115" s="7"/>
      <c r="AU115" s="7"/>
      <c r="AV115" s="4">
        <v>17</v>
      </c>
      <c r="AW115" s="8">
        <v>1026.34</v>
      </c>
      <c r="AX115" s="4"/>
      <c r="AY115" s="8"/>
      <c r="AZ115" s="7"/>
      <c r="BA115" s="7"/>
      <c r="BB115" s="7">
        <v>1</v>
      </c>
      <c r="BC115" s="4">
        <v>17</v>
      </c>
      <c r="BD115" s="8">
        <v>1026.34</v>
      </c>
      <c r="BE115" s="4"/>
      <c r="BF115" s="8"/>
      <c r="BG115" s="7"/>
      <c r="BH115" s="7"/>
      <c r="BI115" s="7">
        <v>1</v>
      </c>
      <c r="BJ115" s="4">
        <v>17</v>
      </c>
      <c r="BK115" s="8">
        <v>1026.34</v>
      </c>
      <c r="BL115" s="2" t="s">
        <v>1783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140</v>
      </c>
      <c r="BV115" s="2" t="s">
        <v>129</v>
      </c>
      <c r="BW115" s="2" t="s">
        <v>132</v>
      </c>
      <c r="BX115" s="2" t="s">
        <v>937</v>
      </c>
      <c r="BY115" s="2" t="s">
        <v>142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140</v>
      </c>
      <c r="CH115" s="2" t="s">
        <v>129</v>
      </c>
      <c r="CI115" s="2" t="s">
        <v>1784</v>
      </c>
      <c r="CJ115" s="2" t="s">
        <v>1495</v>
      </c>
      <c r="CK115" s="2" t="s">
        <v>142</v>
      </c>
      <c r="CL115" s="2" t="s">
        <v>132</v>
      </c>
      <c r="CM115" s="4">
        <v>3</v>
      </c>
      <c r="CN115" s="8">
        <v>171.36</v>
      </c>
      <c r="CO115" s="4"/>
      <c r="CP115" s="8"/>
      <c r="CQ115" s="7"/>
      <c r="CR115" s="7"/>
      <c r="CS115" s="2" t="s">
        <v>140</v>
      </c>
      <c r="CT115" s="2" t="s">
        <v>129</v>
      </c>
      <c r="CU115" s="2" t="s">
        <v>1785</v>
      </c>
      <c r="CV115" s="2" t="s">
        <v>1786</v>
      </c>
      <c r="CW115" s="2" t="s">
        <v>142</v>
      </c>
      <c r="CX115" s="2" t="s">
        <v>132</v>
      </c>
      <c r="CY115" s="4">
        <v>2</v>
      </c>
      <c r="CZ115" s="8">
        <v>97.06</v>
      </c>
      <c r="DA115" s="4"/>
      <c r="DB115" s="8"/>
      <c r="DC115" s="7"/>
      <c r="DD115" s="7"/>
      <c r="DE115" s="2" t="s">
        <v>140</v>
      </c>
      <c r="DF115" s="2" t="s">
        <v>129</v>
      </c>
      <c r="DG115" s="2" t="s">
        <v>1787</v>
      </c>
      <c r="DH115" s="2" t="s">
        <v>1788</v>
      </c>
      <c r="DI115" s="2" t="s">
        <v>142</v>
      </c>
      <c r="DJ115" s="2" t="s">
        <v>132</v>
      </c>
      <c r="DK115" s="4">
        <v>2</v>
      </c>
      <c r="DL115" s="8">
        <v>119.92</v>
      </c>
      <c r="DM115" s="4"/>
      <c r="DN115" s="8"/>
      <c r="DO115" s="7"/>
      <c r="DP115" s="7"/>
      <c r="DQ115" s="2" t="s">
        <v>140</v>
      </c>
      <c r="DR115" s="2" t="s">
        <v>129</v>
      </c>
      <c r="DS115" s="2" t="s">
        <v>771</v>
      </c>
      <c r="DT115" s="2" t="s">
        <v>1676</v>
      </c>
      <c r="DU115" s="2" t="s">
        <v>142</v>
      </c>
      <c r="DV115" s="2" t="s">
        <v>132</v>
      </c>
      <c r="DW115" s="4">
        <v>10</v>
      </c>
      <c r="DX115" s="8">
        <v>638</v>
      </c>
      <c r="DY115" s="4"/>
      <c r="DZ115" s="8"/>
      <c r="EA115" s="7"/>
      <c r="EB115" s="7"/>
      <c r="EC115" s="2" t="s">
        <v>140</v>
      </c>
      <c r="ED115" s="2" t="s">
        <v>129</v>
      </c>
      <c r="EE115" s="2" t="s">
        <v>1145</v>
      </c>
      <c r="EF115" s="2" t="s">
        <v>1745</v>
      </c>
      <c r="EG115" s="2" t="s">
        <v>142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129</v>
      </c>
      <c r="EQ115" s="2" t="s">
        <v>1789</v>
      </c>
      <c r="ER115" s="2" t="s">
        <v>1790</v>
      </c>
      <c r="ES115" s="2" t="s">
        <v>142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177</v>
      </c>
      <c r="FC115" s="2" t="s">
        <v>1625</v>
      </c>
      <c r="FD115" s="2" t="s">
        <v>1019</v>
      </c>
      <c r="FE115" s="2" t="s">
        <v>142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140</v>
      </c>
      <c r="FN115" s="2" t="s">
        <v>129</v>
      </c>
      <c r="FO115" s="2" t="s">
        <v>1313</v>
      </c>
      <c r="FP115" s="2" t="s">
        <v>383</v>
      </c>
      <c r="FQ115" s="2" t="s">
        <v>142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140</v>
      </c>
      <c r="FZ115" s="2" t="s">
        <v>129</v>
      </c>
      <c r="GA115" s="2" t="s">
        <v>950</v>
      </c>
      <c r="GB115" s="2" t="s">
        <v>1791</v>
      </c>
      <c r="GC115" s="2" t="s">
        <v>142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140</v>
      </c>
      <c r="GL115" s="2" t="s">
        <v>129</v>
      </c>
      <c r="GM115" s="2" t="s">
        <v>1099</v>
      </c>
      <c r="GN115" s="2" t="s">
        <v>1266</v>
      </c>
      <c r="GO115" s="2" t="s">
        <v>142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140</v>
      </c>
      <c r="GX115" s="2" t="s">
        <v>129</v>
      </c>
      <c r="GY115" s="2" t="s">
        <v>162</v>
      </c>
      <c r="GZ115" s="2" t="s">
        <v>1792</v>
      </c>
      <c r="HA115" s="2" t="s">
        <v>142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140</v>
      </c>
      <c r="HJ115" s="2" t="s">
        <v>129</v>
      </c>
      <c r="HK115" s="2" t="s">
        <v>1272</v>
      </c>
      <c r="HL115" s="2" t="s">
        <v>948</v>
      </c>
      <c r="HM115" s="2" t="s">
        <v>142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129</v>
      </c>
      <c r="HW115" s="2" t="s">
        <v>167</v>
      </c>
      <c r="HX115" s="2" t="s">
        <v>132</v>
      </c>
      <c r="HY115" s="2" t="s">
        <v>142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168</v>
      </c>
      <c r="IH115" s="2" t="s">
        <v>129</v>
      </c>
      <c r="II115" s="2" t="s">
        <v>132</v>
      </c>
      <c r="IJ115" s="2" t="s">
        <v>132</v>
      </c>
      <c r="IK115" s="2" t="s">
        <v>142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129</v>
      </c>
      <c r="IU115" s="2" t="s">
        <v>305</v>
      </c>
      <c r="IV115" s="2" t="s">
        <v>371</v>
      </c>
      <c r="IW115" s="2" t="s">
        <v>142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129</v>
      </c>
      <c r="JG115" s="2" t="s">
        <v>1793</v>
      </c>
      <c r="JH115" s="2" t="s">
        <v>1214</v>
      </c>
      <c r="JI115" s="2" t="s">
        <v>142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129</v>
      </c>
      <c r="JS115" s="2" t="s">
        <v>1200</v>
      </c>
      <c r="JT115" s="2" t="s">
        <v>1794</v>
      </c>
      <c r="JU115" s="2" t="s">
        <v>142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140</v>
      </c>
      <c r="KD115" s="2" t="s">
        <v>129</v>
      </c>
      <c r="KE115" s="2" t="s">
        <v>373</v>
      </c>
      <c r="KF115" s="2" t="s">
        <v>132</v>
      </c>
      <c r="KG115" s="2" t="s">
        <v>142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132</v>
      </c>
      <c r="KP115" s="2" t="s">
        <v>132</v>
      </c>
      <c r="KQ115" s="2" t="s">
        <v>132</v>
      </c>
      <c r="KR115" s="2" t="s">
        <v>132</v>
      </c>
      <c r="KS115" s="2" t="s">
        <v>132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175</v>
      </c>
      <c r="LB115" s="2" t="s">
        <v>177</v>
      </c>
      <c r="LC115" s="2" t="s">
        <v>132</v>
      </c>
      <c r="LD115" s="2" t="s">
        <v>132</v>
      </c>
      <c r="LE115" s="2" t="s">
        <v>142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140</v>
      </c>
      <c r="LZ115" s="2" t="s">
        <v>174</v>
      </c>
      <c r="MA115" s="2" t="s">
        <v>1795</v>
      </c>
      <c r="MB115" s="2" t="s">
        <v>1796</v>
      </c>
      <c r="MC115" s="2" t="s">
        <v>142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140</v>
      </c>
      <c r="ML115" s="2" t="s">
        <v>129</v>
      </c>
      <c r="MM115" s="2" t="s">
        <v>794</v>
      </c>
      <c r="MN115" s="2" t="s">
        <v>964</v>
      </c>
      <c r="MO115" s="2" t="s">
        <v>142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175</v>
      </c>
      <c r="MX115" s="2" t="s">
        <v>129</v>
      </c>
      <c r="MY115" s="2" t="s">
        <v>132</v>
      </c>
      <c r="MZ115" s="2" t="s">
        <v>132</v>
      </c>
      <c r="NA115" s="2" t="s">
        <v>142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175</v>
      </c>
      <c r="NJ115" s="2" t="s">
        <v>129</v>
      </c>
      <c r="NK115" s="2" t="s">
        <v>132</v>
      </c>
      <c r="NL115" s="2" t="s">
        <v>132</v>
      </c>
      <c r="NM115" s="2" t="s">
        <v>142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175</v>
      </c>
      <c r="OH115" s="2" t="s">
        <v>129</v>
      </c>
      <c r="OI115" s="2" t="s">
        <v>132</v>
      </c>
      <c r="OJ115" s="2" t="s">
        <v>132</v>
      </c>
      <c r="OK115" s="2" t="s">
        <v>142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175</v>
      </c>
      <c r="OT115" s="2" t="s">
        <v>177</v>
      </c>
      <c r="OU115" s="2" t="s">
        <v>132</v>
      </c>
      <c r="OV115" s="2" t="s">
        <v>132</v>
      </c>
      <c r="OW115" s="2" t="s">
        <v>142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164</v>
      </c>
      <c r="PF115" s="2" t="s">
        <v>129</v>
      </c>
      <c r="PG115" s="2" t="s">
        <v>132</v>
      </c>
      <c r="PH115" s="2" t="s">
        <v>132</v>
      </c>
      <c r="PI115" s="2" t="s">
        <v>142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140</v>
      </c>
      <c r="PR115" s="2" t="s">
        <v>177</v>
      </c>
      <c r="PS115" s="2" t="s">
        <v>178</v>
      </c>
      <c r="PT115" s="2" t="s">
        <v>1735</v>
      </c>
      <c r="PU115" s="2" t="s">
        <v>142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140</v>
      </c>
      <c r="QP115" s="2" t="s">
        <v>177</v>
      </c>
      <c r="QQ115" s="2" t="s">
        <v>794</v>
      </c>
      <c r="QR115" s="2" t="s">
        <v>1797</v>
      </c>
      <c r="QS115" s="2" t="s">
        <v>142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175</v>
      </c>
      <c r="RB115" s="2" t="s">
        <v>129</v>
      </c>
      <c r="RC115" s="2" t="s">
        <v>132</v>
      </c>
      <c r="RD115" s="2" t="s">
        <v>132</v>
      </c>
      <c r="RE115" s="2" t="s">
        <v>142</v>
      </c>
      <c r="RF115" s="2" t="s">
        <v>180</v>
      </c>
      <c r="RG115" s="4"/>
      <c r="RH115" s="8"/>
      <c r="RI115" s="4"/>
      <c r="RJ115" s="8"/>
      <c r="RK115" s="7"/>
      <c r="RL115" s="7"/>
      <c r="RM115" s="2" t="s">
        <v>140</v>
      </c>
      <c r="RN115" s="2" t="s">
        <v>177</v>
      </c>
      <c r="RO115" s="2" t="s">
        <v>938</v>
      </c>
      <c r="RP115" s="2" t="s">
        <v>957</v>
      </c>
      <c r="RQ115" s="2" t="s">
        <v>142</v>
      </c>
      <c r="RR115" s="2" t="s">
        <v>132</v>
      </c>
    </row>
    <row r="116">
      <c r="A116" s="2" t="s">
        <v>1798</v>
      </c>
      <c r="B116" s="2" t="s">
        <v>121</v>
      </c>
      <c r="C116" s="2" t="s">
        <v>122</v>
      </c>
      <c r="D116" s="2" t="s">
        <v>929</v>
      </c>
      <c r="E116" s="2" t="s">
        <v>660</v>
      </c>
      <c r="F116" s="2" t="s">
        <v>1799</v>
      </c>
      <c r="G116" s="2" t="s">
        <v>1799</v>
      </c>
      <c r="H116" s="2" t="s">
        <v>1799</v>
      </c>
      <c r="I116" s="2" t="s">
        <v>1800</v>
      </c>
      <c r="J116" s="2" t="s">
        <v>127</v>
      </c>
      <c r="K116" s="2" t="s">
        <v>1801</v>
      </c>
      <c r="L116" s="3">
        <v>42.18</v>
      </c>
      <c r="M116" s="3">
        <v>44.29</v>
      </c>
      <c r="N116" s="3">
        <v>84.99</v>
      </c>
      <c r="O116" s="2" t="s">
        <v>129</v>
      </c>
      <c r="P116" s="2" t="s">
        <v>632</v>
      </c>
      <c r="Q116" s="2" t="s">
        <v>131</v>
      </c>
      <c r="R116" s="2" t="s">
        <v>132</v>
      </c>
      <c r="S116" s="2" t="s">
        <v>1802</v>
      </c>
      <c r="T116" s="2" t="s">
        <v>132</v>
      </c>
      <c r="U116" s="2" t="s">
        <v>428</v>
      </c>
      <c r="V116" s="2" t="s">
        <v>878</v>
      </c>
      <c r="W116" s="2" t="s">
        <v>849</v>
      </c>
      <c r="X116" s="2" t="s">
        <v>136</v>
      </c>
      <c r="Y116" s="2" t="s">
        <v>1803</v>
      </c>
      <c r="Z116" s="4">
        <v>15</v>
      </c>
      <c r="AA116" s="4">
        <f>=ROUNDDOWN(5.17241379310345,0)</f>
      </c>
      <c r="AB116" s="5">
        <v>2.9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15</v>
      </c>
      <c r="AQ116" s="8">
        <v>741.47</v>
      </c>
      <c r="AR116" s="4"/>
      <c r="AS116" s="8"/>
      <c r="AT116" s="7"/>
      <c r="AU116" s="7"/>
      <c r="AV116" s="4">
        <v>15</v>
      </c>
      <c r="AW116" s="8">
        <v>741.47</v>
      </c>
      <c r="AX116" s="4"/>
      <c r="AY116" s="8"/>
      <c r="AZ116" s="7"/>
      <c r="BA116" s="7"/>
      <c r="BB116" s="7">
        <v>1</v>
      </c>
      <c r="BC116" s="4">
        <v>15</v>
      </c>
      <c r="BD116" s="8">
        <v>741.47</v>
      </c>
      <c r="BE116" s="4"/>
      <c r="BF116" s="8"/>
      <c r="BG116" s="7"/>
      <c r="BH116" s="7"/>
      <c r="BI116" s="7">
        <v>1</v>
      </c>
      <c r="BJ116" s="4">
        <v>15</v>
      </c>
      <c r="BK116" s="8">
        <v>741.47</v>
      </c>
      <c r="BL116" s="2" t="s">
        <v>1804</v>
      </c>
      <c r="BM116" s="7">
        <v>1</v>
      </c>
      <c r="BN116" s="7">
        <v>1</v>
      </c>
      <c r="BO116" s="4">
        <v>1</v>
      </c>
      <c r="BP116" s="8">
        <v>48.51</v>
      </c>
      <c r="BQ116" s="4"/>
      <c r="BR116" s="8"/>
      <c r="BS116" s="7"/>
      <c r="BT116" s="7"/>
      <c r="BU116" s="2" t="s">
        <v>140</v>
      </c>
      <c r="BV116" s="2" t="s">
        <v>129</v>
      </c>
      <c r="BW116" s="2" t="s">
        <v>132</v>
      </c>
      <c r="BX116" s="2" t="s">
        <v>1286</v>
      </c>
      <c r="BY116" s="2" t="s">
        <v>142</v>
      </c>
      <c r="BZ116" s="2" t="s">
        <v>132</v>
      </c>
      <c r="CA116" s="4">
        <v>3</v>
      </c>
      <c r="CB116" s="8">
        <v>131.6</v>
      </c>
      <c r="CC116" s="4"/>
      <c r="CD116" s="8"/>
      <c r="CE116" s="7"/>
      <c r="CF116" s="7"/>
      <c r="CG116" s="2" t="s">
        <v>140</v>
      </c>
      <c r="CH116" s="2" t="s">
        <v>129</v>
      </c>
      <c r="CI116" s="2" t="s">
        <v>1805</v>
      </c>
      <c r="CJ116" s="2" t="s">
        <v>1309</v>
      </c>
      <c r="CK116" s="2" t="s">
        <v>142</v>
      </c>
      <c r="CL116" s="2" t="s">
        <v>132</v>
      </c>
      <c r="CM116" s="4">
        <v>2</v>
      </c>
      <c r="CN116" s="8">
        <v>103.58</v>
      </c>
      <c r="CO116" s="4"/>
      <c r="CP116" s="8"/>
      <c r="CQ116" s="7"/>
      <c r="CR116" s="7"/>
      <c r="CS116" s="2" t="s">
        <v>140</v>
      </c>
      <c r="CT116" s="2" t="s">
        <v>129</v>
      </c>
      <c r="CU116" s="2" t="s">
        <v>145</v>
      </c>
      <c r="CV116" s="2" t="s">
        <v>1806</v>
      </c>
      <c r="CW116" s="2" t="s">
        <v>142</v>
      </c>
      <c r="CX116" s="2" t="s">
        <v>132</v>
      </c>
      <c r="CY116" s="4">
        <v>2</v>
      </c>
      <c r="CZ116" s="8">
        <v>103.42</v>
      </c>
      <c r="DA116" s="4"/>
      <c r="DB116" s="8"/>
      <c r="DC116" s="7"/>
      <c r="DD116" s="7"/>
      <c r="DE116" s="2" t="s">
        <v>140</v>
      </c>
      <c r="DF116" s="2" t="s">
        <v>129</v>
      </c>
      <c r="DG116" s="2" t="s">
        <v>1807</v>
      </c>
      <c r="DH116" s="2" t="s">
        <v>1808</v>
      </c>
      <c r="DI116" s="2" t="s">
        <v>142</v>
      </c>
      <c r="DJ116" s="2" t="s">
        <v>132</v>
      </c>
      <c r="DK116" s="4">
        <v>5</v>
      </c>
      <c r="DL116" s="8">
        <v>254.85</v>
      </c>
      <c r="DM116" s="4"/>
      <c r="DN116" s="8"/>
      <c r="DO116" s="7"/>
      <c r="DP116" s="7"/>
      <c r="DQ116" s="2" t="s">
        <v>140</v>
      </c>
      <c r="DR116" s="2" t="s">
        <v>129</v>
      </c>
      <c r="DS116" s="2" t="s">
        <v>1299</v>
      </c>
      <c r="DT116" s="2" t="s">
        <v>1809</v>
      </c>
      <c r="DU116" s="2" t="s">
        <v>142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140</v>
      </c>
      <c r="ED116" s="2" t="s">
        <v>129</v>
      </c>
      <c r="EE116" s="2" t="s">
        <v>295</v>
      </c>
      <c r="EF116" s="2" t="s">
        <v>1810</v>
      </c>
      <c r="EG116" s="2" t="s">
        <v>142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140</v>
      </c>
      <c r="EP116" s="2" t="s">
        <v>129</v>
      </c>
      <c r="EQ116" s="2" t="s">
        <v>1811</v>
      </c>
      <c r="ER116" s="2" t="s">
        <v>645</v>
      </c>
      <c r="ES116" s="2" t="s">
        <v>142</v>
      </c>
      <c r="ET116" s="2" t="s">
        <v>132</v>
      </c>
      <c r="EU116" s="4">
        <v>1</v>
      </c>
      <c r="EV116" s="8">
        <v>51.67</v>
      </c>
      <c r="EW116" s="4"/>
      <c r="EX116" s="8"/>
      <c r="EY116" s="7"/>
      <c r="EZ116" s="7"/>
      <c r="FA116" s="2" t="s">
        <v>140</v>
      </c>
      <c r="FB116" s="2" t="s">
        <v>129</v>
      </c>
      <c r="FC116" s="2" t="s">
        <v>154</v>
      </c>
      <c r="FD116" s="2" t="s">
        <v>1055</v>
      </c>
      <c r="FE116" s="2" t="s">
        <v>142</v>
      </c>
      <c r="FF116" s="2" t="s">
        <v>132</v>
      </c>
      <c r="FG116" s="4">
        <v>1</v>
      </c>
      <c r="FH116" s="8">
        <v>47.84</v>
      </c>
      <c r="FI116" s="4"/>
      <c r="FJ116" s="8"/>
      <c r="FK116" s="7"/>
      <c r="FL116" s="7"/>
      <c r="FM116" s="2" t="s">
        <v>140</v>
      </c>
      <c r="FN116" s="2" t="s">
        <v>129</v>
      </c>
      <c r="FO116" s="2" t="s">
        <v>156</v>
      </c>
      <c r="FP116" s="2" t="s">
        <v>982</v>
      </c>
      <c r="FQ116" s="2" t="s">
        <v>142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129</v>
      </c>
      <c r="GA116" s="2" t="s">
        <v>565</v>
      </c>
      <c r="GB116" s="2" t="s">
        <v>227</v>
      </c>
      <c r="GC116" s="2" t="s">
        <v>142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129</v>
      </c>
      <c r="GM116" s="2" t="s">
        <v>1803</v>
      </c>
      <c r="GN116" s="2" t="s">
        <v>1812</v>
      </c>
      <c r="GO116" s="2" t="s">
        <v>142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129</v>
      </c>
      <c r="GY116" s="2" t="s">
        <v>1253</v>
      </c>
      <c r="GZ116" s="2" t="s">
        <v>132</v>
      </c>
      <c r="HA116" s="2" t="s">
        <v>142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140</v>
      </c>
      <c r="HJ116" s="2" t="s">
        <v>129</v>
      </c>
      <c r="HK116" s="2" t="s">
        <v>686</v>
      </c>
      <c r="HL116" s="2" t="s">
        <v>166</v>
      </c>
      <c r="HM116" s="2" t="s">
        <v>142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129</v>
      </c>
      <c r="HW116" s="2" t="s">
        <v>417</v>
      </c>
      <c r="HX116" s="2" t="s">
        <v>1813</v>
      </c>
      <c r="HY116" s="2" t="s">
        <v>142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168</v>
      </c>
      <c r="IH116" s="2" t="s">
        <v>129</v>
      </c>
      <c r="II116" s="2" t="s">
        <v>132</v>
      </c>
      <c r="IJ116" s="2" t="s">
        <v>132</v>
      </c>
      <c r="IK116" s="2" t="s">
        <v>142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140</v>
      </c>
      <c r="IT116" s="2" t="s">
        <v>129</v>
      </c>
      <c r="IU116" s="2" t="s">
        <v>169</v>
      </c>
      <c r="IV116" s="2" t="s">
        <v>132</v>
      </c>
      <c r="IW116" s="2" t="s">
        <v>142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164</v>
      </c>
      <c r="JF116" s="2" t="s">
        <v>129</v>
      </c>
      <c r="JG116" s="2" t="s">
        <v>132</v>
      </c>
      <c r="JH116" s="2" t="s">
        <v>132</v>
      </c>
      <c r="JI116" s="2" t="s">
        <v>142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140</v>
      </c>
      <c r="JR116" s="2" t="s">
        <v>129</v>
      </c>
      <c r="JS116" s="2" t="s">
        <v>236</v>
      </c>
      <c r="JT116" s="2" t="s">
        <v>1052</v>
      </c>
      <c r="JU116" s="2" t="s">
        <v>142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140</v>
      </c>
      <c r="KD116" s="2" t="s">
        <v>129</v>
      </c>
      <c r="KE116" s="2" t="s">
        <v>308</v>
      </c>
      <c r="KF116" s="2" t="s">
        <v>1701</v>
      </c>
      <c r="KG116" s="2" t="s">
        <v>142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132</v>
      </c>
      <c r="KP116" s="2" t="s">
        <v>132</v>
      </c>
      <c r="KQ116" s="2" t="s">
        <v>132</v>
      </c>
      <c r="KR116" s="2" t="s">
        <v>132</v>
      </c>
      <c r="KS116" s="2" t="s">
        <v>132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132</v>
      </c>
      <c r="LB116" s="2" t="s">
        <v>132</v>
      </c>
      <c r="LC116" s="2" t="s">
        <v>132</v>
      </c>
      <c r="LD116" s="2" t="s">
        <v>132</v>
      </c>
      <c r="LE116" s="2" t="s">
        <v>132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132</v>
      </c>
      <c r="LN116" s="2" t="s">
        <v>132</v>
      </c>
      <c r="LO116" s="2" t="s">
        <v>132</v>
      </c>
      <c r="LP116" s="2" t="s">
        <v>132</v>
      </c>
      <c r="LQ116" s="2" t="s">
        <v>132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140</v>
      </c>
      <c r="LZ116" s="2" t="s">
        <v>174</v>
      </c>
      <c r="MA116" s="2" t="s">
        <v>484</v>
      </c>
      <c r="MB116" s="2" t="s">
        <v>1814</v>
      </c>
      <c r="MC116" s="2" t="s">
        <v>142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140</v>
      </c>
      <c r="ML116" s="2" t="s">
        <v>129</v>
      </c>
      <c r="MM116" s="2" t="s">
        <v>1005</v>
      </c>
      <c r="MN116" s="2" t="s">
        <v>1815</v>
      </c>
      <c r="MO116" s="2" t="s">
        <v>142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175</v>
      </c>
      <c r="MX116" s="2" t="s">
        <v>129</v>
      </c>
      <c r="MY116" s="2" t="s">
        <v>132</v>
      </c>
      <c r="MZ116" s="2" t="s">
        <v>132</v>
      </c>
      <c r="NA116" s="2" t="s">
        <v>142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175</v>
      </c>
      <c r="NJ116" s="2" t="s">
        <v>129</v>
      </c>
      <c r="NK116" s="2" t="s">
        <v>132</v>
      </c>
      <c r="NL116" s="2" t="s">
        <v>132</v>
      </c>
      <c r="NM116" s="2" t="s">
        <v>142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176</v>
      </c>
      <c r="NV116" s="2" t="s">
        <v>129</v>
      </c>
      <c r="NW116" s="2" t="s">
        <v>132</v>
      </c>
      <c r="NX116" s="2" t="s">
        <v>132</v>
      </c>
      <c r="NY116" s="2" t="s">
        <v>142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176</v>
      </c>
      <c r="OH116" s="2" t="s">
        <v>129</v>
      </c>
      <c r="OI116" s="2" t="s">
        <v>132</v>
      </c>
      <c r="OJ116" s="2" t="s">
        <v>132</v>
      </c>
      <c r="OK116" s="2" t="s">
        <v>142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175</v>
      </c>
      <c r="OT116" s="2" t="s">
        <v>177</v>
      </c>
      <c r="OU116" s="2" t="s">
        <v>132</v>
      </c>
      <c r="OV116" s="2" t="s">
        <v>132</v>
      </c>
      <c r="OW116" s="2" t="s">
        <v>142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164</v>
      </c>
      <c r="PF116" s="2" t="s">
        <v>129</v>
      </c>
      <c r="PG116" s="2" t="s">
        <v>132</v>
      </c>
      <c r="PH116" s="2" t="s">
        <v>132</v>
      </c>
      <c r="PI116" s="2" t="s">
        <v>142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140</v>
      </c>
      <c r="PR116" s="2" t="s">
        <v>177</v>
      </c>
      <c r="PS116" s="2" t="s">
        <v>213</v>
      </c>
      <c r="PT116" s="2" t="s">
        <v>1159</v>
      </c>
      <c r="PU116" s="2" t="s">
        <v>142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164</v>
      </c>
      <c r="QP116" s="2" t="s">
        <v>177</v>
      </c>
      <c r="QQ116" s="2" t="s">
        <v>132</v>
      </c>
      <c r="QR116" s="2" t="s">
        <v>132</v>
      </c>
      <c r="QS116" s="2" t="s">
        <v>142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175</v>
      </c>
      <c r="RB116" s="2" t="s">
        <v>129</v>
      </c>
      <c r="RC116" s="2" t="s">
        <v>132</v>
      </c>
      <c r="RD116" s="2" t="s">
        <v>132</v>
      </c>
      <c r="RE116" s="2" t="s">
        <v>142</v>
      </c>
      <c r="RF116" s="2" t="s">
        <v>180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177</v>
      </c>
      <c r="RO116" s="2" t="s">
        <v>181</v>
      </c>
      <c r="RP116" s="2" t="s">
        <v>571</v>
      </c>
      <c r="RQ116" s="2" t="s">
        <v>142</v>
      </c>
      <c r="RR116" s="2" t="s">
        <v>132</v>
      </c>
    </row>
    <row r="117">
      <c r="A117" s="2" t="s">
        <v>1816</v>
      </c>
      <c r="B117" s="2" t="s">
        <v>121</v>
      </c>
      <c r="C117" s="2" t="s">
        <v>122</v>
      </c>
      <c r="D117" s="2" t="s">
        <v>929</v>
      </c>
      <c r="E117" s="2" t="s">
        <v>660</v>
      </c>
      <c r="F117" s="2" t="s">
        <v>1817</v>
      </c>
      <c r="G117" s="2" t="s">
        <v>1817</v>
      </c>
      <c r="H117" s="2" t="s">
        <v>1817</v>
      </c>
      <c r="I117" s="2" t="s">
        <v>1738</v>
      </c>
      <c r="J117" s="2" t="s">
        <v>127</v>
      </c>
      <c r="K117" s="2" t="s">
        <v>349</v>
      </c>
      <c r="L117" s="3">
        <v>55.77</v>
      </c>
      <c r="M117" s="3">
        <v>58.56</v>
      </c>
      <c r="N117" s="3">
        <v>118.99</v>
      </c>
      <c r="O117" s="2" t="s">
        <v>129</v>
      </c>
      <c r="P117" s="2" t="s">
        <v>602</v>
      </c>
      <c r="Q117" s="2" t="s">
        <v>131</v>
      </c>
      <c r="R117" s="2" t="s">
        <v>132</v>
      </c>
      <c r="S117" s="2" t="s">
        <v>1818</v>
      </c>
      <c r="T117" s="2" t="s">
        <v>132</v>
      </c>
      <c r="U117" s="2" t="s">
        <v>1740</v>
      </c>
      <c r="V117" s="2" t="s">
        <v>247</v>
      </c>
      <c r="W117" s="2" t="s">
        <v>247</v>
      </c>
      <c r="X117" s="2" t="s">
        <v>132</v>
      </c>
      <c r="Y117" s="2" t="s">
        <v>1617</v>
      </c>
      <c r="Z117" s="4">
        <v>71</v>
      </c>
      <c r="AA117" s="4">
        <f>=ROUNDDOWN(22.9032258064516,0)</f>
      </c>
      <c r="AB117" s="5">
        <v>3.1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10</v>
      </c>
      <c r="AQ117" s="8">
        <v>675.63</v>
      </c>
      <c r="AR117" s="4"/>
      <c r="AS117" s="8"/>
      <c r="AT117" s="7"/>
      <c r="AU117" s="7"/>
      <c r="AV117" s="4">
        <v>10</v>
      </c>
      <c r="AW117" s="8">
        <v>675.63</v>
      </c>
      <c r="AX117" s="4"/>
      <c r="AY117" s="8"/>
      <c r="AZ117" s="7"/>
      <c r="BA117" s="7"/>
      <c r="BB117" s="7">
        <v>1</v>
      </c>
      <c r="BC117" s="4">
        <v>10</v>
      </c>
      <c r="BD117" s="8">
        <v>675.63</v>
      </c>
      <c r="BE117" s="4"/>
      <c r="BF117" s="8"/>
      <c r="BG117" s="7"/>
      <c r="BH117" s="7"/>
      <c r="BI117" s="7">
        <v>1</v>
      </c>
      <c r="BJ117" s="4">
        <v>10</v>
      </c>
      <c r="BK117" s="8">
        <v>675.63</v>
      </c>
      <c r="BL117" s="2" t="s">
        <v>1819</v>
      </c>
      <c r="BM117" s="7">
        <v>1</v>
      </c>
      <c r="BN117" s="7">
        <v>1</v>
      </c>
      <c r="BO117" s="4">
        <v>4</v>
      </c>
      <c r="BP117" s="8">
        <v>256.56</v>
      </c>
      <c r="BQ117" s="4"/>
      <c r="BR117" s="8"/>
      <c r="BS117" s="7"/>
      <c r="BT117" s="7"/>
      <c r="BU117" s="2" t="s">
        <v>140</v>
      </c>
      <c r="BV117" s="2" t="s">
        <v>129</v>
      </c>
      <c r="BW117" s="2" t="s">
        <v>132</v>
      </c>
      <c r="BX117" s="2" t="s">
        <v>1290</v>
      </c>
      <c r="BY117" s="2" t="s">
        <v>142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129</v>
      </c>
      <c r="CI117" s="2" t="s">
        <v>1277</v>
      </c>
      <c r="CJ117" s="2" t="s">
        <v>1309</v>
      </c>
      <c r="CK117" s="2" t="s">
        <v>142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140</v>
      </c>
      <c r="CT117" s="2" t="s">
        <v>129</v>
      </c>
      <c r="CU117" s="2" t="s">
        <v>1111</v>
      </c>
      <c r="CV117" s="2" t="s">
        <v>1820</v>
      </c>
      <c r="CW117" s="2" t="s">
        <v>142</v>
      </c>
      <c r="CX117" s="2" t="s">
        <v>132</v>
      </c>
      <c r="CY117" s="4">
        <v>3</v>
      </c>
      <c r="CZ117" s="8">
        <v>219.59</v>
      </c>
      <c r="DA117" s="4"/>
      <c r="DB117" s="8"/>
      <c r="DC117" s="7"/>
      <c r="DD117" s="7"/>
      <c r="DE117" s="2" t="s">
        <v>140</v>
      </c>
      <c r="DF117" s="2" t="s">
        <v>129</v>
      </c>
      <c r="DG117" s="2" t="s">
        <v>1821</v>
      </c>
      <c r="DH117" s="2" t="s">
        <v>1822</v>
      </c>
      <c r="DI117" s="2" t="s">
        <v>142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140</v>
      </c>
      <c r="DR117" s="2" t="s">
        <v>129</v>
      </c>
      <c r="DS117" s="2" t="s">
        <v>771</v>
      </c>
      <c r="DT117" s="2" t="s">
        <v>944</v>
      </c>
      <c r="DU117" s="2" t="s">
        <v>142</v>
      </c>
      <c r="DV117" s="2" t="s">
        <v>132</v>
      </c>
      <c r="DW117" s="4">
        <v>1</v>
      </c>
      <c r="DX117" s="8">
        <v>73</v>
      </c>
      <c r="DY117" s="4"/>
      <c r="DZ117" s="8"/>
      <c r="EA117" s="7"/>
      <c r="EB117" s="7"/>
      <c r="EC117" s="2" t="s">
        <v>140</v>
      </c>
      <c r="ED117" s="2" t="s">
        <v>129</v>
      </c>
      <c r="EE117" s="2" t="s">
        <v>975</v>
      </c>
      <c r="EF117" s="2" t="s">
        <v>1823</v>
      </c>
      <c r="EG117" s="2" t="s">
        <v>142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129</v>
      </c>
      <c r="EQ117" s="2" t="s">
        <v>1677</v>
      </c>
      <c r="ER117" s="2" t="s">
        <v>1627</v>
      </c>
      <c r="ES117" s="2" t="s">
        <v>142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177</v>
      </c>
      <c r="FC117" s="2" t="s">
        <v>975</v>
      </c>
      <c r="FD117" s="2" t="s">
        <v>1290</v>
      </c>
      <c r="FE117" s="2" t="s">
        <v>142</v>
      </c>
      <c r="FF117" s="2" t="s">
        <v>132</v>
      </c>
      <c r="FG117" s="4">
        <v>2</v>
      </c>
      <c r="FH117" s="8">
        <v>126.48</v>
      </c>
      <c r="FI117" s="4"/>
      <c r="FJ117" s="8"/>
      <c r="FK117" s="7"/>
      <c r="FL117" s="7"/>
      <c r="FM117" s="2" t="s">
        <v>140</v>
      </c>
      <c r="FN117" s="2" t="s">
        <v>129</v>
      </c>
      <c r="FO117" s="2" t="s">
        <v>156</v>
      </c>
      <c r="FP117" s="2" t="s">
        <v>731</v>
      </c>
      <c r="FQ117" s="2" t="s">
        <v>142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129</v>
      </c>
      <c r="GA117" s="2" t="s">
        <v>565</v>
      </c>
      <c r="GB117" s="2" t="s">
        <v>1007</v>
      </c>
      <c r="GC117" s="2" t="s">
        <v>142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140</v>
      </c>
      <c r="GL117" s="2" t="s">
        <v>129</v>
      </c>
      <c r="GM117" s="2" t="s">
        <v>1821</v>
      </c>
      <c r="GN117" s="2" t="s">
        <v>1280</v>
      </c>
      <c r="GO117" s="2" t="s">
        <v>142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162</v>
      </c>
      <c r="GZ117" s="2" t="s">
        <v>132</v>
      </c>
      <c r="HA117" s="2" t="s">
        <v>142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140</v>
      </c>
      <c r="HJ117" s="2" t="s">
        <v>129</v>
      </c>
      <c r="HK117" s="2" t="s">
        <v>1272</v>
      </c>
      <c r="HL117" s="2" t="s">
        <v>594</v>
      </c>
      <c r="HM117" s="2" t="s">
        <v>142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140</v>
      </c>
      <c r="HV117" s="2" t="s">
        <v>129</v>
      </c>
      <c r="HW117" s="2" t="s">
        <v>417</v>
      </c>
      <c r="HX117" s="2" t="s">
        <v>1405</v>
      </c>
      <c r="HY117" s="2" t="s">
        <v>142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168</v>
      </c>
      <c r="IH117" s="2" t="s">
        <v>129</v>
      </c>
      <c r="II117" s="2" t="s">
        <v>132</v>
      </c>
      <c r="IJ117" s="2" t="s">
        <v>132</v>
      </c>
      <c r="IK117" s="2" t="s">
        <v>142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177</v>
      </c>
      <c r="IU117" s="2" t="s">
        <v>305</v>
      </c>
      <c r="IV117" s="2" t="s">
        <v>637</v>
      </c>
      <c r="IW117" s="2" t="s">
        <v>142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164</v>
      </c>
      <c r="JF117" s="2" t="s">
        <v>129</v>
      </c>
      <c r="JG117" s="2" t="s">
        <v>132</v>
      </c>
      <c r="JH117" s="2" t="s">
        <v>132</v>
      </c>
      <c r="JI117" s="2" t="s">
        <v>142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140</v>
      </c>
      <c r="JR117" s="2" t="s">
        <v>129</v>
      </c>
      <c r="JS117" s="2" t="s">
        <v>1305</v>
      </c>
      <c r="JT117" s="2" t="s">
        <v>1344</v>
      </c>
      <c r="JU117" s="2" t="s">
        <v>142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129</v>
      </c>
      <c r="KE117" s="2" t="s">
        <v>373</v>
      </c>
      <c r="KF117" s="2" t="s">
        <v>169</v>
      </c>
      <c r="KG117" s="2" t="s">
        <v>142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140</v>
      </c>
      <c r="KP117" s="2" t="s">
        <v>129</v>
      </c>
      <c r="KQ117" s="2" t="s">
        <v>270</v>
      </c>
      <c r="KR117" s="2" t="s">
        <v>132</v>
      </c>
      <c r="KS117" s="2" t="s">
        <v>142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132</v>
      </c>
      <c r="LB117" s="2" t="s">
        <v>132</v>
      </c>
      <c r="LC117" s="2" t="s">
        <v>132</v>
      </c>
      <c r="LD117" s="2" t="s">
        <v>132</v>
      </c>
      <c r="LE117" s="2" t="s">
        <v>132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132</v>
      </c>
      <c r="LN117" s="2" t="s">
        <v>132</v>
      </c>
      <c r="LO117" s="2" t="s">
        <v>132</v>
      </c>
      <c r="LP117" s="2" t="s">
        <v>132</v>
      </c>
      <c r="LQ117" s="2" t="s">
        <v>132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140</v>
      </c>
      <c r="LZ117" s="2" t="s">
        <v>174</v>
      </c>
      <c r="MA117" s="2" t="s">
        <v>991</v>
      </c>
      <c r="MB117" s="2" t="s">
        <v>1824</v>
      </c>
      <c r="MC117" s="2" t="s">
        <v>142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140</v>
      </c>
      <c r="ML117" s="2" t="s">
        <v>129</v>
      </c>
      <c r="MM117" s="2" t="s">
        <v>1278</v>
      </c>
      <c r="MN117" s="2" t="s">
        <v>1019</v>
      </c>
      <c r="MO117" s="2" t="s">
        <v>142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175</v>
      </c>
      <c r="MX117" s="2" t="s">
        <v>129</v>
      </c>
      <c r="MY117" s="2" t="s">
        <v>132</v>
      </c>
      <c r="MZ117" s="2" t="s">
        <v>132</v>
      </c>
      <c r="NA117" s="2" t="s">
        <v>142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175</v>
      </c>
      <c r="NJ117" s="2" t="s">
        <v>129</v>
      </c>
      <c r="NK117" s="2" t="s">
        <v>132</v>
      </c>
      <c r="NL117" s="2" t="s">
        <v>132</v>
      </c>
      <c r="NM117" s="2" t="s">
        <v>142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175</v>
      </c>
      <c r="OH117" s="2" t="s">
        <v>129</v>
      </c>
      <c r="OI117" s="2" t="s">
        <v>132</v>
      </c>
      <c r="OJ117" s="2" t="s">
        <v>132</v>
      </c>
      <c r="OK117" s="2" t="s">
        <v>142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175</v>
      </c>
      <c r="OT117" s="2" t="s">
        <v>177</v>
      </c>
      <c r="OU117" s="2" t="s">
        <v>132</v>
      </c>
      <c r="OV117" s="2" t="s">
        <v>132</v>
      </c>
      <c r="OW117" s="2" t="s">
        <v>142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164</v>
      </c>
      <c r="PF117" s="2" t="s">
        <v>129</v>
      </c>
      <c r="PG117" s="2" t="s">
        <v>132</v>
      </c>
      <c r="PH117" s="2" t="s">
        <v>132</v>
      </c>
      <c r="PI117" s="2" t="s">
        <v>142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140</v>
      </c>
      <c r="PR117" s="2" t="s">
        <v>177</v>
      </c>
      <c r="PS117" s="2" t="s">
        <v>1176</v>
      </c>
      <c r="PT117" s="2" t="s">
        <v>132</v>
      </c>
      <c r="PU117" s="2" t="s">
        <v>142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140</v>
      </c>
      <c r="QP117" s="2" t="s">
        <v>177</v>
      </c>
      <c r="QQ117" s="2" t="s">
        <v>1631</v>
      </c>
      <c r="QR117" s="2" t="s">
        <v>1019</v>
      </c>
      <c r="QS117" s="2" t="s">
        <v>142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175</v>
      </c>
      <c r="RB117" s="2" t="s">
        <v>129</v>
      </c>
      <c r="RC117" s="2" t="s">
        <v>132</v>
      </c>
      <c r="RD117" s="2" t="s">
        <v>132</v>
      </c>
      <c r="RE117" s="2" t="s">
        <v>142</v>
      </c>
      <c r="RF117" s="2" t="s">
        <v>180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177</v>
      </c>
      <c r="RO117" s="2" t="s">
        <v>1633</v>
      </c>
      <c r="RP117" s="2" t="s">
        <v>996</v>
      </c>
      <c r="RQ117" s="2" t="s">
        <v>142</v>
      </c>
      <c r="RR117" s="2" t="s">
        <v>132</v>
      </c>
    </row>
    <row r="118">
      <c r="A118" s="2" t="s">
        <v>1825</v>
      </c>
      <c r="B118" s="2" t="s">
        <v>121</v>
      </c>
      <c r="C118" s="2" t="s">
        <v>122</v>
      </c>
      <c r="D118" s="2" t="s">
        <v>929</v>
      </c>
      <c r="E118" s="2" t="s">
        <v>660</v>
      </c>
      <c r="F118" s="2" t="s">
        <v>1826</v>
      </c>
      <c r="G118" s="2" t="s">
        <v>1826</v>
      </c>
      <c r="H118" s="2" t="s">
        <v>1826</v>
      </c>
      <c r="I118" s="2" t="s">
        <v>1827</v>
      </c>
      <c r="J118" s="2" t="s">
        <v>127</v>
      </c>
      <c r="K118" s="2" t="s">
        <v>426</v>
      </c>
      <c r="L118" s="3">
        <v>44.47</v>
      </c>
      <c r="M118" s="3">
        <v>46.69</v>
      </c>
      <c r="N118" s="3">
        <v>96.04</v>
      </c>
      <c r="O118" s="2" t="s">
        <v>129</v>
      </c>
      <c r="P118" s="2" t="s">
        <v>632</v>
      </c>
      <c r="Q118" s="2" t="s">
        <v>131</v>
      </c>
      <c r="R118" s="2" t="s">
        <v>132</v>
      </c>
      <c r="S118" s="2" t="s">
        <v>1828</v>
      </c>
      <c r="T118" s="2" t="s">
        <v>132</v>
      </c>
      <c r="U118" s="2" t="s">
        <v>428</v>
      </c>
      <c r="V118" s="2" t="s">
        <v>746</v>
      </c>
      <c r="W118" s="2" t="s">
        <v>246</v>
      </c>
      <c r="X118" s="2" t="s">
        <v>132</v>
      </c>
      <c r="Y118" s="2" t="s">
        <v>1617</v>
      </c>
      <c r="Z118" s="4">
        <v>126</v>
      </c>
      <c r="AA118" s="4">
        <f>=ROUNDDOWN(78.75,0)</f>
      </c>
      <c r="AB118" s="5">
        <v>1.6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7</v>
      </c>
      <c r="AQ118" s="8">
        <v>399.6</v>
      </c>
      <c r="AR118" s="4"/>
      <c r="AS118" s="8"/>
      <c r="AT118" s="7"/>
      <c r="AU118" s="7"/>
      <c r="AV118" s="4">
        <v>7</v>
      </c>
      <c r="AW118" s="8">
        <v>399.6</v>
      </c>
      <c r="AX118" s="4"/>
      <c r="AY118" s="8"/>
      <c r="AZ118" s="7"/>
      <c r="BA118" s="7"/>
      <c r="BB118" s="7">
        <v>1</v>
      </c>
      <c r="BC118" s="4">
        <v>7</v>
      </c>
      <c r="BD118" s="8">
        <v>399.6</v>
      </c>
      <c r="BE118" s="4"/>
      <c r="BF118" s="8"/>
      <c r="BG118" s="7"/>
      <c r="BH118" s="7"/>
      <c r="BI118" s="7">
        <v>1</v>
      </c>
      <c r="BJ118" s="4">
        <v>7</v>
      </c>
      <c r="BK118" s="8">
        <v>399.6</v>
      </c>
      <c r="BL118" s="2" t="s">
        <v>1829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515</v>
      </c>
      <c r="BV118" s="2" t="s">
        <v>177</v>
      </c>
      <c r="BW118" s="2" t="s">
        <v>132</v>
      </c>
      <c r="BX118" s="2" t="s">
        <v>937</v>
      </c>
      <c r="BY118" s="2" t="s">
        <v>142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140</v>
      </c>
      <c r="CH118" s="2" t="s">
        <v>129</v>
      </c>
      <c r="CI118" s="2" t="s">
        <v>1277</v>
      </c>
      <c r="CJ118" s="2" t="s">
        <v>1830</v>
      </c>
      <c r="CK118" s="2" t="s">
        <v>142</v>
      </c>
      <c r="CL118" s="2" t="s">
        <v>132</v>
      </c>
      <c r="CM118" s="4">
        <v>2</v>
      </c>
      <c r="CN118" s="8">
        <v>110.38</v>
      </c>
      <c r="CO118" s="4"/>
      <c r="CP118" s="8"/>
      <c r="CQ118" s="7"/>
      <c r="CR118" s="7"/>
      <c r="CS118" s="2" t="s">
        <v>140</v>
      </c>
      <c r="CT118" s="2" t="s">
        <v>129</v>
      </c>
      <c r="CU118" s="2" t="s">
        <v>1111</v>
      </c>
      <c r="CV118" s="2" t="s">
        <v>1471</v>
      </c>
      <c r="CW118" s="2" t="s">
        <v>142</v>
      </c>
      <c r="CX118" s="2" t="s">
        <v>132</v>
      </c>
      <c r="CY118" s="4">
        <v>3</v>
      </c>
      <c r="CZ118" s="8">
        <v>152.53</v>
      </c>
      <c r="DA118" s="4"/>
      <c r="DB118" s="8"/>
      <c r="DC118" s="7"/>
      <c r="DD118" s="7"/>
      <c r="DE118" s="2" t="s">
        <v>140</v>
      </c>
      <c r="DF118" s="2" t="s">
        <v>129</v>
      </c>
      <c r="DG118" s="2" t="s">
        <v>1821</v>
      </c>
      <c r="DH118" s="2" t="s">
        <v>1621</v>
      </c>
      <c r="DI118" s="2" t="s">
        <v>142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140</v>
      </c>
      <c r="DR118" s="2" t="s">
        <v>129</v>
      </c>
      <c r="DS118" s="2" t="s">
        <v>976</v>
      </c>
      <c r="DT118" s="2" t="s">
        <v>996</v>
      </c>
      <c r="DU118" s="2" t="s">
        <v>142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140</v>
      </c>
      <c r="ED118" s="2" t="s">
        <v>177</v>
      </c>
      <c r="EE118" s="2" t="s">
        <v>975</v>
      </c>
      <c r="EF118" s="2" t="s">
        <v>1622</v>
      </c>
      <c r="EG118" s="2" t="s">
        <v>142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129</v>
      </c>
      <c r="EQ118" s="2" t="s">
        <v>1677</v>
      </c>
      <c r="ER118" s="2" t="s">
        <v>1627</v>
      </c>
      <c r="ES118" s="2" t="s">
        <v>142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177</v>
      </c>
      <c r="FC118" s="2" t="s">
        <v>975</v>
      </c>
      <c r="FD118" s="2" t="s">
        <v>1831</v>
      </c>
      <c r="FE118" s="2" t="s">
        <v>142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129</v>
      </c>
      <c r="FO118" s="2" t="s">
        <v>1313</v>
      </c>
      <c r="FP118" s="2" t="s">
        <v>261</v>
      </c>
      <c r="FQ118" s="2" t="s">
        <v>142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140</v>
      </c>
      <c r="FZ118" s="2" t="s">
        <v>129</v>
      </c>
      <c r="GA118" s="2" t="s">
        <v>390</v>
      </c>
      <c r="GB118" s="2" t="s">
        <v>1832</v>
      </c>
      <c r="GC118" s="2" t="s">
        <v>142</v>
      </c>
      <c r="GD118" s="2" t="s">
        <v>132</v>
      </c>
      <c r="GE118" s="4">
        <v>1</v>
      </c>
      <c r="GF118" s="8">
        <v>89.99</v>
      </c>
      <c r="GG118" s="4"/>
      <c r="GH118" s="8"/>
      <c r="GI118" s="7"/>
      <c r="GJ118" s="7"/>
      <c r="GK118" s="2" t="s">
        <v>140</v>
      </c>
      <c r="GL118" s="2" t="s">
        <v>129</v>
      </c>
      <c r="GM118" s="2" t="s">
        <v>1821</v>
      </c>
      <c r="GN118" s="2" t="s">
        <v>1621</v>
      </c>
      <c r="GO118" s="2" t="s">
        <v>142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129</v>
      </c>
      <c r="GY118" s="2" t="s">
        <v>162</v>
      </c>
      <c r="GZ118" s="2" t="s">
        <v>1833</v>
      </c>
      <c r="HA118" s="2" t="s">
        <v>142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140</v>
      </c>
      <c r="HJ118" s="2" t="s">
        <v>129</v>
      </c>
      <c r="HK118" s="2" t="s">
        <v>1272</v>
      </c>
      <c r="HL118" s="2" t="s">
        <v>1834</v>
      </c>
      <c r="HM118" s="2" t="s">
        <v>142</v>
      </c>
      <c r="HN118" s="2" t="s">
        <v>132</v>
      </c>
      <c r="HO118" s="4">
        <v>1</v>
      </c>
      <c r="HP118" s="8">
        <v>46.7</v>
      </c>
      <c r="HQ118" s="4"/>
      <c r="HR118" s="8"/>
      <c r="HS118" s="7"/>
      <c r="HT118" s="7"/>
      <c r="HU118" s="2" t="s">
        <v>140</v>
      </c>
      <c r="HV118" s="2" t="s">
        <v>129</v>
      </c>
      <c r="HW118" s="2" t="s">
        <v>417</v>
      </c>
      <c r="HX118" s="2" t="s">
        <v>551</v>
      </c>
      <c r="HY118" s="2" t="s">
        <v>142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168</v>
      </c>
      <c r="IH118" s="2" t="s">
        <v>129</v>
      </c>
      <c r="II118" s="2" t="s">
        <v>132</v>
      </c>
      <c r="IJ118" s="2" t="s">
        <v>132</v>
      </c>
      <c r="IK118" s="2" t="s">
        <v>142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129</v>
      </c>
      <c r="IU118" s="2" t="s">
        <v>305</v>
      </c>
      <c r="IV118" s="2" t="s">
        <v>1835</v>
      </c>
      <c r="IW118" s="2" t="s">
        <v>142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164</v>
      </c>
      <c r="JF118" s="2" t="s">
        <v>129</v>
      </c>
      <c r="JG118" s="2" t="s">
        <v>132</v>
      </c>
      <c r="JH118" s="2" t="s">
        <v>132</v>
      </c>
      <c r="JI118" s="2" t="s">
        <v>142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129</v>
      </c>
      <c r="JS118" s="2" t="s">
        <v>1305</v>
      </c>
      <c r="JT118" s="2" t="s">
        <v>1836</v>
      </c>
      <c r="JU118" s="2" t="s">
        <v>142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140</v>
      </c>
      <c r="KD118" s="2" t="s">
        <v>129</v>
      </c>
      <c r="KE118" s="2" t="s">
        <v>373</v>
      </c>
      <c r="KF118" s="2" t="s">
        <v>1082</v>
      </c>
      <c r="KG118" s="2" t="s">
        <v>142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132</v>
      </c>
      <c r="KP118" s="2" t="s">
        <v>132</v>
      </c>
      <c r="KQ118" s="2" t="s">
        <v>132</v>
      </c>
      <c r="KR118" s="2" t="s">
        <v>132</v>
      </c>
      <c r="KS118" s="2" t="s">
        <v>132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132</v>
      </c>
      <c r="LB118" s="2" t="s">
        <v>132</v>
      </c>
      <c r="LC118" s="2" t="s">
        <v>132</v>
      </c>
      <c r="LD118" s="2" t="s">
        <v>132</v>
      </c>
      <c r="LE118" s="2" t="s">
        <v>132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132</v>
      </c>
      <c r="LN118" s="2" t="s">
        <v>132</v>
      </c>
      <c r="LO118" s="2" t="s">
        <v>132</v>
      </c>
      <c r="LP118" s="2" t="s">
        <v>132</v>
      </c>
      <c r="LQ118" s="2" t="s">
        <v>132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140</v>
      </c>
      <c r="LZ118" s="2" t="s">
        <v>174</v>
      </c>
      <c r="MA118" s="2" t="s">
        <v>1837</v>
      </c>
      <c r="MB118" s="2" t="s">
        <v>649</v>
      </c>
      <c r="MC118" s="2" t="s">
        <v>142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140</v>
      </c>
      <c r="ML118" s="2" t="s">
        <v>129</v>
      </c>
      <c r="MM118" s="2" t="s">
        <v>1278</v>
      </c>
      <c r="MN118" s="2" t="s">
        <v>304</v>
      </c>
      <c r="MO118" s="2" t="s">
        <v>142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175</v>
      </c>
      <c r="MX118" s="2" t="s">
        <v>129</v>
      </c>
      <c r="MY118" s="2" t="s">
        <v>132</v>
      </c>
      <c r="MZ118" s="2" t="s">
        <v>132</v>
      </c>
      <c r="NA118" s="2" t="s">
        <v>142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175</v>
      </c>
      <c r="NJ118" s="2" t="s">
        <v>129</v>
      </c>
      <c r="NK118" s="2" t="s">
        <v>132</v>
      </c>
      <c r="NL118" s="2" t="s">
        <v>132</v>
      </c>
      <c r="NM118" s="2" t="s">
        <v>142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176</v>
      </c>
      <c r="OH118" s="2" t="s">
        <v>129</v>
      </c>
      <c r="OI118" s="2" t="s">
        <v>132</v>
      </c>
      <c r="OJ118" s="2" t="s">
        <v>132</v>
      </c>
      <c r="OK118" s="2" t="s">
        <v>142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175</v>
      </c>
      <c r="OT118" s="2" t="s">
        <v>177</v>
      </c>
      <c r="OU118" s="2" t="s">
        <v>132</v>
      </c>
      <c r="OV118" s="2" t="s">
        <v>132</v>
      </c>
      <c r="OW118" s="2" t="s">
        <v>142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164</v>
      </c>
      <c r="PF118" s="2" t="s">
        <v>129</v>
      </c>
      <c r="PG118" s="2" t="s">
        <v>132</v>
      </c>
      <c r="PH118" s="2" t="s">
        <v>132</v>
      </c>
      <c r="PI118" s="2" t="s">
        <v>142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140</v>
      </c>
      <c r="PR118" s="2" t="s">
        <v>177</v>
      </c>
      <c r="PS118" s="2" t="s">
        <v>508</v>
      </c>
      <c r="PT118" s="2" t="s">
        <v>262</v>
      </c>
      <c r="PU118" s="2" t="s">
        <v>142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140</v>
      </c>
      <c r="QP118" s="2" t="s">
        <v>177</v>
      </c>
      <c r="QQ118" s="2" t="s">
        <v>1631</v>
      </c>
      <c r="QR118" s="2" t="s">
        <v>1318</v>
      </c>
      <c r="QS118" s="2" t="s">
        <v>142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175</v>
      </c>
      <c r="RB118" s="2" t="s">
        <v>129</v>
      </c>
      <c r="RC118" s="2" t="s">
        <v>132</v>
      </c>
      <c r="RD118" s="2" t="s">
        <v>132</v>
      </c>
      <c r="RE118" s="2" t="s">
        <v>142</v>
      </c>
      <c r="RF118" s="2" t="s">
        <v>180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177</v>
      </c>
      <c r="RO118" s="2" t="s">
        <v>1633</v>
      </c>
      <c r="RP118" s="2" t="s">
        <v>831</v>
      </c>
      <c r="RQ118" s="2" t="s">
        <v>142</v>
      </c>
      <c r="RR118" s="2" t="s">
        <v>132</v>
      </c>
    </row>
    <row r="119">
      <c r="A119" s="2" t="s">
        <v>1838</v>
      </c>
      <c r="B119" s="2" t="s">
        <v>121</v>
      </c>
      <c r="C119" s="2" t="s">
        <v>122</v>
      </c>
      <c r="D119" s="2" t="s">
        <v>929</v>
      </c>
      <c r="E119" s="2" t="s">
        <v>660</v>
      </c>
      <c r="F119" s="2" t="s">
        <v>1839</v>
      </c>
      <c r="G119" s="2" t="s">
        <v>1839</v>
      </c>
      <c r="H119" s="2" t="s">
        <v>1839</v>
      </c>
      <c r="I119" s="2" t="s">
        <v>1840</v>
      </c>
      <c r="J119" s="2" t="s">
        <v>127</v>
      </c>
      <c r="K119" s="2" t="s">
        <v>1841</v>
      </c>
      <c r="L119" s="3">
        <v>52.38</v>
      </c>
      <c r="M119" s="3">
        <v>55</v>
      </c>
      <c r="N119" s="3">
        <v>109.99</v>
      </c>
      <c r="O119" s="2" t="s">
        <v>129</v>
      </c>
      <c r="P119" s="2" t="s">
        <v>864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428</v>
      </c>
      <c r="V119" s="2" t="s">
        <v>848</v>
      </c>
      <c r="W119" s="2" t="s">
        <v>247</v>
      </c>
      <c r="X119" s="2" t="s">
        <v>136</v>
      </c>
      <c r="Y119" s="2" t="s">
        <v>1842</v>
      </c>
      <c r="Z119" s="4">
        <v>66</v>
      </c>
      <c r="AA119" s="4">
        <f>=ROUNDDOWN(33,0)</f>
      </c>
      <c r="AB119" s="5">
        <v>2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5</v>
      </c>
      <c r="AQ119" s="8">
        <v>297.55</v>
      </c>
      <c r="AR119" s="4"/>
      <c r="AS119" s="8"/>
      <c r="AT119" s="7"/>
      <c r="AU119" s="7"/>
      <c r="AV119" s="4">
        <v>5</v>
      </c>
      <c r="AW119" s="8">
        <v>297.55</v>
      </c>
      <c r="AX119" s="4"/>
      <c r="AY119" s="8"/>
      <c r="AZ119" s="7"/>
      <c r="BA119" s="7"/>
      <c r="BB119" s="7">
        <v>1</v>
      </c>
      <c r="BC119" s="4">
        <v>5</v>
      </c>
      <c r="BD119" s="8">
        <v>297.55</v>
      </c>
      <c r="BE119" s="4"/>
      <c r="BF119" s="8"/>
      <c r="BG119" s="7"/>
      <c r="BH119" s="7"/>
      <c r="BI119" s="7">
        <v>1</v>
      </c>
      <c r="BJ119" s="4">
        <v>5</v>
      </c>
      <c r="BK119" s="8">
        <v>297.55</v>
      </c>
      <c r="BL119" s="2" t="s">
        <v>1843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140</v>
      </c>
      <c r="BV119" s="2" t="s">
        <v>129</v>
      </c>
      <c r="BW119" s="2" t="s">
        <v>132</v>
      </c>
      <c r="BX119" s="2" t="s">
        <v>132</v>
      </c>
      <c r="BY119" s="2" t="s">
        <v>142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140</v>
      </c>
      <c r="CH119" s="2" t="s">
        <v>129</v>
      </c>
      <c r="CI119" s="2" t="s">
        <v>1844</v>
      </c>
      <c r="CJ119" s="2" t="s">
        <v>132</v>
      </c>
      <c r="CK119" s="2" t="s">
        <v>142</v>
      </c>
      <c r="CL119" s="2" t="s">
        <v>132</v>
      </c>
      <c r="CM119" s="4">
        <v>1</v>
      </c>
      <c r="CN119" s="8">
        <v>61.6</v>
      </c>
      <c r="CO119" s="4"/>
      <c r="CP119" s="8"/>
      <c r="CQ119" s="7"/>
      <c r="CR119" s="7"/>
      <c r="CS119" s="2" t="s">
        <v>140</v>
      </c>
      <c r="CT119" s="2" t="s">
        <v>129</v>
      </c>
      <c r="CU119" s="2" t="s">
        <v>867</v>
      </c>
      <c r="CV119" s="2" t="s">
        <v>873</v>
      </c>
      <c r="CW119" s="2" t="s">
        <v>142</v>
      </c>
      <c r="CX119" s="2" t="s">
        <v>132</v>
      </c>
      <c r="CY119" s="4">
        <v>1</v>
      </c>
      <c r="CZ119" s="8">
        <v>55</v>
      </c>
      <c r="DA119" s="4"/>
      <c r="DB119" s="8"/>
      <c r="DC119" s="7"/>
      <c r="DD119" s="7"/>
      <c r="DE119" s="2" t="s">
        <v>140</v>
      </c>
      <c r="DF119" s="2" t="s">
        <v>129</v>
      </c>
      <c r="DG119" s="2" t="s">
        <v>1423</v>
      </c>
      <c r="DH119" s="2" t="s">
        <v>1845</v>
      </c>
      <c r="DI119" s="2" t="s">
        <v>142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175</v>
      </c>
      <c r="DR119" s="2" t="s">
        <v>129</v>
      </c>
      <c r="DS119" s="2" t="s">
        <v>132</v>
      </c>
      <c r="DT119" s="2" t="s">
        <v>132</v>
      </c>
      <c r="DU119" s="2" t="s">
        <v>142</v>
      </c>
      <c r="DV119" s="2" t="s">
        <v>132</v>
      </c>
      <c r="DW119" s="4">
        <v>2</v>
      </c>
      <c r="DX119" s="8">
        <v>123.2</v>
      </c>
      <c r="DY119" s="4"/>
      <c r="DZ119" s="8"/>
      <c r="EA119" s="7"/>
      <c r="EB119" s="7"/>
      <c r="EC119" s="2" t="s">
        <v>140</v>
      </c>
      <c r="ED119" s="2" t="s">
        <v>129</v>
      </c>
      <c r="EE119" s="2" t="s">
        <v>871</v>
      </c>
      <c r="EF119" s="2" t="s">
        <v>1232</v>
      </c>
      <c r="EG119" s="2" t="s">
        <v>142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129</v>
      </c>
      <c r="EQ119" s="2" t="s">
        <v>1369</v>
      </c>
      <c r="ER119" s="2" t="s">
        <v>1846</v>
      </c>
      <c r="ES119" s="2" t="s">
        <v>142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164</v>
      </c>
      <c r="FB119" s="2" t="s">
        <v>129</v>
      </c>
      <c r="FC119" s="2" t="s">
        <v>132</v>
      </c>
      <c r="FD119" s="2" t="s">
        <v>132</v>
      </c>
      <c r="FE119" s="2" t="s">
        <v>142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173</v>
      </c>
      <c r="FN119" s="2" t="s">
        <v>129</v>
      </c>
      <c r="FO119" s="2" t="s">
        <v>132</v>
      </c>
      <c r="FP119" s="2" t="s">
        <v>132</v>
      </c>
      <c r="FQ119" s="2" t="s">
        <v>142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140</v>
      </c>
      <c r="FZ119" s="2" t="s">
        <v>129</v>
      </c>
      <c r="GA119" s="2" t="s">
        <v>871</v>
      </c>
      <c r="GB119" s="2" t="s">
        <v>132</v>
      </c>
      <c r="GC119" s="2" t="s">
        <v>142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140</v>
      </c>
      <c r="GL119" s="2" t="s">
        <v>129</v>
      </c>
      <c r="GM119" s="2" t="s">
        <v>1847</v>
      </c>
      <c r="GN119" s="2" t="s">
        <v>1376</v>
      </c>
      <c r="GO119" s="2" t="s">
        <v>142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129</v>
      </c>
      <c r="GY119" s="2" t="s">
        <v>162</v>
      </c>
      <c r="GZ119" s="2" t="s">
        <v>132</v>
      </c>
      <c r="HA119" s="2" t="s">
        <v>142</v>
      </c>
      <c r="HB119" s="2" t="s">
        <v>132</v>
      </c>
      <c r="HC119" s="4">
        <v>1</v>
      </c>
      <c r="HD119" s="8">
        <v>57.75</v>
      </c>
      <c r="HE119" s="4"/>
      <c r="HF119" s="8"/>
      <c r="HG119" s="7"/>
      <c r="HH119" s="7"/>
      <c r="HI119" s="2" t="s">
        <v>140</v>
      </c>
      <c r="HJ119" s="2" t="s">
        <v>129</v>
      </c>
      <c r="HK119" s="2" t="s">
        <v>859</v>
      </c>
      <c r="HL119" s="2" t="s">
        <v>1848</v>
      </c>
      <c r="HM119" s="2" t="s">
        <v>142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129</v>
      </c>
      <c r="HW119" s="2" t="s">
        <v>167</v>
      </c>
      <c r="HX119" s="2" t="s">
        <v>132</v>
      </c>
      <c r="HY119" s="2" t="s">
        <v>142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168</v>
      </c>
      <c r="IH119" s="2" t="s">
        <v>129</v>
      </c>
      <c r="II119" s="2" t="s">
        <v>132</v>
      </c>
      <c r="IJ119" s="2" t="s">
        <v>132</v>
      </c>
      <c r="IK119" s="2" t="s">
        <v>142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175</v>
      </c>
      <c r="IT119" s="2" t="s">
        <v>129</v>
      </c>
      <c r="IU119" s="2" t="s">
        <v>132</v>
      </c>
      <c r="IV119" s="2" t="s">
        <v>132</v>
      </c>
      <c r="IW119" s="2" t="s">
        <v>142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164</v>
      </c>
      <c r="JF119" s="2" t="s">
        <v>129</v>
      </c>
      <c r="JG119" s="2" t="s">
        <v>132</v>
      </c>
      <c r="JH119" s="2" t="s">
        <v>132</v>
      </c>
      <c r="JI119" s="2" t="s">
        <v>142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176</v>
      </c>
      <c r="JR119" s="2" t="s">
        <v>129</v>
      </c>
      <c r="JS119" s="2" t="s">
        <v>132</v>
      </c>
      <c r="JT119" s="2" t="s">
        <v>132</v>
      </c>
      <c r="JU119" s="2" t="s">
        <v>142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140</v>
      </c>
      <c r="KD119" s="2" t="s">
        <v>129</v>
      </c>
      <c r="KE119" s="2" t="s">
        <v>861</v>
      </c>
      <c r="KF119" s="2" t="s">
        <v>132</v>
      </c>
      <c r="KG119" s="2" t="s">
        <v>142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175</v>
      </c>
      <c r="KP119" s="2" t="s">
        <v>129</v>
      </c>
      <c r="KQ119" s="2" t="s">
        <v>132</v>
      </c>
      <c r="KR119" s="2" t="s">
        <v>132</v>
      </c>
      <c r="KS119" s="2" t="s">
        <v>142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175</v>
      </c>
      <c r="LB119" s="2" t="s">
        <v>177</v>
      </c>
      <c r="LC119" s="2" t="s">
        <v>132</v>
      </c>
      <c r="LD119" s="2" t="s">
        <v>132</v>
      </c>
      <c r="LE119" s="2" t="s">
        <v>142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132</v>
      </c>
      <c r="LN119" s="2" t="s">
        <v>132</v>
      </c>
      <c r="LO119" s="2" t="s">
        <v>132</v>
      </c>
      <c r="LP119" s="2" t="s">
        <v>132</v>
      </c>
      <c r="LQ119" s="2" t="s">
        <v>132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175</v>
      </c>
      <c r="ML119" s="2" t="s">
        <v>129</v>
      </c>
      <c r="MM119" s="2" t="s">
        <v>132</v>
      </c>
      <c r="MN119" s="2" t="s">
        <v>132</v>
      </c>
      <c r="MO119" s="2" t="s">
        <v>142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175</v>
      </c>
      <c r="MX119" s="2" t="s">
        <v>129</v>
      </c>
      <c r="MY119" s="2" t="s">
        <v>132</v>
      </c>
      <c r="MZ119" s="2" t="s">
        <v>132</v>
      </c>
      <c r="NA119" s="2" t="s">
        <v>142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175</v>
      </c>
      <c r="NJ119" s="2" t="s">
        <v>129</v>
      </c>
      <c r="NK119" s="2" t="s">
        <v>132</v>
      </c>
      <c r="NL119" s="2" t="s">
        <v>132</v>
      </c>
      <c r="NM119" s="2" t="s">
        <v>142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176</v>
      </c>
      <c r="OH119" s="2" t="s">
        <v>129</v>
      </c>
      <c r="OI119" s="2" t="s">
        <v>132</v>
      </c>
      <c r="OJ119" s="2" t="s">
        <v>132</v>
      </c>
      <c r="OK119" s="2" t="s">
        <v>142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164</v>
      </c>
      <c r="PF119" s="2" t="s">
        <v>129</v>
      </c>
      <c r="PG119" s="2" t="s">
        <v>132</v>
      </c>
      <c r="PH119" s="2" t="s">
        <v>132</v>
      </c>
      <c r="PI119" s="2" t="s">
        <v>142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175</v>
      </c>
      <c r="PR119" s="2" t="s">
        <v>129</v>
      </c>
      <c r="PS119" s="2" t="s">
        <v>132</v>
      </c>
      <c r="PT119" s="2" t="s">
        <v>132</v>
      </c>
      <c r="PU119" s="2" t="s">
        <v>142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175</v>
      </c>
      <c r="QD119" s="2" t="s">
        <v>129</v>
      </c>
      <c r="QE119" s="2" t="s">
        <v>132</v>
      </c>
      <c r="QF119" s="2" t="s">
        <v>132</v>
      </c>
      <c r="QG119" s="2" t="s">
        <v>142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175</v>
      </c>
      <c r="RB119" s="2" t="s">
        <v>129</v>
      </c>
      <c r="RC119" s="2" t="s">
        <v>132</v>
      </c>
      <c r="RD119" s="2" t="s">
        <v>132</v>
      </c>
      <c r="RE119" s="2" t="s">
        <v>142</v>
      </c>
      <c r="RF119" s="2" t="s">
        <v>180</v>
      </c>
      <c r="RG119" s="4"/>
      <c r="RH119" s="8"/>
      <c r="RI119" s="4"/>
      <c r="RJ119" s="8"/>
      <c r="RK119" s="7"/>
      <c r="RL119" s="7"/>
      <c r="RM119" s="2" t="s">
        <v>175</v>
      </c>
      <c r="RN119" s="2" t="s">
        <v>129</v>
      </c>
      <c r="RO119" s="2" t="s">
        <v>132</v>
      </c>
      <c r="RP119" s="2" t="s">
        <v>132</v>
      </c>
      <c r="RQ119" s="2" t="s">
        <v>142</v>
      </c>
      <c r="RR119" s="2" t="s">
        <v>132</v>
      </c>
    </row>
    <row r="120">
      <c r="A120" s="2" t="s">
        <v>1849</v>
      </c>
      <c r="B120" s="2" t="s">
        <v>121</v>
      </c>
      <c r="C120" s="2" t="s">
        <v>122</v>
      </c>
      <c r="D120" s="2" t="s">
        <v>929</v>
      </c>
      <c r="E120" s="2" t="s">
        <v>660</v>
      </c>
      <c r="F120" s="2" t="s">
        <v>1850</v>
      </c>
      <c r="G120" s="2" t="s">
        <v>132</v>
      </c>
      <c r="H120" s="2" t="s">
        <v>132</v>
      </c>
      <c r="I120" s="2" t="s">
        <v>1851</v>
      </c>
      <c r="J120" s="2" t="s">
        <v>127</v>
      </c>
      <c r="K120" s="2" t="s">
        <v>349</v>
      </c>
      <c r="L120" s="3">
        <v>21.58</v>
      </c>
      <c r="M120" s="3">
        <v>22.66</v>
      </c>
      <c r="N120" s="3">
        <v>49.99</v>
      </c>
      <c r="O120" s="2" t="s">
        <v>905</v>
      </c>
      <c r="P120" s="2" t="s">
        <v>632</v>
      </c>
      <c r="Q120" s="2" t="s">
        <v>131</v>
      </c>
      <c r="R120" s="2" t="s">
        <v>132</v>
      </c>
      <c r="S120" s="2" t="s">
        <v>1852</v>
      </c>
      <c r="T120" s="2" t="s">
        <v>132</v>
      </c>
      <c r="U120" s="2" t="s">
        <v>282</v>
      </c>
      <c r="V120" s="2" t="s">
        <v>719</v>
      </c>
      <c r="W120" s="2" t="s">
        <v>136</v>
      </c>
      <c r="X120" s="2" t="s">
        <v>132</v>
      </c>
      <c r="Y120" s="2" t="s">
        <v>1089</v>
      </c>
      <c r="Z120" s="4">
        <v>15</v>
      </c>
      <c r="AA120" s="4">
        <f>=ROUNDDOWN(4.05405405405405,0)</f>
      </c>
      <c r="AB120" s="5">
        <v>3.7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14</v>
      </c>
      <c r="AQ120" s="8">
        <v>255.74</v>
      </c>
      <c r="AR120" s="4"/>
      <c r="AS120" s="8"/>
      <c r="AT120" s="7"/>
      <c r="AU120" s="7"/>
      <c r="AV120" s="4">
        <v>14</v>
      </c>
      <c r="AW120" s="8">
        <v>255.74</v>
      </c>
      <c r="AX120" s="4"/>
      <c r="AY120" s="8"/>
      <c r="AZ120" s="7"/>
      <c r="BA120" s="7"/>
      <c r="BB120" s="7">
        <v>1</v>
      </c>
      <c r="BC120" s="4">
        <v>14</v>
      </c>
      <c r="BD120" s="8">
        <v>255.74</v>
      </c>
      <c r="BE120" s="4"/>
      <c r="BF120" s="8"/>
      <c r="BG120" s="7"/>
      <c r="BH120" s="7"/>
      <c r="BI120" s="7">
        <v>1</v>
      </c>
      <c r="BJ120" s="4">
        <v>14</v>
      </c>
      <c r="BK120" s="8">
        <v>255.74</v>
      </c>
      <c r="BL120" s="2" t="s">
        <v>1853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515</v>
      </c>
      <c r="BV120" s="2" t="s">
        <v>177</v>
      </c>
      <c r="BW120" s="2" t="s">
        <v>132</v>
      </c>
      <c r="BX120" s="2" t="s">
        <v>1854</v>
      </c>
      <c r="BY120" s="2" t="s">
        <v>142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140</v>
      </c>
      <c r="CH120" s="2" t="s">
        <v>129</v>
      </c>
      <c r="CI120" s="2" t="s">
        <v>1029</v>
      </c>
      <c r="CJ120" s="2" t="s">
        <v>1855</v>
      </c>
      <c r="CK120" s="2" t="s">
        <v>142</v>
      </c>
      <c r="CL120" s="2" t="s">
        <v>132</v>
      </c>
      <c r="CM120" s="4">
        <v>3</v>
      </c>
      <c r="CN120" s="8">
        <v>66</v>
      </c>
      <c r="CO120" s="4"/>
      <c r="CP120" s="8"/>
      <c r="CQ120" s="7"/>
      <c r="CR120" s="7"/>
      <c r="CS120" s="2" t="s">
        <v>140</v>
      </c>
      <c r="CT120" s="2" t="s">
        <v>129</v>
      </c>
      <c r="CU120" s="2" t="s">
        <v>767</v>
      </c>
      <c r="CV120" s="2" t="s">
        <v>1856</v>
      </c>
      <c r="CW120" s="2" t="s">
        <v>142</v>
      </c>
      <c r="CX120" s="2" t="s">
        <v>132</v>
      </c>
      <c r="CY120" s="4">
        <v>2</v>
      </c>
      <c r="CZ120" s="8">
        <v>45.32</v>
      </c>
      <c r="DA120" s="4"/>
      <c r="DB120" s="8"/>
      <c r="DC120" s="7"/>
      <c r="DD120" s="7"/>
      <c r="DE120" s="2" t="s">
        <v>140</v>
      </c>
      <c r="DF120" s="2" t="s">
        <v>129</v>
      </c>
      <c r="DG120" s="2" t="s">
        <v>769</v>
      </c>
      <c r="DH120" s="2" t="s">
        <v>1552</v>
      </c>
      <c r="DI120" s="2" t="s">
        <v>142</v>
      </c>
      <c r="DJ120" s="2" t="s">
        <v>132</v>
      </c>
      <c r="DK120" s="4">
        <v>3</v>
      </c>
      <c r="DL120" s="8">
        <v>21.42</v>
      </c>
      <c r="DM120" s="4"/>
      <c r="DN120" s="8"/>
      <c r="DO120" s="7"/>
      <c r="DP120" s="7"/>
      <c r="DQ120" s="2" t="s">
        <v>140</v>
      </c>
      <c r="DR120" s="2" t="s">
        <v>129</v>
      </c>
      <c r="DS120" s="2" t="s">
        <v>771</v>
      </c>
      <c r="DT120" s="2" t="s">
        <v>1511</v>
      </c>
      <c r="DU120" s="2" t="s">
        <v>142</v>
      </c>
      <c r="DV120" s="2" t="s">
        <v>132</v>
      </c>
      <c r="DW120" s="4">
        <v>1</v>
      </c>
      <c r="DX120" s="8">
        <v>12</v>
      </c>
      <c r="DY120" s="4"/>
      <c r="DZ120" s="8"/>
      <c r="EA120" s="7"/>
      <c r="EB120" s="7"/>
      <c r="EC120" s="2" t="s">
        <v>140</v>
      </c>
      <c r="ED120" s="2" t="s">
        <v>129</v>
      </c>
      <c r="EE120" s="2" t="s">
        <v>1094</v>
      </c>
      <c r="EF120" s="2" t="s">
        <v>1857</v>
      </c>
      <c r="EG120" s="2" t="s">
        <v>142</v>
      </c>
      <c r="EH120" s="2" t="s">
        <v>132</v>
      </c>
      <c r="EI120" s="4">
        <v>1</v>
      </c>
      <c r="EJ120" s="8">
        <v>15.84</v>
      </c>
      <c r="EK120" s="4"/>
      <c r="EL120" s="8"/>
      <c r="EM120" s="7"/>
      <c r="EN120" s="7"/>
      <c r="EO120" s="2" t="s">
        <v>140</v>
      </c>
      <c r="EP120" s="2" t="s">
        <v>129</v>
      </c>
      <c r="EQ120" s="2" t="s">
        <v>1553</v>
      </c>
      <c r="ER120" s="2" t="s">
        <v>1858</v>
      </c>
      <c r="ES120" s="2" t="s">
        <v>142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140</v>
      </c>
      <c r="FB120" s="2" t="s">
        <v>177</v>
      </c>
      <c r="FC120" s="2" t="s">
        <v>1097</v>
      </c>
      <c r="FD120" s="2" t="s">
        <v>1859</v>
      </c>
      <c r="FE120" s="2" t="s">
        <v>142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175</v>
      </c>
      <c r="FN120" s="2" t="s">
        <v>129</v>
      </c>
      <c r="FO120" s="2" t="s">
        <v>132</v>
      </c>
      <c r="FP120" s="2" t="s">
        <v>132</v>
      </c>
      <c r="FQ120" s="2" t="s">
        <v>142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140</v>
      </c>
      <c r="FZ120" s="2" t="s">
        <v>129</v>
      </c>
      <c r="GA120" s="2" t="s">
        <v>565</v>
      </c>
      <c r="GB120" s="2" t="s">
        <v>269</v>
      </c>
      <c r="GC120" s="2" t="s">
        <v>142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140</v>
      </c>
      <c r="GL120" s="2" t="s">
        <v>129</v>
      </c>
      <c r="GM120" s="2" t="s">
        <v>769</v>
      </c>
      <c r="GN120" s="2" t="s">
        <v>1860</v>
      </c>
      <c r="GO120" s="2" t="s">
        <v>142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140</v>
      </c>
      <c r="GX120" s="2" t="s">
        <v>129</v>
      </c>
      <c r="GY120" s="2" t="s">
        <v>782</v>
      </c>
      <c r="GZ120" s="2" t="s">
        <v>132</v>
      </c>
      <c r="HA120" s="2" t="s">
        <v>142</v>
      </c>
      <c r="HB120" s="2" t="s">
        <v>132</v>
      </c>
      <c r="HC120" s="4">
        <v>4</v>
      </c>
      <c r="HD120" s="8">
        <v>95.16</v>
      </c>
      <c r="HE120" s="4"/>
      <c r="HF120" s="8"/>
      <c r="HG120" s="7"/>
      <c r="HH120" s="7"/>
      <c r="HI120" s="2" t="s">
        <v>140</v>
      </c>
      <c r="HJ120" s="2" t="s">
        <v>129</v>
      </c>
      <c r="HK120" s="2" t="s">
        <v>784</v>
      </c>
      <c r="HL120" s="2" t="s">
        <v>1861</v>
      </c>
      <c r="HM120" s="2" t="s">
        <v>142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129</v>
      </c>
      <c r="HW120" s="2" t="s">
        <v>367</v>
      </c>
      <c r="HX120" s="2" t="s">
        <v>1182</v>
      </c>
      <c r="HY120" s="2" t="s">
        <v>142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168</v>
      </c>
      <c r="IH120" s="2" t="s">
        <v>129</v>
      </c>
      <c r="II120" s="2" t="s">
        <v>132</v>
      </c>
      <c r="IJ120" s="2" t="s">
        <v>132</v>
      </c>
      <c r="IK120" s="2" t="s">
        <v>142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140</v>
      </c>
      <c r="IT120" s="2" t="s">
        <v>177</v>
      </c>
      <c r="IU120" s="2" t="s">
        <v>305</v>
      </c>
      <c r="IV120" s="2" t="s">
        <v>1862</v>
      </c>
      <c r="IW120" s="2" t="s">
        <v>142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175</v>
      </c>
      <c r="JF120" s="2" t="s">
        <v>129</v>
      </c>
      <c r="JG120" s="2" t="s">
        <v>132</v>
      </c>
      <c r="JH120" s="2" t="s">
        <v>132</v>
      </c>
      <c r="JI120" s="2" t="s">
        <v>142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140</v>
      </c>
      <c r="JR120" s="2" t="s">
        <v>129</v>
      </c>
      <c r="JS120" s="2" t="s">
        <v>1305</v>
      </c>
      <c r="JT120" s="2" t="s">
        <v>497</v>
      </c>
      <c r="JU120" s="2" t="s">
        <v>142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140</v>
      </c>
      <c r="KD120" s="2" t="s">
        <v>129</v>
      </c>
      <c r="KE120" s="2" t="s">
        <v>373</v>
      </c>
      <c r="KF120" s="2" t="s">
        <v>1863</v>
      </c>
      <c r="KG120" s="2" t="s">
        <v>142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132</v>
      </c>
      <c r="KP120" s="2" t="s">
        <v>132</v>
      </c>
      <c r="KQ120" s="2" t="s">
        <v>132</v>
      </c>
      <c r="KR120" s="2" t="s">
        <v>132</v>
      </c>
      <c r="KS120" s="2" t="s">
        <v>132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140</v>
      </c>
      <c r="LB120" s="2" t="s">
        <v>177</v>
      </c>
      <c r="LC120" s="2" t="s">
        <v>738</v>
      </c>
      <c r="LD120" s="2" t="s">
        <v>433</v>
      </c>
      <c r="LE120" s="2" t="s">
        <v>142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132</v>
      </c>
      <c r="LN120" s="2" t="s">
        <v>132</v>
      </c>
      <c r="LO120" s="2" t="s">
        <v>132</v>
      </c>
      <c r="LP120" s="2" t="s">
        <v>132</v>
      </c>
      <c r="LQ120" s="2" t="s">
        <v>132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140</v>
      </c>
      <c r="LZ120" s="2" t="s">
        <v>174</v>
      </c>
      <c r="MA120" s="2" t="s">
        <v>792</v>
      </c>
      <c r="MB120" s="2" t="s">
        <v>1559</v>
      </c>
      <c r="MC120" s="2" t="s">
        <v>142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140</v>
      </c>
      <c r="ML120" s="2" t="s">
        <v>129</v>
      </c>
      <c r="MM120" s="2" t="s">
        <v>794</v>
      </c>
      <c r="MN120" s="2" t="s">
        <v>1073</v>
      </c>
      <c r="MO120" s="2" t="s">
        <v>142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175</v>
      </c>
      <c r="MX120" s="2" t="s">
        <v>129</v>
      </c>
      <c r="MY120" s="2" t="s">
        <v>132</v>
      </c>
      <c r="MZ120" s="2" t="s">
        <v>132</v>
      </c>
      <c r="NA120" s="2" t="s">
        <v>142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175</v>
      </c>
      <c r="NJ120" s="2" t="s">
        <v>129</v>
      </c>
      <c r="NK120" s="2" t="s">
        <v>132</v>
      </c>
      <c r="NL120" s="2" t="s">
        <v>132</v>
      </c>
      <c r="NM120" s="2" t="s">
        <v>142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176</v>
      </c>
      <c r="OH120" s="2" t="s">
        <v>129</v>
      </c>
      <c r="OI120" s="2" t="s">
        <v>132</v>
      </c>
      <c r="OJ120" s="2" t="s">
        <v>132</v>
      </c>
      <c r="OK120" s="2" t="s">
        <v>142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175</v>
      </c>
      <c r="OT120" s="2" t="s">
        <v>177</v>
      </c>
      <c r="OU120" s="2" t="s">
        <v>132</v>
      </c>
      <c r="OV120" s="2" t="s">
        <v>132</v>
      </c>
      <c r="OW120" s="2" t="s">
        <v>142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164</v>
      </c>
      <c r="PF120" s="2" t="s">
        <v>129</v>
      </c>
      <c r="PG120" s="2" t="s">
        <v>132</v>
      </c>
      <c r="PH120" s="2" t="s">
        <v>132</v>
      </c>
      <c r="PI120" s="2" t="s">
        <v>142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140</v>
      </c>
      <c r="PR120" s="2" t="s">
        <v>177</v>
      </c>
      <c r="PS120" s="2" t="s">
        <v>508</v>
      </c>
      <c r="PT120" s="2" t="s">
        <v>132</v>
      </c>
      <c r="PU120" s="2" t="s">
        <v>142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140</v>
      </c>
      <c r="QP120" s="2" t="s">
        <v>177</v>
      </c>
      <c r="QQ120" s="2" t="s">
        <v>794</v>
      </c>
      <c r="QR120" s="2" t="s">
        <v>1864</v>
      </c>
      <c r="QS120" s="2" t="s">
        <v>142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175</v>
      </c>
      <c r="RB120" s="2" t="s">
        <v>129</v>
      </c>
      <c r="RC120" s="2" t="s">
        <v>132</v>
      </c>
      <c r="RD120" s="2" t="s">
        <v>132</v>
      </c>
      <c r="RE120" s="2" t="s">
        <v>142</v>
      </c>
      <c r="RF120" s="2" t="s">
        <v>180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177</v>
      </c>
      <c r="RO120" s="2" t="s">
        <v>1032</v>
      </c>
      <c r="RP120" s="2" t="s">
        <v>1145</v>
      </c>
      <c r="RQ120" s="2" t="s">
        <v>142</v>
      </c>
      <c r="RR120" s="2" t="s">
        <v>132</v>
      </c>
    </row>
    <row r="121">
      <c r="A121" s="2" t="s">
        <v>1865</v>
      </c>
      <c r="B121" s="2" t="s">
        <v>121</v>
      </c>
      <c r="C121" s="2" t="s">
        <v>122</v>
      </c>
      <c r="D121" s="2" t="s">
        <v>929</v>
      </c>
      <c r="E121" s="2" t="s">
        <v>124</v>
      </c>
      <c r="F121" s="2" t="s">
        <v>1866</v>
      </c>
      <c r="G121" s="2" t="s">
        <v>1866</v>
      </c>
      <c r="H121" s="2" t="s">
        <v>1866</v>
      </c>
      <c r="I121" s="2" t="s">
        <v>1867</v>
      </c>
      <c r="J121" s="2" t="s">
        <v>127</v>
      </c>
      <c r="K121" s="2" t="s">
        <v>280</v>
      </c>
      <c r="L121" s="3">
        <v>77.71</v>
      </c>
      <c r="M121" s="3">
        <v>81.6</v>
      </c>
      <c r="N121" s="3">
        <v>169.99</v>
      </c>
      <c r="O121" s="2" t="s">
        <v>129</v>
      </c>
      <c r="P121" s="2" t="s">
        <v>321</v>
      </c>
      <c r="Q121" s="2" t="s">
        <v>131</v>
      </c>
      <c r="R121" s="2" t="s">
        <v>132</v>
      </c>
      <c r="S121" s="2" t="s">
        <v>1868</v>
      </c>
      <c r="T121" s="2" t="s">
        <v>132</v>
      </c>
      <c r="U121" s="2" t="s">
        <v>1258</v>
      </c>
      <c r="V121" s="2" t="s">
        <v>746</v>
      </c>
      <c r="W121" s="2" t="s">
        <v>246</v>
      </c>
      <c r="X121" s="2" t="s">
        <v>849</v>
      </c>
      <c r="Y121" s="2" t="s">
        <v>1869</v>
      </c>
      <c r="Z121" s="4">
        <v>27</v>
      </c>
      <c r="AA121" s="4">
        <f>=ROUNDDOWN(9,0)</f>
      </c>
      <c r="AB121" s="5">
        <v>3</v>
      </c>
      <c r="AC121" s="2" t="s">
        <v>969</v>
      </c>
      <c r="AD121" s="4">
        <v>60</v>
      </c>
      <c r="AE121" s="4">
        <v>60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18</v>
      </c>
      <c r="AQ121" s="8">
        <v>1706.52</v>
      </c>
      <c r="AR121" s="4"/>
      <c r="AS121" s="8"/>
      <c r="AT121" s="7"/>
      <c r="AU121" s="7"/>
      <c r="AV121" s="4">
        <v>18</v>
      </c>
      <c r="AW121" s="8">
        <v>1706.52</v>
      </c>
      <c r="AX121" s="4"/>
      <c r="AY121" s="8"/>
      <c r="AZ121" s="7"/>
      <c r="BA121" s="7"/>
      <c r="BB121" s="7">
        <v>1</v>
      </c>
      <c r="BC121" s="4">
        <v>18</v>
      </c>
      <c r="BD121" s="8">
        <v>1706.52</v>
      </c>
      <c r="BE121" s="4"/>
      <c r="BF121" s="8"/>
      <c r="BG121" s="7"/>
      <c r="BH121" s="7"/>
      <c r="BI121" s="7">
        <v>1</v>
      </c>
      <c r="BJ121" s="4">
        <v>18</v>
      </c>
      <c r="BK121" s="8">
        <v>1706.52</v>
      </c>
      <c r="BL121" s="2" t="s">
        <v>1870</v>
      </c>
      <c r="BM121" s="7">
        <v>1</v>
      </c>
      <c r="BN121" s="7">
        <v>1</v>
      </c>
      <c r="BO121" s="4">
        <v>1</v>
      </c>
      <c r="BP121" s="8">
        <v>89.37</v>
      </c>
      <c r="BQ121" s="4"/>
      <c r="BR121" s="8"/>
      <c r="BS121" s="7"/>
      <c r="BT121" s="7"/>
      <c r="BU121" s="2" t="s">
        <v>140</v>
      </c>
      <c r="BV121" s="2" t="s">
        <v>129</v>
      </c>
      <c r="BW121" s="2" t="s">
        <v>132</v>
      </c>
      <c r="BX121" s="2" t="s">
        <v>132</v>
      </c>
      <c r="BY121" s="2" t="s">
        <v>142</v>
      </c>
      <c r="BZ121" s="2" t="s">
        <v>132</v>
      </c>
      <c r="CA121" s="4">
        <v>3</v>
      </c>
      <c r="CB121" s="8">
        <v>236.61</v>
      </c>
      <c r="CC121" s="4"/>
      <c r="CD121" s="8"/>
      <c r="CE121" s="7"/>
      <c r="CF121" s="7"/>
      <c r="CG121" s="2" t="s">
        <v>140</v>
      </c>
      <c r="CH121" s="2" t="s">
        <v>129</v>
      </c>
      <c r="CI121" s="2" t="s">
        <v>333</v>
      </c>
      <c r="CJ121" s="2" t="s">
        <v>1871</v>
      </c>
      <c r="CK121" s="2" t="s">
        <v>142</v>
      </c>
      <c r="CL121" s="2" t="s">
        <v>132</v>
      </c>
      <c r="CM121" s="4">
        <v>2</v>
      </c>
      <c r="CN121" s="8">
        <v>215.02</v>
      </c>
      <c r="CO121" s="4"/>
      <c r="CP121" s="8"/>
      <c r="CQ121" s="7"/>
      <c r="CR121" s="7"/>
      <c r="CS121" s="2" t="s">
        <v>140</v>
      </c>
      <c r="CT121" s="2" t="s">
        <v>129</v>
      </c>
      <c r="CU121" s="2" t="s">
        <v>328</v>
      </c>
      <c r="CV121" s="2" t="s">
        <v>1872</v>
      </c>
      <c r="CW121" s="2" t="s">
        <v>142</v>
      </c>
      <c r="CX121" s="2" t="s">
        <v>132</v>
      </c>
      <c r="CY121" s="4">
        <v>1</v>
      </c>
      <c r="CZ121" s="8">
        <v>88.12</v>
      </c>
      <c r="DA121" s="4"/>
      <c r="DB121" s="8"/>
      <c r="DC121" s="7"/>
      <c r="DD121" s="7"/>
      <c r="DE121" s="2" t="s">
        <v>140</v>
      </c>
      <c r="DF121" s="2" t="s">
        <v>129</v>
      </c>
      <c r="DG121" s="2" t="s">
        <v>1869</v>
      </c>
      <c r="DH121" s="2" t="s">
        <v>330</v>
      </c>
      <c r="DI121" s="2" t="s">
        <v>142</v>
      </c>
      <c r="DJ121" s="2" t="s">
        <v>132</v>
      </c>
      <c r="DK121" s="4">
        <v>5</v>
      </c>
      <c r="DL121" s="8">
        <v>503.95</v>
      </c>
      <c r="DM121" s="4"/>
      <c r="DN121" s="8"/>
      <c r="DO121" s="7"/>
      <c r="DP121" s="7"/>
      <c r="DQ121" s="2" t="s">
        <v>140</v>
      </c>
      <c r="DR121" s="2" t="s">
        <v>129</v>
      </c>
      <c r="DS121" s="2" t="s">
        <v>692</v>
      </c>
      <c r="DT121" s="2" t="s">
        <v>333</v>
      </c>
      <c r="DU121" s="2" t="s">
        <v>142</v>
      </c>
      <c r="DV121" s="2" t="s">
        <v>132</v>
      </c>
      <c r="DW121" s="4">
        <v>1</v>
      </c>
      <c r="DX121" s="8">
        <v>107.51</v>
      </c>
      <c r="DY121" s="4"/>
      <c r="DZ121" s="8"/>
      <c r="EA121" s="7"/>
      <c r="EB121" s="7"/>
      <c r="EC121" s="2" t="s">
        <v>140</v>
      </c>
      <c r="ED121" s="2" t="s">
        <v>129</v>
      </c>
      <c r="EE121" s="2" t="s">
        <v>331</v>
      </c>
      <c r="EF121" s="2" t="s">
        <v>1833</v>
      </c>
      <c r="EG121" s="2" t="s">
        <v>142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129</v>
      </c>
      <c r="EQ121" s="2" t="s">
        <v>323</v>
      </c>
      <c r="ER121" s="2" t="s">
        <v>705</v>
      </c>
      <c r="ES121" s="2" t="s">
        <v>142</v>
      </c>
      <c r="ET121" s="2" t="s">
        <v>132</v>
      </c>
      <c r="EU121" s="4">
        <v>1</v>
      </c>
      <c r="EV121" s="8">
        <v>100.79</v>
      </c>
      <c r="EW121" s="4"/>
      <c r="EX121" s="8"/>
      <c r="EY121" s="7"/>
      <c r="EZ121" s="7"/>
      <c r="FA121" s="2" t="s">
        <v>140</v>
      </c>
      <c r="FB121" s="2" t="s">
        <v>129</v>
      </c>
      <c r="FC121" s="2" t="s">
        <v>232</v>
      </c>
      <c r="FD121" s="2" t="s">
        <v>341</v>
      </c>
      <c r="FE121" s="2" t="s">
        <v>142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140</v>
      </c>
      <c r="FN121" s="2" t="s">
        <v>129</v>
      </c>
      <c r="FO121" s="2" t="s">
        <v>1211</v>
      </c>
      <c r="FP121" s="2" t="s">
        <v>868</v>
      </c>
      <c r="FQ121" s="2" t="s">
        <v>142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140</v>
      </c>
      <c r="FZ121" s="2" t="s">
        <v>129</v>
      </c>
      <c r="GA121" s="2" t="s">
        <v>210</v>
      </c>
      <c r="GB121" s="2" t="s">
        <v>132</v>
      </c>
      <c r="GC121" s="2" t="s">
        <v>142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140</v>
      </c>
      <c r="GL121" s="2" t="s">
        <v>129</v>
      </c>
      <c r="GM121" s="2" t="s">
        <v>692</v>
      </c>
      <c r="GN121" s="2" t="s">
        <v>1873</v>
      </c>
      <c r="GO121" s="2" t="s">
        <v>142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129</v>
      </c>
      <c r="GY121" s="2" t="s">
        <v>162</v>
      </c>
      <c r="GZ121" s="2" t="s">
        <v>132</v>
      </c>
      <c r="HA121" s="2" t="s">
        <v>142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129</v>
      </c>
      <c r="HK121" s="2" t="s">
        <v>338</v>
      </c>
      <c r="HL121" s="2" t="s">
        <v>265</v>
      </c>
      <c r="HM121" s="2" t="s">
        <v>142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175</v>
      </c>
      <c r="HV121" s="2" t="s">
        <v>129</v>
      </c>
      <c r="HW121" s="2" t="s">
        <v>132</v>
      </c>
      <c r="HX121" s="2" t="s">
        <v>132</v>
      </c>
      <c r="HY121" s="2" t="s">
        <v>142</v>
      </c>
      <c r="HZ121" s="2" t="s">
        <v>132</v>
      </c>
      <c r="IA121" s="4">
        <v>3</v>
      </c>
      <c r="IB121" s="8">
        <v>264.36</v>
      </c>
      <c r="IC121" s="4"/>
      <c r="ID121" s="8"/>
      <c r="IE121" s="7"/>
      <c r="IF121" s="7"/>
      <c r="IG121" s="2" t="s">
        <v>140</v>
      </c>
      <c r="IH121" s="2" t="s">
        <v>129</v>
      </c>
      <c r="II121" s="2" t="s">
        <v>550</v>
      </c>
      <c r="IJ121" s="2" t="s">
        <v>1874</v>
      </c>
      <c r="IK121" s="2" t="s">
        <v>142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140</v>
      </c>
      <c r="IT121" s="2" t="s">
        <v>129</v>
      </c>
      <c r="IU121" s="2" t="s">
        <v>169</v>
      </c>
      <c r="IV121" s="2" t="s">
        <v>132</v>
      </c>
      <c r="IW121" s="2" t="s">
        <v>142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129</v>
      </c>
      <c r="JG121" s="2" t="s">
        <v>612</v>
      </c>
      <c r="JH121" s="2" t="s">
        <v>132</v>
      </c>
      <c r="JI121" s="2" t="s">
        <v>142</v>
      </c>
      <c r="JJ121" s="2" t="s">
        <v>132</v>
      </c>
      <c r="JK121" s="4">
        <v>1</v>
      </c>
      <c r="JL121" s="8">
        <v>100.79</v>
      </c>
      <c r="JM121" s="4"/>
      <c r="JN121" s="8"/>
      <c r="JO121" s="7"/>
      <c r="JP121" s="7"/>
      <c r="JQ121" s="2" t="s">
        <v>140</v>
      </c>
      <c r="JR121" s="2" t="s">
        <v>129</v>
      </c>
      <c r="JS121" s="2" t="s">
        <v>342</v>
      </c>
      <c r="JT121" s="2" t="s">
        <v>1369</v>
      </c>
      <c r="JU121" s="2" t="s">
        <v>142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129</v>
      </c>
      <c r="KE121" s="2" t="s">
        <v>551</v>
      </c>
      <c r="KF121" s="2" t="s">
        <v>132</v>
      </c>
      <c r="KG121" s="2" t="s">
        <v>142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140</v>
      </c>
      <c r="KP121" s="2" t="s">
        <v>129</v>
      </c>
      <c r="KQ121" s="2" t="s">
        <v>270</v>
      </c>
      <c r="KR121" s="2" t="s">
        <v>1875</v>
      </c>
      <c r="KS121" s="2" t="s">
        <v>142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168</v>
      </c>
      <c r="LB121" s="2" t="s">
        <v>177</v>
      </c>
      <c r="LC121" s="2" t="s">
        <v>132</v>
      </c>
      <c r="LD121" s="2" t="s">
        <v>132</v>
      </c>
      <c r="LE121" s="2" t="s">
        <v>142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132</v>
      </c>
      <c r="LN121" s="2" t="s">
        <v>132</v>
      </c>
      <c r="LO121" s="2" t="s">
        <v>132</v>
      </c>
      <c r="LP121" s="2" t="s">
        <v>132</v>
      </c>
      <c r="LQ121" s="2" t="s">
        <v>132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140</v>
      </c>
      <c r="LZ121" s="2" t="s">
        <v>174</v>
      </c>
      <c r="MA121" s="2" t="s">
        <v>344</v>
      </c>
      <c r="MB121" s="2" t="s">
        <v>1876</v>
      </c>
      <c r="MC121" s="2" t="s">
        <v>142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140</v>
      </c>
      <c r="ML121" s="2" t="s">
        <v>129</v>
      </c>
      <c r="MM121" s="2" t="s">
        <v>1005</v>
      </c>
      <c r="MN121" s="2" t="s">
        <v>566</v>
      </c>
      <c r="MO121" s="2" t="s">
        <v>142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175</v>
      </c>
      <c r="MX121" s="2" t="s">
        <v>129</v>
      </c>
      <c r="MY121" s="2" t="s">
        <v>132</v>
      </c>
      <c r="MZ121" s="2" t="s">
        <v>132</v>
      </c>
      <c r="NA121" s="2" t="s">
        <v>142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175</v>
      </c>
      <c r="NJ121" s="2" t="s">
        <v>129</v>
      </c>
      <c r="NK121" s="2" t="s">
        <v>132</v>
      </c>
      <c r="NL121" s="2" t="s">
        <v>132</v>
      </c>
      <c r="NM121" s="2" t="s">
        <v>142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176</v>
      </c>
      <c r="NV121" s="2" t="s">
        <v>129</v>
      </c>
      <c r="NW121" s="2" t="s">
        <v>132</v>
      </c>
      <c r="NX121" s="2" t="s">
        <v>132</v>
      </c>
      <c r="NY121" s="2" t="s">
        <v>142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175</v>
      </c>
      <c r="OH121" s="2" t="s">
        <v>129</v>
      </c>
      <c r="OI121" s="2" t="s">
        <v>132</v>
      </c>
      <c r="OJ121" s="2" t="s">
        <v>132</v>
      </c>
      <c r="OK121" s="2" t="s">
        <v>142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164</v>
      </c>
      <c r="PF121" s="2" t="s">
        <v>129</v>
      </c>
      <c r="PG121" s="2" t="s">
        <v>132</v>
      </c>
      <c r="PH121" s="2" t="s">
        <v>132</v>
      </c>
      <c r="PI121" s="2" t="s">
        <v>142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140</v>
      </c>
      <c r="PR121" s="2" t="s">
        <v>177</v>
      </c>
      <c r="PS121" s="2" t="s">
        <v>312</v>
      </c>
      <c r="PT121" s="2" t="s">
        <v>132</v>
      </c>
      <c r="PU121" s="2" t="s">
        <v>142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175</v>
      </c>
      <c r="QD121" s="2" t="s">
        <v>129</v>
      </c>
      <c r="QE121" s="2" t="s">
        <v>132</v>
      </c>
      <c r="QF121" s="2" t="s">
        <v>132</v>
      </c>
      <c r="QG121" s="2" t="s">
        <v>142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175</v>
      </c>
      <c r="RB121" s="2" t="s">
        <v>129</v>
      </c>
      <c r="RC121" s="2" t="s">
        <v>132</v>
      </c>
      <c r="RD121" s="2" t="s">
        <v>132</v>
      </c>
      <c r="RE121" s="2" t="s">
        <v>142</v>
      </c>
      <c r="RF121" s="2" t="s">
        <v>180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177</v>
      </c>
      <c r="RO121" s="2" t="s">
        <v>330</v>
      </c>
      <c r="RP121" s="2" t="s">
        <v>1121</v>
      </c>
      <c r="RQ121" s="2" t="s">
        <v>142</v>
      </c>
      <c r="RR121" s="2" t="s">
        <v>132</v>
      </c>
    </row>
    <row r="122">
      <c r="A122" s="2" t="s">
        <v>1877</v>
      </c>
      <c r="B122" s="2" t="s">
        <v>121</v>
      </c>
      <c r="C122" s="2" t="s">
        <v>122</v>
      </c>
      <c r="D122" s="2" t="s">
        <v>929</v>
      </c>
      <c r="E122" s="2" t="s">
        <v>124</v>
      </c>
      <c r="F122" s="2" t="s">
        <v>1878</v>
      </c>
      <c r="G122" s="2" t="s">
        <v>1878</v>
      </c>
      <c r="H122" s="2" t="s">
        <v>1878</v>
      </c>
      <c r="I122" s="2" t="s">
        <v>1879</v>
      </c>
      <c r="J122" s="2" t="s">
        <v>127</v>
      </c>
      <c r="K122" s="2" t="s">
        <v>280</v>
      </c>
      <c r="L122" s="3">
        <v>38.67</v>
      </c>
      <c r="M122" s="3">
        <v>40.6</v>
      </c>
      <c r="N122" s="3">
        <v>79.99</v>
      </c>
      <c r="O122" s="2" t="s">
        <v>905</v>
      </c>
      <c r="P122" s="2" t="s">
        <v>632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134</v>
      </c>
      <c r="V122" s="2" t="s">
        <v>135</v>
      </c>
      <c r="W122" s="2" t="s">
        <v>401</v>
      </c>
      <c r="X122" s="2" t="s">
        <v>284</v>
      </c>
      <c r="Y122" s="2" t="s">
        <v>1880</v>
      </c>
      <c r="Z122" s="4">
        <v>2</v>
      </c>
      <c r="AA122" s="4">
        <f>=ROUNDDOWN(1.17647058823529,0)</f>
      </c>
      <c r="AB122" s="5">
        <v>1.7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6</v>
      </c>
      <c r="AQ122" s="8">
        <v>192.26</v>
      </c>
      <c r="AR122" s="4"/>
      <c r="AS122" s="8"/>
      <c r="AT122" s="7"/>
      <c r="AU122" s="7"/>
      <c r="AV122" s="4">
        <v>6</v>
      </c>
      <c r="AW122" s="8">
        <v>192.26</v>
      </c>
      <c r="AX122" s="4"/>
      <c r="AY122" s="8"/>
      <c r="AZ122" s="7"/>
      <c r="BA122" s="7"/>
      <c r="BB122" s="7">
        <v>1</v>
      </c>
      <c r="BC122" s="4">
        <v>6</v>
      </c>
      <c r="BD122" s="8">
        <v>192.26</v>
      </c>
      <c r="BE122" s="4"/>
      <c r="BF122" s="8"/>
      <c r="BG122" s="7"/>
      <c r="BH122" s="7"/>
      <c r="BI122" s="7">
        <v>1</v>
      </c>
      <c r="BJ122" s="4">
        <v>6</v>
      </c>
      <c r="BK122" s="8">
        <v>192.26</v>
      </c>
      <c r="BL122" s="2" t="s">
        <v>1881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129</v>
      </c>
      <c r="BW122" s="2" t="s">
        <v>132</v>
      </c>
      <c r="BX122" s="2" t="s">
        <v>132</v>
      </c>
      <c r="BY122" s="2" t="s">
        <v>142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140</v>
      </c>
      <c r="CH122" s="2" t="s">
        <v>129</v>
      </c>
      <c r="CI122" s="2" t="s">
        <v>228</v>
      </c>
      <c r="CJ122" s="2" t="s">
        <v>1882</v>
      </c>
      <c r="CK122" s="2" t="s">
        <v>142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140</v>
      </c>
      <c r="CT122" s="2" t="s">
        <v>129</v>
      </c>
      <c r="CU122" s="2" t="s">
        <v>328</v>
      </c>
      <c r="CV122" s="2" t="s">
        <v>1883</v>
      </c>
      <c r="CW122" s="2" t="s">
        <v>142</v>
      </c>
      <c r="CX122" s="2" t="s">
        <v>132</v>
      </c>
      <c r="CY122" s="4">
        <v>1</v>
      </c>
      <c r="CZ122" s="8">
        <v>40.6</v>
      </c>
      <c r="DA122" s="4"/>
      <c r="DB122" s="8"/>
      <c r="DC122" s="7"/>
      <c r="DD122" s="7"/>
      <c r="DE122" s="2" t="s">
        <v>140</v>
      </c>
      <c r="DF122" s="2" t="s">
        <v>129</v>
      </c>
      <c r="DG122" s="2" t="s">
        <v>1880</v>
      </c>
      <c r="DH122" s="2" t="s">
        <v>1055</v>
      </c>
      <c r="DI122" s="2" t="s">
        <v>142</v>
      </c>
      <c r="DJ122" s="2" t="s">
        <v>132</v>
      </c>
      <c r="DK122" s="4">
        <v>3</v>
      </c>
      <c r="DL122" s="8">
        <v>63.96</v>
      </c>
      <c r="DM122" s="4"/>
      <c r="DN122" s="8"/>
      <c r="DO122" s="7"/>
      <c r="DP122" s="7"/>
      <c r="DQ122" s="2" t="s">
        <v>140</v>
      </c>
      <c r="DR122" s="2" t="s">
        <v>129</v>
      </c>
      <c r="DS122" s="2" t="s">
        <v>228</v>
      </c>
      <c r="DT122" s="2" t="s">
        <v>323</v>
      </c>
      <c r="DU122" s="2" t="s">
        <v>142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175</v>
      </c>
      <c r="ED122" s="2" t="s">
        <v>129</v>
      </c>
      <c r="EE122" s="2" t="s">
        <v>132</v>
      </c>
      <c r="EF122" s="2" t="s">
        <v>132</v>
      </c>
      <c r="EG122" s="2" t="s">
        <v>142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140</v>
      </c>
      <c r="EP122" s="2" t="s">
        <v>129</v>
      </c>
      <c r="EQ122" s="2" t="s">
        <v>1884</v>
      </c>
      <c r="ER122" s="2" t="s">
        <v>1885</v>
      </c>
      <c r="ES122" s="2" t="s">
        <v>142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140</v>
      </c>
      <c r="FB122" s="2" t="s">
        <v>129</v>
      </c>
      <c r="FC122" s="2" t="s">
        <v>232</v>
      </c>
      <c r="FD122" s="2" t="s">
        <v>544</v>
      </c>
      <c r="FE122" s="2" t="s">
        <v>142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175</v>
      </c>
      <c r="FN122" s="2" t="s">
        <v>129</v>
      </c>
      <c r="FO122" s="2" t="s">
        <v>132</v>
      </c>
      <c r="FP122" s="2" t="s">
        <v>132</v>
      </c>
      <c r="FQ122" s="2" t="s">
        <v>142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140</v>
      </c>
      <c r="FZ122" s="2" t="s">
        <v>129</v>
      </c>
      <c r="GA122" s="2" t="s">
        <v>210</v>
      </c>
      <c r="GB122" s="2" t="s">
        <v>132</v>
      </c>
      <c r="GC122" s="2" t="s">
        <v>142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140</v>
      </c>
      <c r="GL122" s="2" t="s">
        <v>129</v>
      </c>
      <c r="GM122" s="2" t="s">
        <v>898</v>
      </c>
      <c r="GN122" s="2" t="s">
        <v>811</v>
      </c>
      <c r="GO122" s="2" t="s">
        <v>142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132</v>
      </c>
      <c r="GX122" s="2" t="s">
        <v>132</v>
      </c>
      <c r="GY122" s="2" t="s">
        <v>132</v>
      </c>
      <c r="GZ122" s="2" t="s">
        <v>132</v>
      </c>
      <c r="HA122" s="2" t="s">
        <v>132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129</v>
      </c>
      <c r="HK122" s="2" t="s">
        <v>338</v>
      </c>
      <c r="HL122" s="2" t="s">
        <v>550</v>
      </c>
      <c r="HM122" s="2" t="s">
        <v>142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175</v>
      </c>
      <c r="HV122" s="2" t="s">
        <v>129</v>
      </c>
      <c r="HW122" s="2" t="s">
        <v>132</v>
      </c>
      <c r="HX122" s="2" t="s">
        <v>132</v>
      </c>
      <c r="HY122" s="2" t="s">
        <v>142</v>
      </c>
      <c r="HZ122" s="2" t="s">
        <v>132</v>
      </c>
      <c r="IA122" s="4">
        <v>2</v>
      </c>
      <c r="IB122" s="8">
        <v>87.7</v>
      </c>
      <c r="IC122" s="4"/>
      <c r="ID122" s="8"/>
      <c r="IE122" s="7"/>
      <c r="IF122" s="7"/>
      <c r="IG122" s="2" t="s">
        <v>140</v>
      </c>
      <c r="IH122" s="2" t="s">
        <v>129</v>
      </c>
      <c r="II122" s="2" t="s">
        <v>550</v>
      </c>
      <c r="IJ122" s="2" t="s">
        <v>1886</v>
      </c>
      <c r="IK122" s="2" t="s">
        <v>142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140</v>
      </c>
      <c r="IT122" s="2" t="s">
        <v>129</v>
      </c>
      <c r="IU122" s="2" t="s">
        <v>169</v>
      </c>
      <c r="IV122" s="2" t="s">
        <v>132</v>
      </c>
      <c r="IW122" s="2" t="s">
        <v>142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164</v>
      </c>
      <c r="JF122" s="2" t="s">
        <v>129</v>
      </c>
      <c r="JG122" s="2" t="s">
        <v>132</v>
      </c>
      <c r="JH122" s="2" t="s">
        <v>132</v>
      </c>
      <c r="JI122" s="2" t="s">
        <v>142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176</v>
      </c>
      <c r="JR122" s="2" t="s">
        <v>129</v>
      </c>
      <c r="JS122" s="2" t="s">
        <v>132</v>
      </c>
      <c r="JT122" s="2" t="s">
        <v>132</v>
      </c>
      <c r="JU122" s="2" t="s">
        <v>142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140</v>
      </c>
      <c r="KD122" s="2" t="s">
        <v>129</v>
      </c>
      <c r="KE122" s="2" t="s">
        <v>551</v>
      </c>
      <c r="KF122" s="2" t="s">
        <v>132</v>
      </c>
      <c r="KG122" s="2" t="s">
        <v>142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132</v>
      </c>
      <c r="KP122" s="2" t="s">
        <v>132</v>
      </c>
      <c r="KQ122" s="2" t="s">
        <v>132</v>
      </c>
      <c r="KR122" s="2" t="s">
        <v>132</v>
      </c>
      <c r="KS122" s="2" t="s">
        <v>132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175</v>
      </c>
      <c r="LB122" s="2" t="s">
        <v>177</v>
      </c>
      <c r="LC122" s="2" t="s">
        <v>132</v>
      </c>
      <c r="LD122" s="2" t="s">
        <v>132</v>
      </c>
      <c r="LE122" s="2" t="s">
        <v>142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132</v>
      </c>
      <c r="LN122" s="2" t="s">
        <v>132</v>
      </c>
      <c r="LO122" s="2" t="s">
        <v>132</v>
      </c>
      <c r="LP122" s="2" t="s">
        <v>132</v>
      </c>
      <c r="LQ122" s="2" t="s">
        <v>132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140</v>
      </c>
      <c r="LZ122" s="2" t="s">
        <v>174</v>
      </c>
      <c r="MA122" s="2" t="s">
        <v>344</v>
      </c>
      <c r="MB122" s="2" t="s">
        <v>671</v>
      </c>
      <c r="MC122" s="2" t="s">
        <v>142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175</v>
      </c>
      <c r="ML122" s="2" t="s">
        <v>129</v>
      </c>
      <c r="MM122" s="2" t="s">
        <v>132</v>
      </c>
      <c r="MN122" s="2" t="s">
        <v>132</v>
      </c>
      <c r="MO122" s="2" t="s">
        <v>142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175</v>
      </c>
      <c r="MX122" s="2" t="s">
        <v>129</v>
      </c>
      <c r="MY122" s="2" t="s">
        <v>132</v>
      </c>
      <c r="MZ122" s="2" t="s">
        <v>132</v>
      </c>
      <c r="NA122" s="2" t="s">
        <v>142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175</v>
      </c>
      <c r="NJ122" s="2" t="s">
        <v>129</v>
      </c>
      <c r="NK122" s="2" t="s">
        <v>132</v>
      </c>
      <c r="NL122" s="2" t="s">
        <v>132</v>
      </c>
      <c r="NM122" s="2" t="s">
        <v>142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176</v>
      </c>
      <c r="NV122" s="2" t="s">
        <v>129</v>
      </c>
      <c r="NW122" s="2" t="s">
        <v>132</v>
      </c>
      <c r="NX122" s="2" t="s">
        <v>132</v>
      </c>
      <c r="NY122" s="2" t="s">
        <v>142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176</v>
      </c>
      <c r="OH122" s="2" t="s">
        <v>129</v>
      </c>
      <c r="OI122" s="2" t="s">
        <v>132</v>
      </c>
      <c r="OJ122" s="2" t="s">
        <v>132</v>
      </c>
      <c r="OK122" s="2" t="s">
        <v>142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164</v>
      </c>
      <c r="PF122" s="2" t="s">
        <v>129</v>
      </c>
      <c r="PG122" s="2" t="s">
        <v>132</v>
      </c>
      <c r="PH122" s="2" t="s">
        <v>132</v>
      </c>
      <c r="PI122" s="2" t="s">
        <v>142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175</v>
      </c>
      <c r="PR122" s="2" t="s">
        <v>129</v>
      </c>
      <c r="PS122" s="2" t="s">
        <v>132</v>
      </c>
      <c r="PT122" s="2" t="s">
        <v>132</v>
      </c>
      <c r="PU122" s="2" t="s">
        <v>142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175</v>
      </c>
      <c r="QD122" s="2" t="s">
        <v>129</v>
      </c>
      <c r="QE122" s="2" t="s">
        <v>132</v>
      </c>
      <c r="QF122" s="2" t="s">
        <v>132</v>
      </c>
      <c r="QG122" s="2" t="s">
        <v>142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175</v>
      </c>
      <c r="RB122" s="2" t="s">
        <v>129</v>
      </c>
      <c r="RC122" s="2" t="s">
        <v>132</v>
      </c>
      <c r="RD122" s="2" t="s">
        <v>132</v>
      </c>
      <c r="RE122" s="2" t="s">
        <v>142</v>
      </c>
      <c r="RF122" s="2" t="s">
        <v>180</v>
      </c>
      <c r="RG122" s="4"/>
      <c r="RH122" s="8"/>
      <c r="RI122" s="4"/>
      <c r="RJ122" s="8"/>
      <c r="RK122" s="7"/>
      <c r="RL122" s="7"/>
      <c r="RM122" s="2" t="s">
        <v>140</v>
      </c>
      <c r="RN122" s="2" t="s">
        <v>177</v>
      </c>
      <c r="RO122" s="2" t="s">
        <v>420</v>
      </c>
      <c r="RP122" s="2" t="s">
        <v>132</v>
      </c>
      <c r="RQ122" s="2" t="s">
        <v>142</v>
      </c>
      <c r="RR122" s="2" t="s">
        <v>132</v>
      </c>
    </row>
    <row r="123">
      <c r="A123" s="2" t="s">
        <v>1887</v>
      </c>
      <c r="B123" s="2" t="s">
        <v>121</v>
      </c>
      <c r="C123" s="2" t="s">
        <v>122</v>
      </c>
      <c r="D123" s="2" t="s">
        <v>929</v>
      </c>
      <c r="E123" s="2" t="s">
        <v>124</v>
      </c>
      <c r="F123" s="2" t="s">
        <v>1888</v>
      </c>
      <c r="G123" s="2" t="s">
        <v>1888</v>
      </c>
      <c r="H123" s="2" t="s">
        <v>1888</v>
      </c>
      <c r="I123" s="2" t="s">
        <v>1889</v>
      </c>
      <c r="J123" s="2" t="s">
        <v>127</v>
      </c>
      <c r="K123" s="2" t="s">
        <v>819</v>
      </c>
      <c r="L123" s="3">
        <v>21.85</v>
      </c>
      <c r="M123" s="3">
        <v>22.94</v>
      </c>
      <c r="N123" s="3">
        <v>50.99</v>
      </c>
      <c r="O123" s="2" t="s">
        <v>129</v>
      </c>
      <c r="P123" s="2" t="s">
        <v>632</v>
      </c>
      <c r="Q123" s="2" t="s">
        <v>131</v>
      </c>
      <c r="R123" s="2" t="s">
        <v>132</v>
      </c>
      <c r="S123" s="2" t="s">
        <v>1890</v>
      </c>
      <c r="T123" s="2" t="s">
        <v>132</v>
      </c>
      <c r="U123" s="2" t="s">
        <v>134</v>
      </c>
      <c r="V123" s="2" t="s">
        <v>719</v>
      </c>
      <c r="W123" s="2" t="s">
        <v>401</v>
      </c>
      <c r="X123" s="2" t="s">
        <v>246</v>
      </c>
      <c r="Y123" s="2" t="s">
        <v>201</v>
      </c>
      <c r="Z123" s="4"/>
      <c r="AA123" s="4">
        <f>=ROUNDDOWN({0},0)</f>
      </c>
      <c r="AB123" s="5">
        <v>0.6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4</v>
      </c>
      <c r="AQ123" s="8">
        <v>112.01</v>
      </c>
      <c r="AR123" s="4"/>
      <c r="AS123" s="8"/>
      <c r="AT123" s="7"/>
      <c r="AU123" s="7"/>
      <c r="AV123" s="4">
        <v>4</v>
      </c>
      <c r="AW123" s="8">
        <v>112.01</v>
      </c>
      <c r="AX123" s="4"/>
      <c r="AY123" s="8"/>
      <c r="AZ123" s="7"/>
      <c r="BA123" s="7"/>
      <c r="BB123" s="7">
        <v>1</v>
      </c>
      <c r="BC123" s="4">
        <v>4</v>
      </c>
      <c r="BD123" s="8">
        <v>112.01</v>
      </c>
      <c r="BE123" s="4"/>
      <c r="BF123" s="8"/>
      <c r="BG123" s="7"/>
      <c r="BH123" s="7"/>
      <c r="BI123" s="7">
        <v>1</v>
      </c>
      <c r="BJ123" s="4">
        <v>4</v>
      </c>
      <c r="BK123" s="8">
        <v>112.01</v>
      </c>
      <c r="BL123" s="2" t="s">
        <v>1891</v>
      </c>
      <c r="BM123" s="7">
        <v>1</v>
      </c>
      <c r="BN123" s="7">
        <v>1</v>
      </c>
      <c r="BO123" s="4">
        <v>1</v>
      </c>
      <c r="BP123" s="8">
        <v>22.18</v>
      </c>
      <c r="BQ123" s="4"/>
      <c r="BR123" s="8"/>
      <c r="BS123" s="7"/>
      <c r="BT123" s="7"/>
      <c r="BU123" s="2" t="s">
        <v>140</v>
      </c>
      <c r="BV123" s="2" t="s">
        <v>129</v>
      </c>
      <c r="BW123" s="2" t="s">
        <v>132</v>
      </c>
      <c r="BX123" s="2" t="s">
        <v>132</v>
      </c>
      <c r="BY123" s="2" t="s">
        <v>142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140</v>
      </c>
      <c r="CH123" s="2" t="s">
        <v>129</v>
      </c>
      <c r="CI123" s="2" t="s">
        <v>189</v>
      </c>
      <c r="CJ123" s="2" t="s">
        <v>307</v>
      </c>
      <c r="CK123" s="2" t="s">
        <v>142</v>
      </c>
      <c r="CL123" s="2" t="s">
        <v>132</v>
      </c>
      <c r="CM123" s="4">
        <v>1</v>
      </c>
      <c r="CN123" s="8">
        <v>27.55</v>
      </c>
      <c r="CO123" s="4"/>
      <c r="CP123" s="8"/>
      <c r="CQ123" s="7"/>
      <c r="CR123" s="7"/>
      <c r="CS123" s="2" t="s">
        <v>140</v>
      </c>
      <c r="CT123" s="2" t="s">
        <v>129</v>
      </c>
      <c r="CU123" s="2" t="s">
        <v>328</v>
      </c>
      <c r="CV123" s="2" t="s">
        <v>329</v>
      </c>
      <c r="CW123" s="2" t="s">
        <v>142</v>
      </c>
      <c r="CX123" s="2" t="s">
        <v>132</v>
      </c>
      <c r="CY123" s="4">
        <v>2</v>
      </c>
      <c r="CZ123" s="8">
        <v>62.28</v>
      </c>
      <c r="DA123" s="4"/>
      <c r="DB123" s="8"/>
      <c r="DC123" s="7"/>
      <c r="DD123" s="7"/>
      <c r="DE123" s="2" t="s">
        <v>140</v>
      </c>
      <c r="DF123" s="2" t="s">
        <v>129</v>
      </c>
      <c r="DG123" s="2" t="s">
        <v>201</v>
      </c>
      <c r="DH123" s="2" t="s">
        <v>753</v>
      </c>
      <c r="DI123" s="2" t="s">
        <v>142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140</v>
      </c>
      <c r="DR123" s="2" t="s">
        <v>177</v>
      </c>
      <c r="DS123" s="2" t="s">
        <v>228</v>
      </c>
      <c r="DT123" s="2" t="s">
        <v>306</v>
      </c>
      <c r="DU123" s="2" t="s">
        <v>142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140</v>
      </c>
      <c r="ED123" s="2" t="s">
        <v>129</v>
      </c>
      <c r="EE123" s="2" t="s">
        <v>331</v>
      </c>
      <c r="EF123" s="2" t="s">
        <v>1419</v>
      </c>
      <c r="EG123" s="2" t="s">
        <v>142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129</v>
      </c>
      <c r="EQ123" s="2" t="s">
        <v>1453</v>
      </c>
      <c r="ER123" s="2" t="s">
        <v>988</v>
      </c>
      <c r="ES123" s="2" t="s">
        <v>142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140</v>
      </c>
      <c r="FB123" s="2" t="s">
        <v>129</v>
      </c>
      <c r="FC123" s="2" t="s">
        <v>232</v>
      </c>
      <c r="FD123" s="2" t="s">
        <v>1892</v>
      </c>
      <c r="FE123" s="2" t="s">
        <v>142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175</v>
      </c>
      <c r="FN123" s="2" t="s">
        <v>129</v>
      </c>
      <c r="FO123" s="2" t="s">
        <v>132</v>
      </c>
      <c r="FP123" s="2" t="s">
        <v>132</v>
      </c>
      <c r="FQ123" s="2" t="s">
        <v>142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140</v>
      </c>
      <c r="FZ123" s="2" t="s">
        <v>129</v>
      </c>
      <c r="GA123" s="2" t="s">
        <v>210</v>
      </c>
      <c r="GB123" s="2" t="s">
        <v>1893</v>
      </c>
      <c r="GC123" s="2" t="s">
        <v>142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140</v>
      </c>
      <c r="GL123" s="2" t="s">
        <v>129</v>
      </c>
      <c r="GM123" s="2" t="s">
        <v>1437</v>
      </c>
      <c r="GN123" s="2" t="s">
        <v>607</v>
      </c>
      <c r="GO123" s="2" t="s">
        <v>142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140</v>
      </c>
      <c r="GX123" s="2" t="s">
        <v>129</v>
      </c>
      <c r="GY123" s="2" t="s">
        <v>162</v>
      </c>
      <c r="GZ123" s="2" t="s">
        <v>132</v>
      </c>
      <c r="HA123" s="2" t="s">
        <v>142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140</v>
      </c>
      <c r="HJ123" s="2" t="s">
        <v>129</v>
      </c>
      <c r="HK123" s="2" t="s">
        <v>338</v>
      </c>
      <c r="HL123" s="2" t="s">
        <v>1274</v>
      </c>
      <c r="HM123" s="2" t="s">
        <v>142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175</v>
      </c>
      <c r="HV123" s="2" t="s">
        <v>129</v>
      </c>
      <c r="HW123" s="2" t="s">
        <v>132</v>
      </c>
      <c r="HX123" s="2" t="s">
        <v>132</v>
      </c>
      <c r="HY123" s="2" t="s">
        <v>142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140</v>
      </c>
      <c r="IH123" s="2" t="s">
        <v>129</v>
      </c>
      <c r="II123" s="2" t="s">
        <v>550</v>
      </c>
      <c r="IJ123" s="2" t="s">
        <v>340</v>
      </c>
      <c r="IK123" s="2" t="s">
        <v>142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140</v>
      </c>
      <c r="IT123" s="2" t="s">
        <v>129</v>
      </c>
      <c r="IU123" s="2" t="s">
        <v>1894</v>
      </c>
      <c r="IV123" s="2" t="s">
        <v>132</v>
      </c>
      <c r="IW123" s="2" t="s">
        <v>142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164</v>
      </c>
      <c r="JF123" s="2" t="s">
        <v>129</v>
      </c>
      <c r="JG123" s="2" t="s">
        <v>132</v>
      </c>
      <c r="JH123" s="2" t="s">
        <v>132</v>
      </c>
      <c r="JI123" s="2" t="s">
        <v>142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140</v>
      </c>
      <c r="JR123" s="2" t="s">
        <v>129</v>
      </c>
      <c r="JS123" s="2" t="s">
        <v>342</v>
      </c>
      <c r="JT123" s="2" t="s">
        <v>132</v>
      </c>
      <c r="JU123" s="2" t="s">
        <v>142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140</v>
      </c>
      <c r="KD123" s="2" t="s">
        <v>129</v>
      </c>
      <c r="KE123" s="2" t="s">
        <v>551</v>
      </c>
      <c r="KF123" s="2" t="s">
        <v>1895</v>
      </c>
      <c r="KG123" s="2" t="s">
        <v>142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132</v>
      </c>
      <c r="KP123" s="2" t="s">
        <v>132</v>
      </c>
      <c r="KQ123" s="2" t="s">
        <v>132</v>
      </c>
      <c r="KR123" s="2" t="s">
        <v>132</v>
      </c>
      <c r="KS123" s="2" t="s">
        <v>132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175</v>
      </c>
      <c r="LB123" s="2" t="s">
        <v>177</v>
      </c>
      <c r="LC123" s="2" t="s">
        <v>132</v>
      </c>
      <c r="LD123" s="2" t="s">
        <v>132</v>
      </c>
      <c r="LE123" s="2" t="s">
        <v>142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132</v>
      </c>
      <c r="LN123" s="2" t="s">
        <v>132</v>
      </c>
      <c r="LO123" s="2" t="s">
        <v>132</v>
      </c>
      <c r="LP123" s="2" t="s">
        <v>132</v>
      </c>
      <c r="LQ123" s="2" t="s">
        <v>132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140</v>
      </c>
      <c r="LZ123" s="2" t="s">
        <v>174</v>
      </c>
      <c r="MA123" s="2" t="s">
        <v>344</v>
      </c>
      <c r="MB123" s="2" t="s">
        <v>504</v>
      </c>
      <c r="MC123" s="2" t="s">
        <v>142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175</v>
      </c>
      <c r="ML123" s="2" t="s">
        <v>129</v>
      </c>
      <c r="MM123" s="2" t="s">
        <v>132</v>
      </c>
      <c r="MN123" s="2" t="s">
        <v>132</v>
      </c>
      <c r="MO123" s="2" t="s">
        <v>142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175</v>
      </c>
      <c r="MX123" s="2" t="s">
        <v>129</v>
      </c>
      <c r="MY123" s="2" t="s">
        <v>132</v>
      </c>
      <c r="MZ123" s="2" t="s">
        <v>132</v>
      </c>
      <c r="NA123" s="2" t="s">
        <v>142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175</v>
      </c>
      <c r="NJ123" s="2" t="s">
        <v>129</v>
      </c>
      <c r="NK123" s="2" t="s">
        <v>132</v>
      </c>
      <c r="NL123" s="2" t="s">
        <v>132</v>
      </c>
      <c r="NM123" s="2" t="s">
        <v>142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176</v>
      </c>
      <c r="NV123" s="2" t="s">
        <v>129</v>
      </c>
      <c r="NW123" s="2" t="s">
        <v>132</v>
      </c>
      <c r="NX123" s="2" t="s">
        <v>132</v>
      </c>
      <c r="NY123" s="2" t="s">
        <v>142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176</v>
      </c>
      <c r="OH123" s="2" t="s">
        <v>129</v>
      </c>
      <c r="OI123" s="2" t="s">
        <v>132</v>
      </c>
      <c r="OJ123" s="2" t="s">
        <v>132</v>
      </c>
      <c r="OK123" s="2" t="s">
        <v>142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164</v>
      </c>
      <c r="PF123" s="2" t="s">
        <v>129</v>
      </c>
      <c r="PG123" s="2" t="s">
        <v>132</v>
      </c>
      <c r="PH123" s="2" t="s">
        <v>132</v>
      </c>
      <c r="PI123" s="2" t="s">
        <v>142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140</v>
      </c>
      <c r="PR123" s="2" t="s">
        <v>177</v>
      </c>
      <c r="PS123" s="2" t="s">
        <v>213</v>
      </c>
      <c r="PT123" s="2" t="s">
        <v>695</v>
      </c>
      <c r="PU123" s="2" t="s">
        <v>142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175</v>
      </c>
      <c r="QD123" s="2" t="s">
        <v>129</v>
      </c>
      <c r="QE123" s="2" t="s">
        <v>132</v>
      </c>
      <c r="QF123" s="2" t="s">
        <v>132</v>
      </c>
      <c r="QG123" s="2" t="s">
        <v>142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175</v>
      </c>
      <c r="RB123" s="2" t="s">
        <v>129</v>
      </c>
      <c r="RC123" s="2" t="s">
        <v>132</v>
      </c>
      <c r="RD123" s="2" t="s">
        <v>132</v>
      </c>
      <c r="RE123" s="2" t="s">
        <v>142</v>
      </c>
      <c r="RF123" s="2" t="s">
        <v>180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177</v>
      </c>
      <c r="RO123" s="2" t="s">
        <v>420</v>
      </c>
      <c r="RP123" s="2" t="s">
        <v>1896</v>
      </c>
      <c r="RQ123" s="2" t="s">
        <v>142</v>
      </c>
      <c r="RR123" s="2" t="s">
        <v>132</v>
      </c>
    </row>
    <row r="124">
      <c r="A124" s="2" t="s">
        <v>1897</v>
      </c>
      <c r="B124" s="2" t="s">
        <v>121</v>
      </c>
      <c r="C124" s="2" t="s">
        <v>122</v>
      </c>
      <c r="D124" s="2" t="s">
        <v>1898</v>
      </c>
      <c r="E124" s="2" t="s">
        <v>1899</v>
      </c>
      <c r="F124" s="2" t="s">
        <v>1900</v>
      </c>
      <c r="G124" s="2" t="s">
        <v>1900</v>
      </c>
      <c r="H124" s="2" t="s">
        <v>1900</v>
      </c>
      <c r="I124" s="2" t="s">
        <v>1901</v>
      </c>
      <c r="J124" s="2" t="s">
        <v>127</v>
      </c>
      <c r="K124" s="2" t="s">
        <v>847</v>
      </c>
      <c r="L124" s="3">
        <v>40.47</v>
      </c>
      <c r="M124" s="3">
        <v>42.49</v>
      </c>
      <c r="N124" s="3">
        <v>84.99</v>
      </c>
      <c r="O124" s="2" t="s">
        <v>129</v>
      </c>
      <c r="P124" s="2" t="s">
        <v>218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428</v>
      </c>
      <c r="V124" s="2" t="s">
        <v>848</v>
      </c>
      <c r="W124" s="2" t="s">
        <v>849</v>
      </c>
      <c r="X124" s="2" t="s">
        <v>879</v>
      </c>
      <c r="Y124" s="2" t="s">
        <v>850</v>
      </c>
      <c r="Z124" s="4">
        <v>34</v>
      </c>
      <c r="AA124" s="4">
        <f>=ROUNDDOWN(1.7,0)</f>
      </c>
      <c r="AB124" s="5">
        <v>20</v>
      </c>
      <c r="AC124" s="2" t="s">
        <v>286</v>
      </c>
      <c r="AD124" s="4">
        <v>230</v>
      </c>
      <c r="AE124" s="4">
        <v>460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109</v>
      </c>
      <c r="AQ124" s="8">
        <v>4966.2</v>
      </c>
      <c r="AR124" s="4"/>
      <c r="AS124" s="8"/>
      <c r="AT124" s="7"/>
      <c r="AU124" s="7"/>
      <c r="AV124" s="4">
        <v>109</v>
      </c>
      <c r="AW124" s="8">
        <v>4966.2</v>
      </c>
      <c r="AX124" s="4"/>
      <c r="AY124" s="8"/>
      <c r="AZ124" s="7"/>
      <c r="BA124" s="7"/>
      <c r="BB124" s="7">
        <v>1</v>
      </c>
      <c r="BC124" s="4">
        <v>109</v>
      </c>
      <c r="BD124" s="8">
        <v>4966.2</v>
      </c>
      <c r="BE124" s="4"/>
      <c r="BF124" s="8"/>
      <c r="BG124" s="7"/>
      <c r="BH124" s="7"/>
      <c r="BI124" s="7">
        <v>1</v>
      </c>
      <c r="BJ124" s="4">
        <v>109</v>
      </c>
      <c r="BK124" s="8">
        <v>4966.2</v>
      </c>
      <c r="BL124" s="2" t="s">
        <v>1902</v>
      </c>
      <c r="BM124" s="7">
        <v>1</v>
      </c>
      <c r="BN124" s="7">
        <v>1</v>
      </c>
      <c r="BO124" s="4">
        <v>19</v>
      </c>
      <c r="BP124" s="8">
        <v>884.26</v>
      </c>
      <c r="BQ124" s="4"/>
      <c r="BR124" s="8"/>
      <c r="BS124" s="7"/>
      <c r="BT124" s="7"/>
      <c r="BU124" s="2" t="s">
        <v>140</v>
      </c>
      <c r="BV124" s="2" t="s">
        <v>129</v>
      </c>
      <c r="BW124" s="2" t="s">
        <v>132</v>
      </c>
      <c r="BX124" s="2" t="s">
        <v>869</v>
      </c>
      <c r="BY124" s="2" t="s">
        <v>142</v>
      </c>
      <c r="BZ124" s="2" t="s">
        <v>132</v>
      </c>
      <c r="CA124" s="4">
        <v>35</v>
      </c>
      <c r="CB124" s="8">
        <v>1342.75</v>
      </c>
      <c r="CC124" s="4"/>
      <c r="CD124" s="8"/>
      <c r="CE124" s="7"/>
      <c r="CF124" s="7"/>
      <c r="CG124" s="2" t="s">
        <v>140</v>
      </c>
      <c r="CH124" s="2" t="s">
        <v>129</v>
      </c>
      <c r="CI124" s="2" t="s">
        <v>1382</v>
      </c>
      <c r="CJ124" s="2" t="s">
        <v>607</v>
      </c>
      <c r="CK124" s="2" t="s">
        <v>142</v>
      </c>
      <c r="CL124" s="2" t="s">
        <v>132</v>
      </c>
      <c r="CM124" s="4">
        <v>1</v>
      </c>
      <c r="CN124" s="8">
        <v>47.59</v>
      </c>
      <c r="CO124" s="4"/>
      <c r="CP124" s="8"/>
      <c r="CQ124" s="7"/>
      <c r="CR124" s="7"/>
      <c r="CS124" s="2" t="s">
        <v>140</v>
      </c>
      <c r="CT124" s="2" t="s">
        <v>129</v>
      </c>
      <c r="CU124" s="2" t="s">
        <v>867</v>
      </c>
      <c r="CV124" s="2" t="s">
        <v>866</v>
      </c>
      <c r="CW124" s="2" t="s">
        <v>142</v>
      </c>
      <c r="CX124" s="2" t="s">
        <v>132</v>
      </c>
      <c r="CY124" s="4">
        <v>22</v>
      </c>
      <c r="CZ124" s="8">
        <v>1134.87</v>
      </c>
      <c r="DA124" s="4"/>
      <c r="DB124" s="8"/>
      <c r="DC124" s="7"/>
      <c r="DD124" s="7"/>
      <c r="DE124" s="2" t="s">
        <v>140</v>
      </c>
      <c r="DF124" s="2" t="s">
        <v>129</v>
      </c>
      <c r="DG124" s="2" t="s">
        <v>678</v>
      </c>
      <c r="DH124" s="2" t="s">
        <v>607</v>
      </c>
      <c r="DI124" s="2" t="s">
        <v>142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140</v>
      </c>
      <c r="DR124" s="2" t="s">
        <v>129</v>
      </c>
      <c r="DS124" s="2" t="s">
        <v>609</v>
      </c>
      <c r="DT124" s="2" t="s">
        <v>132</v>
      </c>
      <c r="DU124" s="2" t="s">
        <v>142</v>
      </c>
      <c r="DV124" s="2" t="s">
        <v>132</v>
      </c>
      <c r="DW124" s="4">
        <v>5</v>
      </c>
      <c r="DX124" s="8">
        <v>279.95</v>
      </c>
      <c r="DY124" s="4"/>
      <c r="DZ124" s="8"/>
      <c r="EA124" s="7"/>
      <c r="EB124" s="7"/>
      <c r="EC124" s="2" t="s">
        <v>140</v>
      </c>
      <c r="ED124" s="2" t="s">
        <v>129</v>
      </c>
      <c r="EE124" s="2" t="s">
        <v>678</v>
      </c>
      <c r="EF124" s="2" t="s">
        <v>332</v>
      </c>
      <c r="EG124" s="2" t="s">
        <v>142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129</v>
      </c>
      <c r="EQ124" s="2" t="s">
        <v>857</v>
      </c>
      <c r="ER124" s="2" t="s">
        <v>1053</v>
      </c>
      <c r="ES124" s="2" t="s">
        <v>142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796</v>
      </c>
      <c r="FB124" s="2" t="s">
        <v>129</v>
      </c>
      <c r="FC124" s="2" t="s">
        <v>132</v>
      </c>
      <c r="FD124" s="2" t="s">
        <v>132</v>
      </c>
      <c r="FE124" s="2" t="s">
        <v>142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173</v>
      </c>
      <c r="FN124" s="2" t="s">
        <v>129</v>
      </c>
      <c r="FO124" s="2" t="s">
        <v>132</v>
      </c>
      <c r="FP124" s="2" t="s">
        <v>132</v>
      </c>
      <c r="FQ124" s="2" t="s">
        <v>142</v>
      </c>
      <c r="FR124" s="2" t="s">
        <v>132</v>
      </c>
      <c r="FS124" s="4">
        <v>21</v>
      </c>
      <c r="FT124" s="8">
        <v>963.69</v>
      </c>
      <c r="FU124" s="4"/>
      <c r="FV124" s="8"/>
      <c r="FW124" s="7"/>
      <c r="FX124" s="7"/>
      <c r="FY124" s="2" t="s">
        <v>140</v>
      </c>
      <c r="FZ124" s="2" t="s">
        <v>129</v>
      </c>
      <c r="GA124" s="2" t="s">
        <v>868</v>
      </c>
      <c r="GB124" s="2" t="s">
        <v>1903</v>
      </c>
      <c r="GC124" s="2" t="s">
        <v>142</v>
      </c>
      <c r="GD124" s="2" t="s">
        <v>132</v>
      </c>
      <c r="GE124" s="4">
        <v>1</v>
      </c>
      <c r="GF124" s="8">
        <v>89.99</v>
      </c>
      <c r="GG124" s="4"/>
      <c r="GH124" s="8"/>
      <c r="GI124" s="7"/>
      <c r="GJ124" s="7"/>
      <c r="GK124" s="2" t="s">
        <v>140</v>
      </c>
      <c r="GL124" s="2" t="s">
        <v>129</v>
      </c>
      <c r="GM124" s="2" t="s">
        <v>678</v>
      </c>
      <c r="GN124" s="2" t="s">
        <v>873</v>
      </c>
      <c r="GO124" s="2" t="s">
        <v>142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140</v>
      </c>
      <c r="GX124" s="2" t="s">
        <v>129</v>
      </c>
      <c r="GY124" s="2" t="s">
        <v>162</v>
      </c>
      <c r="GZ124" s="2" t="s">
        <v>132</v>
      </c>
      <c r="HA124" s="2" t="s">
        <v>142</v>
      </c>
      <c r="HB124" s="2" t="s">
        <v>132</v>
      </c>
      <c r="HC124" s="4">
        <v>5</v>
      </c>
      <c r="HD124" s="8">
        <v>223.1</v>
      </c>
      <c r="HE124" s="4"/>
      <c r="HF124" s="8"/>
      <c r="HG124" s="7"/>
      <c r="HH124" s="7"/>
      <c r="HI124" s="2" t="s">
        <v>140</v>
      </c>
      <c r="HJ124" s="2" t="s">
        <v>129</v>
      </c>
      <c r="HK124" s="2" t="s">
        <v>859</v>
      </c>
      <c r="HL124" s="2" t="s">
        <v>985</v>
      </c>
      <c r="HM124" s="2" t="s">
        <v>142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129</v>
      </c>
      <c r="HW124" s="2" t="s">
        <v>167</v>
      </c>
      <c r="HX124" s="2" t="s">
        <v>132</v>
      </c>
      <c r="HY124" s="2" t="s">
        <v>142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175</v>
      </c>
      <c r="IH124" s="2" t="s">
        <v>129</v>
      </c>
      <c r="II124" s="2" t="s">
        <v>132</v>
      </c>
      <c r="IJ124" s="2" t="s">
        <v>132</v>
      </c>
      <c r="IK124" s="2" t="s">
        <v>142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175</v>
      </c>
      <c r="IT124" s="2" t="s">
        <v>129</v>
      </c>
      <c r="IU124" s="2" t="s">
        <v>132</v>
      </c>
      <c r="IV124" s="2" t="s">
        <v>132</v>
      </c>
      <c r="IW124" s="2" t="s">
        <v>142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129</v>
      </c>
      <c r="JG124" s="2" t="s">
        <v>1904</v>
      </c>
      <c r="JH124" s="2" t="s">
        <v>132</v>
      </c>
      <c r="JI124" s="2" t="s">
        <v>142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164</v>
      </c>
      <c r="JR124" s="2" t="s">
        <v>129</v>
      </c>
      <c r="JS124" s="2" t="s">
        <v>132</v>
      </c>
      <c r="JT124" s="2" t="s">
        <v>132</v>
      </c>
      <c r="JU124" s="2" t="s">
        <v>142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140</v>
      </c>
      <c r="KD124" s="2" t="s">
        <v>129</v>
      </c>
      <c r="KE124" s="2" t="s">
        <v>861</v>
      </c>
      <c r="KF124" s="2" t="s">
        <v>132</v>
      </c>
      <c r="KG124" s="2" t="s">
        <v>142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132</v>
      </c>
      <c r="KP124" s="2" t="s">
        <v>132</v>
      </c>
      <c r="KQ124" s="2" t="s">
        <v>132</v>
      </c>
      <c r="KR124" s="2" t="s">
        <v>132</v>
      </c>
      <c r="KS124" s="2" t="s">
        <v>132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175</v>
      </c>
      <c r="LB124" s="2" t="s">
        <v>177</v>
      </c>
      <c r="LC124" s="2" t="s">
        <v>132</v>
      </c>
      <c r="LD124" s="2" t="s">
        <v>132</v>
      </c>
      <c r="LE124" s="2" t="s">
        <v>142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164</v>
      </c>
      <c r="LZ124" s="2" t="s">
        <v>129</v>
      </c>
      <c r="MA124" s="2" t="s">
        <v>132</v>
      </c>
      <c r="MB124" s="2" t="s">
        <v>132</v>
      </c>
      <c r="MC124" s="2" t="s">
        <v>142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175</v>
      </c>
      <c r="ML124" s="2" t="s">
        <v>129</v>
      </c>
      <c r="MM124" s="2" t="s">
        <v>132</v>
      </c>
      <c r="MN124" s="2" t="s">
        <v>132</v>
      </c>
      <c r="MO124" s="2" t="s">
        <v>142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175</v>
      </c>
      <c r="MX124" s="2" t="s">
        <v>129</v>
      </c>
      <c r="MY124" s="2" t="s">
        <v>132</v>
      </c>
      <c r="MZ124" s="2" t="s">
        <v>132</v>
      </c>
      <c r="NA124" s="2" t="s">
        <v>142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175</v>
      </c>
      <c r="NJ124" s="2" t="s">
        <v>129</v>
      </c>
      <c r="NK124" s="2" t="s">
        <v>132</v>
      </c>
      <c r="NL124" s="2" t="s">
        <v>132</v>
      </c>
      <c r="NM124" s="2" t="s">
        <v>142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175</v>
      </c>
      <c r="OH124" s="2" t="s">
        <v>129</v>
      </c>
      <c r="OI124" s="2" t="s">
        <v>132</v>
      </c>
      <c r="OJ124" s="2" t="s">
        <v>132</v>
      </c>
      <c r="OK124" s="2" t="s">
        <v>142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164</v>
      </c>
      <c r="PF124" s="2" t="s">
        <v>129</v>
      </c>
      <c r="PG124" s="2" t="s">
        <v>132</v>
      </c>
      <c r="PH124" s="2" t="s">
        <v>132</v>
      </c>
      <c r="PI124" s="2" t="s">
        <v>142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175</v>
      </c>
      <c r="PR124" s="2" t="s">
        <v>129</v>
      </c>
      <c r="PS124" s="2" t="s">
        <v>132</v>
      </c>
      <c r="PT124" s="2" t="s">
        <v>132</v>
      </c>
      <c r="PU124" s="2" t="s">
        <v>142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175</v>
      </c>
      <c r="QD124" s="2" t="s">
        <v>129</v>
      </c>
      <c r="QE124" s="2" t="s">
        <v>132</v>
      </c>
      <c r="QF124" s="2" t="s">
        <v>132</v>
      </c>
      <c r="QG124" s="2" t="s">
        <v>142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175</v>
      </c>
      <c r="RB124" s="2" t="s">
        <v>129</v>
      </c>
      <c r="RC124" s="2" t="s">
        <v>132</v>
      </c>
      <c r="RD124" s="2" t="s">
        <v>132</v>
      </c>
      <c r="RE124" s="2" t="s">
        <v>142</v>
      </c>
      <c r="RF124" s="2" t="s">
        <v>180</v>
      </c>
      <c r="RG124" s="4"/>
      <c r="RH124" s="8"/>
      <c r="RI124" s="4"/>
      <c r="RJ124" s="8"/>
      <c r="RK124" s="7"/>
      <c r="RL124" s="7"/>
      <c r="RM124" s="2" t="s">
        <v>175</v>
      </c>
      <c r="RN124" s="2" t="s">
        <v>129</v>
      </c>
      <c r="RO124" s="2" t="s">
        <v>132</v>
      </c>
      <c r="RP124" s="2" t="s">
        <v>132</v>
      </c>
      <c r="RQ124" s="2" t="s">
        <v>142</v>
      </c>
      <c r="RR124" s="2" t="s">
        <v>132</v>
      </c>
    </row>
    <row r="125">
      <c r="A125" s="2" t="s">
        <v>1905</v>
      </c>
      <c r="B125" s="2" t="s">
        <v>121</v>
      </c>
      <c r="C125" s="2" t="s">
        <v>122</v>
      </c>
      <c r="D125" s="2" t="s">
        <v>1898</v>
      </c>
      <c r="E125" s="2" t="s">
        <v>1899</v>
      </c>
      <c r="F125" s="2" t="s">
        <v>1906</v>
      </c>
      <c r="G125" s="2" t="s">
        <v>1906</v>
      </c>
      <c r="H125" s="2" t="s">
        <v>1906</v>
      </c>
      <c r="I125" s="2" t="s">
        <v>1907</v>
      </c>
      <c r="J125" s="2" t="s">
        <v>127</v>
      </c>
      <c r="K125" s="2" t="s">
        <v>847</v>
      </c>
      <c r="L125" s="3">
        <v>71.42</v>
      </c>
      <c r="M125" s="3">
        <v>75</v>
      </c>
      <c r="N125" s="3">
        <v>149.99</v>
      </c>
      <c r="O125" s="2" t="s">
        <v>129</v>
      </c>
      <c r="P125" s="2" t="s">
        <v>864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428</v>
      </c>
      <c r="V125" s="2" t="s">
        <v>848</v>
      </c>
      <c r="W125" s="2" t="s">
        <v>849</v>
      </c>
      <c r="X125" s="2" t="s">
        <v>849</v>
      </c>
      <c r="Y125" s="2" t="s">
        <v>1908</v>
      </c>
      <c r="Z125" s="4">
        <v>33</v>
      </c>
      <c r="AA125" s="4">
        <f>=ROUNDDOWN(6.6,0)</f>
      </c>
      <c r="AB125" s="5">
        <v>5</v>
      </c>
      <c r="AC125" s="2" t="s">
        <v>324</v>
      </c>
      <c r="AD125" s="4">
        <v>150</v>
      </c>
      <c r="AE125" s="4">
        <v>150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37</v>
      </c>
      <c r="AQ125" s="8">
        <v>2983.45</v>
      </c>
      <c r="AR125" s="4"/>
      <c r="AS125" s="8"/>
      <c r="AT125" s="7"/>
      <c r="AU125" s="7"/>
      <c r="AV125" s="4">
        <v>37</v>
      </c>
      <c r="AW125" s="8">
        <v>2983.45</v>
      </c>
      <c r="AX125" s="4"/>
      <c r="AY125" s="8"/>
      <c r="AZ125" s="7"/>
      <c r="BA125" s="7"/>
      <c r="BB125" s="7">
        <v>1</v>
      </c>
      <c r="BC125" s="4">
        <v>37</v>
      </c>
      <c r="BD125" s="8">
        <v>2983.45</v>
      </c>
      <c r="BE125" s="4"/>
      <c r="BF125" s="8"/>
      <c r="BG125" s="7"/>
      <c r="BH125" s="7"/>
      <c r="BI125" s="7">
        <v>1</v>
      </c>
      <c r="BJ125" s="4">
        <v>37</v>
      </c>
      <c r="BK125" s="8">
        <v>2983.45</v>
      </c>
      <c r="BL125" s="2" t="s">
        <v>1909</v>
      </c>
      <c r="BM125" s="7">
        <v>1</v>
      </c>
      <c r="BN125" s="7">
        <v>1</v>
      </c>
      <c r="BO125" s="4">
        <v>19</v>
      </c>
      <c r="BP125" s="8">
        <v>1560.47</v>
      </c>
      <c r="BQ125" s="4"/>
      <c r="BR125" s="8"/>
      <c r="BS125" s="7"/>
      <c r="BT125" s="7"/>
      <c r="BU125" s="2" t="s">
        <v>140</v>
      </c>
      <c r="BV125" s="2" t="s">
        <v>129</v>
      </c>
      <c r="BW125" s="2" t="s">
        <v>132</v>
      </c>
      <c r="BX125" s="2" t="s">
        <v>1602</v>
      </c>
      <c r="BY125" s="2" t="s">
        <v>142</v>
      </c>
      <c r="BZ125" s="2" t="s">
        <v>132</v>
      </c>
      <c r="CA125" s="4">
        <v>1</v>
      </c>
      <c r="CB125" s="8">
        <v>65.65</v>
      </c>
      <c r="CC125" s="4"/>
      <c r="CD125" s="8"/>
      <c r="CE125" s="7"/>
      <c r="CF125" s="7"/>
      <c r="CG125" s="2" t="s">
        <v>140</v>
      </c>
      <c r="CH125" s="2" t="s">
        <v>129</v>
      </c>
      <c r="CI125" s="2" t="s">
        <v>915</v>
      </c>
      <c r="CJ125" s="2" t="s">
        <v>1910</v>
      </c>
      <c r="CK125" s="2" t="s">
        <v>142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140</v>
      </c>
      <c r="CT125" s="2" t="s">
        <v>129</v>
      </c>
      <c r="CU125" s="2" t="s">
        <v>867</v>
      </c>
      <c r="CV125" s="2" t="s">
        <v>132</v>
      </c>
      <c r="CW125" s="2" t="s">
        <v>142</v>
      </c>
      <c r="CX125" s="2" t="s">
        <v>132</v>
      </c>
      <c r="CY125" s="4">
        <v>2</v>
      </c>
      <c r="CZ125" s="8">
        <v>149.98</v>
      </c>
      <c r="DA125" s="4"/>
      <c r="DB125" s="8"/>
      <c r="DC125" s="7"/>
      <c r="DD125" s="7"/>
      <c r="DE125" s="2" t="s">
        <v>140</v>
      </c>
      <c r="DF125" s="2" t="s">
        <v>129</v>
      </c>
      <c r="DG125" s="2" t="s">
        <v>437</v>
      </c>
      <c r="DH125" s="2" t="s">
        <v>1911</v>
      </c>
      <c r="DI125" s="2" t="s">
        <v>142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140</v>
      </c>
      <c r="DR125" s="2" t="s">
        <v>129</v>
      </c>
      <c r="DS125" s="2" t="s">
        <v>609</v>
      </c>
      <c r="DT125" s="2" t="s">
        <v>132</v>
      </c>
      <c r="DU125" s="2" t="s">
        <v>142</v>
      </c>
      <c r="DV125" s="2" t="s">
        <v>132</v>
      </c>
      <c r="DW125" s="4">
        <v>7</v>
      </c>
      <c r="DX125" s="8">
        <v>587.93</v>
      </c>
      <c r="DY125" s="4"/>
      <c r="DZ125" s="8"/>
      <c r="EA125" s="7"/>
      <c r="EB125" s="7"/>
      <c r="EC125" s="2" t="s">
        <v>140</v>
      </c>
      <c r="ED125" s="2" t="s">
        <v>129</v>
      </c>
      <c r="EE125" s="2" t="s">
        <v>871</v>
      </c>
      <c r="EF125" s="2" t="s">
        <v>1912</v>
      </c>
      <c r="EG125" s="2" t="s">
        <v>142</v>
      </c>
      <c r="EH125" s="2" t="s">
        <v>132</v>
      </c>
      <c r="EI125" s="4">
        <v>3</v>
      </c>
      <c r="EJ125" s="8">
        <v>247.47</v>
      </c>
      <c r="EK125" s="4"/>
      <c r="EL125" s="8"/>
      <c r="EM125" s="7"/>
      <c r="EN125" s="7"/>
      <c r="EO125" s="2" t="s">
        <v>140</v>
      </c>
      <c r="EP125" s="2" t="s">
        <v>129</v>
      </c>
      <c r="EQ125" s="2" t="s">
        <v>271</v>
      </c>
      <c r="ER125" s="2" t="s">
        <v>1232</v>
      </c>
      <c r="ES125" s="2" t="s">
        <v>142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796</v>
      </c>
      <c r="FB125" s="2" t="s">
        <v>129</v>
      </c>
      <c r="FC125" s="2" t="s">
        <v>132</v>
      </c>
      <c r="FD125" s="2" t="s">
        <v>132</v>
      </c>
      <c r="FE125" s="2" t="s">
        <v>142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175</v>
      </c>
      <c r="FN125" s="2" t="s">
        <v>129</v>
      </c>
      <c r="FO125" s="2" t="s">
        <v>132</v>
      </c>
      <c r="FP125" s="2" t="s">
        <v>132</v>
      </c>
      <c r="FQ125" s="2" t="s">
        <v>142</v>
      </c>
      <c r="FR125" s="2" t="s">
        <v>132</v>
      </c>
      <c r="FS125" s="4">
        <v>2</v>
      </c>
      <c r="FT125" s="8">
        <v>161.98</v>
      </c>
      <c r="FU125" s="4"/>
      <c r="FV125" s="8"/>
      <c r="FW125" s="7"/>
      <c r="FX125" s="7"/>
      <c r="FY125" s="2" t="s">
        <v>140</v>
      </c>
      <c r="FZ125" s="2" t="s">
        <v>129</v>
      </c>
      <c r="GA125" s="2" t="s">
        <v>1903</v>
      </c>
      <c r="GB125" s="2" t="s">
        <v>1232</v>
      </c>
      <c r="GC125" s="2" t="s">
        <v>142</v>
      </c>
      <c r="GD125" s="2" t="s">
        <v>132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129</v>
      </c>
      <c r="GM125" s="2" t="s">
        <v>437</v>
      </c>
      <c r="GN125" s="2" t="s">
        <v>132</v>
      </c>
      <c r="GO125" s="2" t="s">
        <v>142</v>
      </c>
      <c r="GP125" s="2" t="s">
        <v>132</v>
      </c>
      <c r="GQ125" s="4">
        <v>3</v>
      </c>
      <c r="GR125" s="8">
        <v>209.97</v>
      </c>
      <c r="GS125" s="4"/>
      <c r="GT125" s="8"/>
      <c r="GU125" s="7"/>
      <c r="GV125" s="7"/>
      <c r="GW125" s="2" t="s">
        <v>140</v>
      </c>
      <c r="GX125" s="2" t="s">
        <v>129</v>
      </c>
      <c r="GY125" s="2" t="s">
        <v>437</v>
      </c>
      <c r="GZ125" s="2" t="s">
        <v>1912</v>
      </c>
      <c r="HA125" s="2" t="s">
        <v>142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164</v>
      </c>
      <c r="HJ125" s="2" t="s">
        <v>129</v>
      </c>
      <c r="HK125" s="2" t="s">
        <v>132</v>
      </c>
      <c r="HL125" s="2" t="s">
        <v>132</v>
      </c>
      <c r="HM125" s="2" t="s">
        <v>142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175</v>
      </c>
      <c r="HV125" s="2" t="s">
        <v>129</v>
      </c>
      <c r="HW125" s="2" t="s">
        <v>132</v>
      </c>
      <c r="HX125" s="2" t="s">
        <v>132</v>
      </c>
      <c r="HY125" s="2" t="s">
        <v>142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175</v>
      </c>
      <c r="IH125" s="2" t="s">
        <v>129</v>
      </c>
      <c r="II125" s="2" t="s">
        <v>132</v>
      </c>
      <c r="IJ125" s="2" t="s">
        <v>132</v>
      </c>
      <c r="IK125" s="2" t="s">
        <v>142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175</v>
      </c>
      <c r="IT125" s="2" t="s">
        <v>129</v>
      </c>
      <c r="IU125" s="2" t="s">
        <v>132</v>
      </c>
      <c r="IV125" s="2" t="s">
        <v>132</v>
      </c>
      <c r="IW125" s="2" t="s">
        <v>142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140</v>
      </c>
      <c r="JF125" s="2" t="s">
        <v>129</v>
      </c>
      <c r="JG125" s="2" t="s">
        <v>1904</v>
      </c>
      <c r="JH125" s="2" t="s">
        <v>132</v>
      </c>
      <c r="JI125" s="2" t="s">
        <v>142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176</v>
      </c>
      <c r="JR125" s="2" t="s">
        <v>129</v>
      </c>
      <c r="JS125" s="2" t="s">
        <v>132</v>
      </c>
      <c r="JT125" s="2" t="s">
        <v>132</v>
      </c>
      <c r="JU125" s="2" t="s">
        <v>142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164</v>
      </c>
      <c r="KD125" s="2" t="s">
        <v>129</v>
      </c>
      <c r="KE125" s="2" t="s">
        <v>132</v>
      </c>
      <c r="KF125" s="2" t="s">
        <v>132</v>
      </c>
      <c r="KG125" s="2" t="s">
        <v>142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175</v>
      </c>
      <c r="KP125" s="2" t="s">
        <v>129</v>
      </c>
      <c r="KQ125" s="2" t="s">
        <v>132</v>
      </c>
      <c r="KR125" s="2" t="s">
        <v>132</v>
      </c>
      <c r="KS125" s="2" t="s">
        <v>142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175</v>
      </c>
      <c r="LB125" s="2" t="s">
        <v>177</v>
      </c>
      <c r="LC125" s="2" t="s">
        <v>132</v>
      </c>
      <c r="LD125" s="2" t="s">
        <v>132</v>
      </c>
      <c r="LE125" s="2" t="s">
        <v>142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175</v>
      </c>
      <c r="LN125" s="2" t="s">
        <v>129</v>
      </c>
      <c r="LO125" s="2" t="s">
        <v>132</v>
      </c>
      <c r="LP125" s="2" t="s">
        <v>132</v>
      </c>
      <c r="LQ125" s="2" t="s">
        <v>142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175</v>
      </c>
      <c r="ML125" s="2" t="s">
        <v>129</v>
      </c>
      <c r="MM125" s="2" t="s">
        <v>132</v>
      </c>
      <c r="MN125" s="2" t="s">
        <v>132</v>
      </c>
      <c r="MO125" s="2" t="s">
        <v>142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175</v>
      </c>
      <c r="MX125" s="2" t="s">
        <v>129</v>
      </c>
      <c r="MY125" s="2" t="s">
        <v>132</v>
      </c>
      <c r="MZ125" s="2" t="s">
        <v>132</v>
      </c>
      <c r="NA125" s="2" t="s">
        <v>142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175</v>
      </c>
      <c r="NJ125" s="2" t="s">
        <v>129</v>
      </c>
      <c r="NK125" s="2" t="s">
        <v>132</v>
      </c>
      <c r="NL125" s="2" t="s">
        <v>132</v>
      </c>
      <c r="NM125" s="2" t="s">
        <v>142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176</v>
      </c>
      <c r="OH125" s="2" t="s">
        <v>129</v>
      </c>
      <c r="OI125" s="2" t="s">
        <v>132</v>
      </c>
      <c r="OJ125" s="2" t="s">
        <v>132</v>
      </c>
      <c r="OK125" s="2" t="s">
        <v>142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175</v>
      </c>
      <c r="OT125" s="2" t="s">
        <v>129</v>
      </c>
      <c r="OU125" s="2" t="s">
        <v>132</v>
      </c>
      <c r="OV125" s="2" t="s">
        <v>132</v>
      </c>
      <c r="OW125" s="2" t="s">
        <v>142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164</v>
      </c>
      <c r="PF125" s="2" t="s">
        <v>129</v>
      </c>
      <c r="PG125" s="2" t="s">
        <v>132</v>
      </c>
      <c r="PH125" s="2" t="s">
        <v>132</v>
      </c>
      <c r="PI125" s="2" t="s">
        <v>142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175</v>
      </c>
      <c r="PR125" s="2" t="s">
        <v>129</v>
      </c>
      <c r="PS125" s="2" t="s">
        <v>132</v>
      </c>
      <c r="PT125" s="2" t="s">
        <v>132</v>
      </c>
      <c r="PU125" s="2" t="s">
        <v>142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175</v>
      </c>
      <c r="QD125" s="2" t="s">
        <v>129</v>
      </c>
      <c r="QE125" s="2" t="s">
        <v>132</v>
      </c>
      <c r="QF125" s="2" t="s">
        <v>132</v>
      </c>
      <c r="QG125" s="2" t="s">
        <v>142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175</v>
      </c>
      <c r="RB125" s="2" t="s">
        <v>129</v>
      </c>
      <c r="RC125" s="2" t="s">
        <v>132</v>
      </c>
      <c r="RD125" s="2" t="s">
        <v>132</v>
      </c>
      <c r="RE125" s="2" t="s">
        <v>142</v>
      </c>
      <c r="RF125" s="2" t="s">
        <v>180</v>
      </c>
      <c r="RG125" s="4"/>
      <c r="RH125" s="8"/>
      <c r="RI125" s="4"/>
      <c r="RJ125" s="8"/>
      <c r="RK125" s="7"/>
      <c r="RL125" s="7"/>
      <c r="RM125" s="2" t="s">
        <v>175</v>
      </c>
      <c r="RN125" s="2" t="s">
        <v>129</v>
      </c>
      <c r="RO125" s="2" t="s">
        <v>132</v>
      </c>
      <c r="RP125" s="2" t="s">
        <v>132</v>
      </c>
      <c r="RQ125" s="2" t="s">
        <v>142</v>
      </c>
      <c r="RR125" s="2" t="s">
        <v>132</v>
      </c>
    </row>
    <row r="126">
      <c r="A126" s="2" t="s">
        <v>1913</v>
      </c>
      <c r="B126" s="2" t="s">
        <v>121</v>
      </c>
      <c r="C126" s="2" t="s">
        <v>122</v>
      </c>
      <c r="D126" s="2" t="s">
        <v>1898</v>
      </c>
      <c r="E126" s="2" t="s">
        <v>1899</v>
      </c>
      <c r="F126" s="2" t="s">
        <v>1914</v>
      </c>
      <c r="G126" s="2" t="s">
        <v>1914</v>
      </c>
      <c r="H126" s="2" t="s">
        <v>1914</v>
      </c>
      <c r="I126" s="2" t="s">
        <v>1915</v>
      </c>
      <c r="J126" s="2" t="s">
        <v>1916</v>
      </c>
      <c r="K126" s="2" t="s">
        <v>847</v>
      </c>
      <c r="L126" s="3">
        <v>40.47</v>
      </c>
      <c r="M126" s="3">
        <v>42.49</v>
      </c>
      <c r="N126" s="3">
        <v>84.99</v>
      </c>
      <c r="O126" s="2" t="s">
        <v>129</v>
      </c>
      <c r="P126" s="2" t="s">
        <v>321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428</v>
      </c>
      <c r="V126" s="2" t="s">
        <v>848</v>
      </c>
      <c r="W126" s="2" t="s">
        <v>849</v>
      </c>
      <c r="X126" s="2" t="s">
        <v>132</v>
      </c>
      <c r="Y126" s="2" t="s">
        <v>695</v>
      </c>
      <c r="Z126" s="4">
        <v>38</v>
      </c>
      <c r="AA126" s="4">
        <f>=ROUNDDOWN(5.42857142857143,0)</f>
      </c>
      <c r="AB126" s="5">
        <v>7</v>
      </c>
      <c r="AC126" s="2" t="s">
        <v>1917</v>
      </c>
      <c r="AD126" s="4">
        <v>100</v>
      </c>
      <c r="AE126" s="4">
        <v>100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49</v>
      </c>
      <c r="AQ126" s="8">
        <v>2641.56</v>
      </c>
      <c r="AR126" s="4"/>
      <c r="AS126" s="8"/>
      <c r="AT126" s="7"/>
      <c r="AU126" s="7"/>
      <c r="AV126" s="4">
        <v>49</v>
      </c>
      <c r="AW126" s="8">
        <v>2641.56</v>
      </c>
      <c r="AX126" s="4" t="s">
        <v>132</v>
      </c>
      <c r="AY126" s="8" t="s">
        <v>132</v>
      </c>
      <c r="AZ126" s="7" t="s">
        <v>132</v>
      </c>
      <c r="BA126" s="7" t="s">
        <v>132</v>
      </c>
      <c r="BB126" s="7">
        <v>1</v>
      </c>
      <c r="BC126" s="4">
        <v>49</v>
      </c>
      <c r="BD126" s="8">
        <v>2641.56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1</v>
      </c>
      <c r="BJ126" s="4">
        <v>49</v>
      </c>
      <c r="BK126" s="8">
        <v>2641.56</v>
      </c>
      <c r="BL126" s="2" t="s">
        <v>1918</v>
      </c>
      <c r="BM126" s="7">
        <v>1</v>
      </c>
      <c r="BN126" s="7">
        <v>1</v>
      </c>
      <c r="BO126" s="4">
        <v>8</v>
      </c>
      <c r="BP126" s="8">
        <v>372.32</v>
      </c>
      <c r="BQ126" s="4"/>
      <c r="BR126" s="8"/>
      <c r="BS126" s="7"/>
      <c r="BT126" s="7"/>
      <c r="BU126" s="2" t="s">
        <v>140</v>
      </c>
      <c r="BV126" s="2" t="s">
        <v>129</v>
      </c>
      <c r="BW126" s="2" t="s">
        <v>132</v>
      </c>
      <c r="BX126" s="2" t="s">
        <v>1211</v>
      </c>
      <c r="BY126" s="2" t="s">
        <v>142</v>
      </c>
      <c r="BZ126" s="2" t="s">
        <v>132</v>
      </c>
      <c r="CA126" s="4">
        <v>3</v>
      </c>
      <c r="CB126" s="8">
        <v>121.13</v>
      </c>
      <c r="CC126" s="4"/>
      <c r="CD126" s="8"/>
      <c r="CE126" s="7"/>
      <c r="CF126" s="7"/>
      <c r="CG126" s="2" t="s">
        <v>140</v>
      </c>
      <c r="CH126" s="2" t="s">
        <v>129</v>
      </c>
      <c r="CI126" s="2" t="s">
        <v>1919</v>
      </c>
      <c r="CJ126" s="2" t="s">
        <v>1920</v>
      </c>
      <c r="CK126" s="2" t="s">
        <v>142</v>
      </c>
      <c r="CL126" s="2" t="s">
        <v>132</v>
      </c>
      <c r="CM126" s="4">
        <v>1</v>
      </c>
      <c r="CN126" s="8">
        <v>47.59</v>
      </c>
      <c r="CO126" s="4"/>
      <c r="CP126" s="8"/>
      <c r="CQ126" s="7"/>
      <c r="CR126" s="7"/>
      <c r="CS126" s="2" t="s">
        <v>140</v>
      </c>
      <c r="CT126" s="2" t="s">
        <v>129</v>
      </c>
      <c r="CU126" s="2" t="s">
        <v>867</v>
      </c>
      <c r="CV126" s="2" t="s">
        <v>1921</v>
      </c>
      <c r="CW126" s="2" t="s">
        <v>142</v>
      </c>
      <c r="CX126" s="2" t="s">
        <v>132</v>
      </c>
      <c r="CY126" s="4">
        <v>6</v>
      </c>
      <c r="CZ126" s="8">
        <v>350.43</v>
      </c>
      <c r="DA126" s="4"/>
      <c r="DB126" s="8"/>
      <c r="DC126" s="7"/>
      <c r="DD126" s="7"/>
      <c r="DE126" s="2" t="s">
        <v>140</v>
      </c>
      <c r="DF126" s="2" t="s">
        <v>129</v>
      </c>
      <c r="DG126" s="2" t="s">
        <v>695</v>
      </c>
      <c r="DH126" s="2" t="s">
        <v>1922</v>
      </c>
      <c r="DI126" s="2" t="s">
        <v>142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140</v>
      </c>
      <c r="DR126" s="2" t="s">
        <v>129</v>
      </c>
      <c r="DS126" s="2" t="s">
        <v>609</v>
      </c>
      <c r="DT126" s="2" t="s">
        <v>132</v>
      </c>
      <c r="DU126" s="2" t="s">
        <v>142</v>
      </c>
      <c r="DV126" s="2" t="s">
        <v>132</v>
      </c>
      <c r="DW126" s="4">
        <v>22</v>
      </c>
      <c r="DX126" s="8">
        <v>1231.78</v>
      </c>
      <c r="DY126" s="4"/>
      <c r="DZ126" s="8"/>
      <c r="EA126" s="7"/>
      <c r="EB126" s="7"/>
      <c r="EC126" s="2" t="s">
        <v>140</v>
      </c>
      <c r="ED126" s="2" t="s">
        <v>129</v>
      </c>
      <c r="EE126" s="2" t="s">
        <v>331</v>
      </c>
      <c r="EF126" s="2" t="s">
        <v>1923</v>
      </c>
      <c r="EG126" s="2" t="s">
        <v>142</v>
      </c>
      <c r="EH126" s="2" t="s">
        <v>132</v>
      </c>
      <c r="EI126" s="4">
        <v>6</v>
      </c>
      <c r="EJ126" s="8">
        <v>329.94</v>
      </c>
      <c r="EK126" s="4"/>
      <c r="EL126" s="8"/>
      <c r="EM126" s="7"/>
      <c r="EN126" s="7"/>
      <c r="EO126" s="2" t="s">
        <v>140</v>
      </c>
      <c r="EP126" s="2" t="s">
        <v>129</v>
      </c>
      <c r="EQ126" s="2" t="s">
        <v>301</v>
      </c>
      <c r="ER126" s="2" t="s">
        <v>1924</v>
      </c>
      <c r="ES126" s="2" t="s">
        <v>142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796</v>
      </c>
      <c r="FB126" s="2" t="s">
        <v>129</v>
      </c>
      <c r="FC126" s="2" t="s">
        <v>132</v>
      </c>
      <c r="FD126" s="2" t="s">
        <v>132</v>
      </c>
      <c r="FE126" s="2" t="s">
        <v>142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173</v>
      </c>
      <c r="FN126" s="2" t="s">
        <v>129</v>
      </c>
      <c r="FO126" s="2" t="s">
        <v>132</v>
      </c>
      <c r="FP126" s="2" t="s">
        <v>132</v>
      </c>
      <c r="FQ126" s="2" t="s">
        <v>142</v>
      </c>
      <c r="FR126" s="2" t="s">
        <v>132</v>
      </c>
      <c r="FS126" s="4">
        <v>1</v>
      </c>
      <c r="FT126" s="8">
        <v>45.89</v>
      </c>
      <c r="FU126" s="4"/>
      <c r="FV126" s="8"/>
      <c r="FW126" s="7"/>
      <c r="FX126" s="7"/>
      <c r="FY126" s="2" t="s">
        <v>140</v>
      </c>
      <c r="FZ126" s="2" t="s">
        <v>129</v>
      </c>
      <c r="GA126" s="2" t="s">
        <v>1423</v>
      </c>
      <c r="GB126" s="2" t="s">
        <v>1420</v>
      </c>
      <c r="GC126" s="2" t="s">
        <v>142</v>
      </c>
      <c r="GD126" s="2" t="s">
        <v>132</v>
      </c>
      <c r="GE126" s="4">
        <v>1</v>
      </c>
      <c r="GF126" s="8">
        <v>89.99</v>
      </c>
      <c r="GG126" s="4"/>
      <c r="GH126" s="8"/>
      <c r="GI126" s="7"/>
      <c r="GJ126" s="7"/>
      <c r="GK126" s="2" t="s">
        <v>140</v>
      </c>
      <c r="GL126" s="2" t="s">
        <v>129</v>
      </c>
      <c r="GM126" s="2" t="s">
        <v>695</v>
      </c>
      <c r="GN126" s="2" t="s">
        <v>853</v>
      </c>
      <c r="GO126" s="2" t="s">
        <v>142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162</v>
      </c>
      <c r="GZ126" s="2" t="s">
        <v>1833</v>
      </c>
      <c r="HA126" s="2" t="s">
        <v>142</v>
      </c>
      <c r="HB126" s="2" t="s">
        <v>132</v>
      </c>
      <c r="HC126" s="4">
        <v>1</v>
      </c>
      <c r="HD126" s="8">
        <v>52.49</v>
      </c>
      <c r="HE126" s="4"/>
      <c r="HF126" s="8"/>
      <c r="HG126" s="7"/>
      <c r="HH126" s="7"/>
      <c r="HI126" s="2" t="s">
        <v>140</v>
      </c>
      <c r="HJ126" s="2" t="s">
        <v>129</v>
      </c>
      <c r="HK126" s="2" t="s">
        <v>342</v>
      </c>
      <c r="HL126" s="2" t="s">
        <v>712</v>
      </c>
      <c r="HM126" s="2" t="s">
        <v>142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129</v>
      </c>
      <c r="HW126" s="2" t="s">
        <v>167</v>
      </c>
      <c r="HX126" s="2" t="s">
        <v>132</v>
      </c>
      <c r="HY126" s="2" t="s">
        <v>142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140</v>
      </c>
      <c r="IH126" s="2" t="s">
        <v>129</v>
      </c>
      <c r="II126" s="2" t="s">
        <v>1925</v>
      </c>
      <c r="IJ126" s="2" t="s">
        <v>1926</v>
      </c>
      <c r="IK126" s="2" t="s">
        <v>142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175</v>
      </c>
      <c r="IT126" s="2" t="s">
        <v>129</v>
      </c>
      <c r="IU126" s="2" t="s">
        <v>132</v>
      </c>
      <c r="IV126" s="2" t="s">
        <v>132</v>
      </c>
      <c r="IW126" s="2" t="s">
        <v>142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140</v>
      </c>
      <c r="JF126" s="2" t="s">
        <v>129</v>
      </c>
      <c r="JG126" s="2" t="s">
        <v>1904</v>
      </c>
      <c r="JH126" s="2" t="s">
        <v>132</v>
      </c>
      <c r="JI126" s="2" t="s">
        <v>142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164</v>
      </c>
      <c r="JR126" s="2" t="s">
        <v>129</v>
      </c>
      <c r="JS126" s="2" t="s">
        <v>132</v>
      </c>
      <c r="JT126" s="2" t="s">
        <v>132</v>
      </c>
      <c r="JU126" s="2" t="s">
        <v>142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140</v>
      </c>
      <c r="KD126" s="2" t="s">
        <v>129</v>
      </c>
      <c r="KE126" s="2" t="s">
        <v>916</v>
      </c>
      <c r="KF126" s="2" t="s">
        <v>132</v>
      </c>
      <c r="KG126" s="2" t="s">
        <v>142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132</v>
      </c>
      <c r="KP126" s="2" t="s">
        <v>132</v>
      </c>
      <c r="KQ126" s="2" t="s">
        <v>132</v>
      </c>
      <c r="KR126" s="2" t="s">
        <v>132</v>
      </c>
      <c r="KS126" s="2" t="s">
        <v>132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175</v>
      </c>
      <c r="LB126" s="2" t="s">
        <v>177</v>
      </c>
      <c r="LC126" s="2" t="s">
        <v>132</v>
      </c>
      <c r="LD126" s="2" t="s">
        <v>132</v>
      </c>
      <c r="LE126" s="2" t="s">
        <v>142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132</v>
      </c>
      <c r="LN126" s="2" t="s">
        <v>132</v>
      </c>
      <c r="LO126" s="2" t="s">
        <v>132</v>
      </c>
      <c r="LP126" s="2" t="s">
        <v>132</v>
      </c>
      <c r="LQ126" s="2" t="s">
        <v>132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164</v>
      </c>
      <c r="LZ126" s="2" t="s">
        <v>129</v>
      </c>
      <c r="MA126" s="2" t="s">
        <v>132</v>
      </c>
      <c r="MB126" s="2" t="s">
        <v>132</v>
      </c>
      <c r="MC126" s="2" t="s">
        <v>142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175</v>
      </c>
      <c r="ML126" s="2" t="s">
        <v>129</v>
      </c>
      <c r="MM126" s="2" t="s">
        <v>132</v>
      </c>
      <c r="MN126" s="2" t="s">
        <v>132</v>
      </c>
      <c r="MO126" s="2" t="s">
        <v>142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175</v>
      </c>
      <c r="MX126" s="2" t="s">
        <v>129</v>
      </c>
      <c r="MY126" s="2" t="s">
        <v>132</v>
      </c>
      <c r="MZ126" s="2" t="s">
        <v>132</v>
      </c>
      <c r="NA126" s="2" t="s">
        <v>142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175</v>
      </c>
      <c r="NJ126" s="2" t="s">
        <v>129</v>
      </c>
      <c r="NK126" s="2" t="s">
        <v>132</v>
      </c>
      <c r="NL126" s="2" t="s">
        <v>132</v>
      </c>
      <c r="NM126" s="2" t="s">
        <v>142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129</v>
      </c>
      <c r="OI126" s="2" t="s">
        <v>132</v>
      </c>
      <c r="OJ126" s="2" t="s">
        <v>132</v>
      </c>
      <c r="OK126" s="2" t="s">
        <v>142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164</v>
      </c>
      <c r="PF126" s="2" t="s">
        <v>129</v>
      </c>
      <c r="PG126" s="2" t="s">
        <v>132</v>
      </c>
      <c r="PH126" s="2" t="s">
        <v>132</v>
      </c>
      <c r="PI126" s="2" t="s">
        <v>142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175</v>
      </c>
      <c r="PR126" s="2" t="s">
        <v>129</v>
      </c>
      <c r="PS126" s="2" t="s">
        <v>132</v>
      </c>
      <c r="PT126" s="2" t="s">
        <v>132</v>
      </c>
      <c r="PU126" s="2" t="s">
        <v>142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175</v>
      </c>
      <c r="QD126" s="2" t="s">
        <v>129</v>
      </c>
      <c r="QE126" s="2" t="s">
        <v>132</v>
      </c>
      <c r="QF126" s="2" t="s">
        <v>132</v>
      </c>
      <c r="QG126" s="2" t="s">
        <v>142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175</v>
      </c>
      <c r="RB126" s="2" t="s">
        <v>129</v>
      </c>
      <c r="RC126" s="2" t="s">
        <v>132</v>
      </c>
      <c r="RD126" s="2" t="s">
        <v>132</v>
      </c>
      <c r="RE126" s="2" t="s">
        <v>142</v>
      </c>
      <c r="RF126" s="2" t="s">
        <v>180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177</v>
      </c>
      <c r="RO126" s="2" t="s">
        <v>1927</v>
      </c>
      <c r="RP126" s="2" t="s">
        <v>132</v>
      </c>
      <c r="RQ126" s="2" t="s">
        <v>142</v>
      </c>
      <c r="RR126" s="2" t="s">
        <v>132</v>
      </c>
    </row>
    <row r="127">
      <c r="A127" s="2" t="s">
        <v>1928</v>
      </c>
      <c r="B127" s="2" t="s">
        <v>121</v>
      </c>
      <c r="C127" s="2" t="s">
        <v>122</v>
      </c>
      <c r="D127" s="2" t="s">
        <v>1898</v>
      </c>
      <c r="E127" s="2" t="s">
        <v>1899</v>
      </c>
      <c r="F127" s="2" t="s">
        <v>1914</v>
      </c>
      <c r="G127" s="2" t="s">
        <v>1914</v>
      </c>
      <c r="H127" s="2" t="s">
        <v>1914</v>
      </c>
      <c r="I127" s="2" t="s">
        <v>1915</v>
      </c>
      <c r="J127" s="2" t="s">
        <v>1929</v>
      </c>
      <c r="K127" s="2" t="s">
        <v>847</v>
      </c>
      <c r="L127" s="3">
        <v>47.62</v>
      </c>
      <c r="M127" s="3">
        <v>50</v>
      </c>
      <c r="N127" s="3">
        <v>99.99</v>
      </c>
      <c r="O127" s="2" t="s">
        <v>129</v>
      </c>
      <c r="P127" s="2" t="s">
        <v>864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428</v>
      </c>
      <c r="V127" s="2" t="s">
        <v>848</v>
      </c>
      <c r="W127" s="2" t="s">
        <v>849</v>
      </c>
      <c r="X127" s="2" t="s">
        <v>132</v>
      </c>
      <c r="Y127" s="2" t="s">
        <v>1930</v>
      </c>
      <c r="Z127" s="4">
        <v>100</v>
      </c>
      <c r="AA127" s="4">
        <f>=ROUNDDOWN(100,0)</f>
      </c>
      <c r="AB127" s="5">
        <v>1</v>
      </c>
      <c r="AC127" s="2" t="s">
        <v>132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 t="s">
        <v>132</v>
      </c>
      <c r="AW127" s="8" t="s">
        <v>132</v>
      </c>
      <c r="AX127" s="4" t="s">
        <v>132</v>
      </c>
      <c r="AY127" s="8" t="s">
        <v>132</v>
      </c>
      <c r="AZ127" s="7" t="s">
        <v>132</v>
      </c>
      <c r="BA127" s="7" t="s">
        <v>132</v>
      </c>
      <c r="BB127" s="7"/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 t="s">
        <v>132</v>
      </c>
      <c r="BJ127" s="4"/>
      <c r="BK127" s="8"/>
      <c r="BL127" s="2" t="s">
        <v>132</v>
      </c>
      <c r="BM127" s="7"/>
      <c r="BN127" s="7"/>
      <c r="BO127" s="4"/>
      <c r="BP127" s="8"/>
      <c r="BQ127" s="4"/>
      <c r="BR127" s="8"/>
      <c r="BS127" s="7"/>
      <c r="BT127" s="7"/>
      <c r="BU127" s="2" t="s">
        <v>140</v>
      </c>
      <c r="BV127" s="2" t="s">
        <v>129</v>
      </c>
      <c r="BW127" s="2" t="s">
        <v>132</v>
      </c>
      <c r="BX127" s="2" t="s">
        <v>132</v>
      </c>
      <c r="BY127" s="2" t="s">
        <v>142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164</v>
      </c>
      <c r="CH127" s="2" t="s">
        <v>129</v>
      </c>
      <c r="CI127" s="2" t="s">
        <v>132</v>
      </c>
      <c r="CJ127" s="2" t="s">
        <v>132</v>
      </c>
      <c r="CK127" s="2" t="s">
        <v>142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173</v>
      </c>
      <c r="CT127" s="2" t="s">
        <v>129</v>
      </c>
      <c r="CU127" s="2" t="s">
        <v>132</v>
      </c>
      <c r="CV127" s="2" t="s">
        <v>132</v>
      </c>
      <c r="CW127" s="2" t="s">
        <v>142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140</v>
      </c>
      <c r="DF127" s="2" t="s">
        <v>129</v>
      </c>
      <c r="DG127" s="2" t="s">
        <v>1931</v>
      </c>
      <c r="DH127" s="2" t="s">
        <v>132</v>
      </c>
      <c r="DI127" s="2" t="s">
        <v>142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796</v>
      </c>
      <c r="DR127" s="2" t="s">
        <v>129</v>
      </c>
      <c r="DS127" s="2" t="s">
        <v>132</v>
      </c>
      <c r="DT127" s="2" t="s">
        <v>132</v>
      </c>
      <c r="DU127" s="2" t="s">
        <v>142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164</v>
      </c>
      <c r="ED127" s="2" t="s">
        <v>129</v>
      </c>
      <c r="EE127" s="2" t="s">
        <v>132</v>
      </c>
      <c r="EF127" s="2" t="s">
        <v>132</v>
      </c>
      <c r="EG127" s="2" t="s">
        <v>142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164</v>
      </c>
      <c r="EP127" s="2" t="s">
        <v>129</v>
      </c>
      <c r="EQ127" s="2" t="s">
        <v>132</v>
      </c>
      <c r="ER127" s="2" t="s">
        <v>132</v>
      </c>
      <c r="ES127" s="2" t="s">
        <v>142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164</v>
      </c>
      <c r="FB127" s="2" t="s">
        <v>129</v>
      </c>
      <c r="FC127" s="2" t="s">
        <v>132</v>
      </c>
      <c r="FD127" s="2" t="s">
        <v>132</v>
      </c>
      <c r="FE127" s="2" t="s">
        <v>142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175</v>
      </c>
      <c r="FN127" s="2" t="s">
        <v>129</v>
      </c>
      <c r="FO127" s="2" t="s">
        <v>132</v>
      </c>
      <c r="FP127" s="2" t="s">
        <v>132</v>
      </c>
      <c r="FQ127" s="2" t="s">
        <v>142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173</v>
      </c>
      <c r="FZ127" s="2" t="s">
        <v>129</v>
      </c>
      <c r="GA127" s="2" t="s">
        <v>132</v>
      </c>
      <c r="GB127" s="2" t="s">
        <v>132</v>
      </c>
      <c r="GC127" s="2" t="s">
        <v>142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140</v>
      </c>
      <c r="GL127" s="2" t="s">
        <v>129</v>
      </c>
      <c r="GM127" s="2" t="s">
        <v>525</v>
      </c>
      <c r="GN127" s="2" t="s">
        <v>132</v>
      </c>
      <c r="GO127" s="2" t="s">
        <v>142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140</v>
      </c>
      <c r="GX127" s="2" t="s">
        <v>129</v>
      </c>
      <c r="GY127" s="2" t="s">
        <v>525</v>
      </c>
      <c r="GZ127" s="2" t="s">
        <v>132</v>
      </c>
      <c r="HA127" s="2" t="s">
        <v>142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164</v>
      </c>
      <c r="HJ127" s="2" t="s">
        <v>129</v>
      </c>
      <c r="HK127" s="2" t="s">
        <v>132</v>
      </c>
      <c r="HL127" s="2" t="s">
        <v>132</v>
      </c>
      <c r="HM127" s="2" t="s">
        <v>142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175</v>
      </c>
      <c r="HV127" s="2" t="s">
        <v>129</v>
      </c>
      <c r="HW127" s="2" t="s">
        <v>132</v>
      </c>
      <c r="HX127" s="2" t="s">
        <v>132</v>
      </c>
      <c r="HY127" s="2" t="s">
        <v>142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175</v>
      </c>
      <c r="IH127" s="2" t="s">
        <v>129</v>
      </c>
      <c r="II127" s="2" t="s">
        <v>132</v>
      </c>
      <c r="IJ127" s="2" t="s">
        <v>132</v>
      </c>
      <c r="IK127" s="2" t="s">
        <v>142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175</v>
      </c>
      <c r="IT127" s="2" t="s">
        <v>129</v>
      </c>
      <c r="IU127" s="2" t="s">
        <v>132</v>
      </c>
      <c r="IV127" s="2" t="s">
        <v>132</v>
      </c>
      <c r="IW127" s="2" t="s">
        <v>142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129</v>
      </c>
      <c r="JG127" s="2" t="s">
        <v>897</v>
      </c>
      <c r="JH127" s="2" t="s">
        <v>132</v>
      </c>
      <c r="JI127" s="2" t="s">
        <v>142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176</v>
      </c>
      <c r="JR127" s="2" t="s">
        <v>129</v>
      </c>
      <c r="JS127" s="2" t="s">
        <v>132</v>
      </c>
      <c r="JT127" s="2" t="s">
        <v>132</v>
      </c>
      <c r="JU127" s="2" t="s">
        <v>142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164</v>
      </c>
      <c r="KD127" s="2" t="s">
        <v>129</v>
      </c>
      <c r="KE127" s="2" t="s">
        <v>132</v>
      </c>
      <c r="KF127" s="2" t="s">
        <v>132</v>
      </c>
      <c r="KG127" s="2" t="s">
        <v>142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175</v>
      </c>
      <c r="KP127" s="2" t="s">
        <v>129</v>
      </c>
      <c r="KQ127" s="2" t="s">
        <v>132</v>
      </c>
      <c r="KR127" s="2" t="s">
        <v>132</v>
      </c>
      <c r="KS127" s="2" t="s">
        <v>142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175</v>
      </c>
      <c r="LB127" s="2" t="s">
        <v>177</v>
      </c>
      <c r="LC127" s="2" t="s">
        <v>132</v>
      </c>
      <c r="LD127" s="2" t="s">
        <v>132</v>
      </c>
      <c r="LE127" s="2" t="s">
        <v>142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175</v>
      </c>
      <c r="LN127" s="2" t="s">
        <v>129</v>
      </c>
      <c r="LO127" s="2" t="s">
        <v>132</v>
      </c>
      <c r="LP127" s="2" t="s">
        <v>132</v>
      </c>
      <c r="LQ127" s="2" t="s">
        <v>142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175</v>
      </c>
      <c r="ML127" s="2" t="s">
        <v>129</v>
      </c>
      <c r="MM127" s="2" t="s">
        <v>132</v>
      </c>
      <c r="MN127" s="2" t="s">
        <v>132</v>
      </c>
      <c r="MO127" s="2" t="s">
        <v>142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175</v>
      </c>
      <c r="MX127" s="2" t="s">
        <v>129</v>
      </c>
      <c r="MY127" s="2" t="s">
        <v>132</v>
      </c>
      <c r="MZ127" s="2" t="s">
        <v>132</v>
      </c>
      <c r="NA127" s="2" t="s">
        <v>142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175</v>
      </c>
      <c r="NJ127" s="2" t="s">
        <v>129</v>
      </c>
      <c r="NK127" s="2" t="s">
        <v>132</v>
      </c>
      <c r="NL127" s="2" t="s">
        <v>132</v>
      </c>
      <c r="NM127" s="2" t="s">
        <v>142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176</v>
      </c>
      <c r="OH127" s="2" t="s">
        <v>129</v>
      </c>
      <c r="OI127" s="2" t="s">
        <v>132</v>
      </c>
      <c r="OJ127" s="2" t="s">
        <v>132</v>
      </c>
      <c r="OK127" s="2" t="s">
        <v>142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175</v>
      </c>
      <c r="OT127" s="2" t="s">
        <v>129</v>
      </c>
      <c r="OU127" s="2" t="s">
        <v>132</v>
      </c>
      <c r="OV127" s="2" t="s">
        <v>132</v>
      </c>
      <c r="OW127" s="2" t="s">
        <v>142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164</v>
      </c>
      <c r="PF127" s="2" t="s">
        <v>129</v>
      </c>
      <c r="PG127" s="2" t="s">
        <v>132</v>
      </c>
      <c r="PH127" s="2" t="s">
        <v>132</v>
      </c>
      <c r="PI127" s="2" t="s">
        <v>142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132</v>
      </c>
      <c r="PR127" s="2" t="s">
        <v>132</v>
      </c>
      <c r="PS127" s="2" t="s">
        <v>132</v>
      </c>
      <c r="PT127" s="2" t="s">
        <v>132</v>
      </c>
      <c r="PU127" s="2" t="s">
        <v>132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175</v>
      </c>
      <c r="QD127" s="2" t="s">
        <v>129</v>
      </c>
      <c r="QE127" s="2" t="s">
        <v>132</v>
      </c>
      <c r="QF127" s="2" t="s">
        <v>132</v>
      </c>
      <c r="QG127" s="2" t="s">
        <v>142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175</v>
      </c>
      <c r="RB127" s="2" t="s">
        <v>129</v>
      </c>
      <c r="RC127" s="2" t="s">
        <v>132</v>
      </c>
      <c r="RD127" s="2" t="s">
        <v>132</v>
      </c>
      <c r="RE127" s="2" t="s">
        <v>142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132</v>
      </c>
      <c r="RN127" s="2" t="s">
        <v>132</v>
      </c>
      <c r="RO127" s="2" t="s">
        <v>132</v>
      </c>
      <c r="RP127" s="2" t="s">
        <v>132</v>
      </c>
      <c r="RQ127" s="2" t="s">
        <v>132</v>
      </c>
      <c r="RR127" s="2" t="s">
        <v>132</v>
      </c>
    </row>
    <row r="128">
      <c r="A128" s="2" t="s">
        <v>1932</v>
      </c>
      <c r="B128" s="2" t="s">
        <v>121</v>
      </c>
      <c r="C128" s="2" t="s">
        <v>122</v>
      </c>
      <c r="D128" s="2" t="s">
        <v>1898</v>
      </c>
      <c r="E128" s="2" t="s">
        <v>1899</v>
      </c>
      <c r="F128" s="2" t="s">
        <v>1933</v>
      </c>
      <c r="G128" s="2" t="s">
        <v>1933</v>
      </c>
      <c r="H128" s="2" t="s">
        <v>1933</v>
      </c>
      <c r="I128" s="2" t="s">
        <v>1934</v>
      </c>
      <c r="J128" s="2" t="s">
        <v>127</v>
      </c>
      <c r="K128" s="2" t="s">
        <v>847</v>
      </c>
      <c r="L128" s="3">
        <v>76.9</v>
      </c>
      <c r="M128" s="3">
        <v>80.74</v>
      </c>
      <c r="N128" s="3">
        <v>161.49</v>
      </c>
      <c r="O128" s="2" t="s">
        <v>129</v>
      </c>
      <c r="P128" s="2" t="s">
        <v>218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428</v>
      </c>
      <c r="V128" s="2" t="s">
        <v>848</v>
      </c>
      <c r="W128" s="2" t="s">
        <v>849</v>
      </c>
      <c r="X128" s="2" t="s">
        <v>879</v>
      </c>
      <c r="Y128" s="2" t="s">
        <v>850</v>
      </c>
      <c r="Z128" s="4">
        <v>167</v>
      </c>
      <c r="AA128" s="4">
        <f>=ROUNDDOWN(27.8333333333333,0)</f>
      </c>
      <c r="AB128" s="5">
        <v>6</v>
      </c>
      <c r="AC128" s="2" t="s">
        <v>132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22</v>
      </c>
      <c r="AQ128" s="8">
        <v>1891.47</v>
      </c>
      <c r="AR128" s="4"/>
      <c r="AS128" s="8"/>
      <c r="AT128" s="7"/>
      <c r="AU128" s="7"/>
      <c r="AV128" s="4">
        <v>22</v>
      </c>
      <c r="AW128" s="8">
        <v>1891.47</v>
      </c>
      <c r="AX128" s="4"/>
      <c r="AY128" s="8"/>
      <c r="AZ128" s="7"/>
      <c r="BA128" s="7"/>
      <c r="BB128" s="7">
        <v>1</v>
      </c>
      <c r="BC128" s="4">
        <v>22</v>
      </c>
      <c r="BD128" s="8">
        <v>1891.47</v>
      </c>
      <c r="BE128" s="4"/>
      <c r="BF128" s="8"/>
      <c r="BG128" s="7"/>
      <c r="BH128" s="7"/>
      <c r="BI128" s="7">
        <v>1</v>
      </c>
      <c r="BJ128" s="4">
        <v>22</v>
      </c>
      <c r="BK128" s="8">
        <v>1891.47</v>
      </c>
      <c r="BL128" s="2" t="s">
        <v>1935</v>
      </c>
      <c r="BM128" s="7">
        <v>1</v>
      </c>
      <c r="BN128" s="7">
        <v>1</v>
      </c>
      <c r="BO128" s="4">
        <v>3</v>
      </c>
      <c r="BP128" s="8">
        <v>265.32</v>
      </c>
      <c r="BQ128" s="4"/>
      <c r="BR128" s="8"/>
      <c r="BS128" s="7"/>
      <c r="BT128" s="7"/>
      <c r="BU128" s="2" t="s">
        <v>140</v>
      </c>
      <c r="BV128" s="2" t="s">
        <v>129</v>
      </c>
      <c r="BW128" s="2" t="s">
        <v>132</v>
      </c>
      <c r="BX128" s="2" t="s">
        <v>587</v>
      </c>
      <c r="BY128" s="2" t="s">
        <v>142</v>
      </c>
      <c r="BZ128" s="2" t="s">
        <v>132</v>
      </c>
      <c r="CA128" s="4">
        <v>2</v>
      </c>
      <c r="CB128" s="8">
        <v>143.72</v>
      </c>
      <c r="CC128" s="4"/>
      <c r="CD128" s="8"/>
      <c r="CE128" s="7"/>
      <c r="CF128" s="7"/>
      <c r="CG128" s="2" t="s">
        <v>140</v>
      </c>
      <c r="CH128" s="2" t="s">
        <v>129</v>
      </c>
      <c r="CI128" s="2" t="s">
        <v>1382</v>
      </c>
      <c r="CJ128" s="2" t="s">
        <v>809</v>
      </c>
      <c r="CK128" s="2" t="s">
        <v>142</v>
      </c>
      <c r="CL128" s="2" t="s">
        <v>132</v>
      </c>
      <c r="CM128" s="4">
        <v>3</v>
      </c>
      <c r="CN128" s="8">
        <v>271.29</v>
      </c>
      <c r="CO128" s="4"/>
      <c r="CP128" s="8"/>
      <c r="CQ128" s="7"/>
      <c r="CR128" s="7"/>
      <c r="CS128" s="2" t="s">
        <v>140</v>
      </c>
      <c r="CT128" s="2" t="s">
        <v>129</v>
      </c>
      <c r="CU128" s="2" t="s">
        <v>1936</v>
      </c>
      <c r="CV128" s="2" t="s">
        <v>873</v>
      </c>
      <c r="CW128" s="2" t="s">
        <v>142</v>
      </c>
      <c r="CX128" s="2" t="s">
        <v>132</v>
      </c>
      <c r="CY128" s="4">
        <v>1</v>
      </c>
      <c r="CZ128" s="8">
        <v>80.74</v>
      </c>
      <c r="DA128" s="4"/>
      <c r="DB128" s="8"/>
      <c r="DC128" s="7"/>
      <c r="DD128" s="7"/>
      <c r="DE128" s="2" t="s">
        <v>140</v>
      </c>
      <c r="DF128" s="2" t="s">
        <v>129</v>
      </c>
      <c r="DG128" s="2" t="s">
        <v>678</v>
      </c>
      <c r="DH128" s="2" t="s">
        <v>1937</v>
      </c>
      <c r="DI128" s="2" t="s">
        <v>142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140</v>
      </c>
      <c r="DR128" s="2" t="s">
        <v>129</v>
      </c>
      <c r="DS128" s="2" t="s">
        <v>609</v>
      </c>
      <c r="DT128" s="2" t="s">
        <v>132</v>
      </c>
      <c r="DU128" s="2" t="s">
        <v>142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140</v>
      </c>
      <c r="ED128" s="2" t="s">
        <v>129</v>
      </c>
      <c r="EE128" s="2" t="s">
        <v>708</v>
      </c>
      <c r="EF128" s="2" t="s">
        <v>1053</v>
      </c>
      <c r="EG128" s="2" t="s">
        <v>142</v>
      </c>
      <c r="EH128" s="2" t="s">
        <v>132</v>
      </c>
      <c r="EI128" s="4">
        <v>4</v>
      </c>
      <c r="EJ128" s="8">
        <v>355.28</v>
      </c>
      <c r="EK128" s="4"/>
      <c r="EL128" s="8"/>
      <c r="EM128" s="7"/>
      <c r="EN128" s="7"/>
      <c r="EO128" s="2" t="s">
        <v>140</v>
      </c>
      <c r="EP128" s="2" t="s">
        <v>129</v>
      </c>
      <c r="EQ128" s="2" t="s">
        <v>857</v>
      </c>
      <c r="ER128" s="2" t="s">
        <v>754</v>
      </c>
      <c r="ES128" s="2" t="s">
        <v>142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796</v>
      </c>
      <c r="FB128" s="2" t="s">
        <v>129</v>
      </c>
      <c r="FC128" s="2" t="s">
        <v>132</v>
      </c>
      <c r="FD128" s="2" t="s">
        <v>132</v>
      </c>
      <c r="FE128" s="2" t="s">
        <v>142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173</v>
      </c>
      <c r="FN128" s="2" t="s">
        <v>129</v>
      </c>
      <c r="FO128" s="2" t="s">
        <v>132</v>
      </c>
      <c r="FP128" s="2" t="s">
        <v>132</v>
      </c>
      <c r="FQ128" s="2" t="s">
        <v>142</v>
      </c>
      <c r="FR128" s="2" t="s">
        <v>132</v>
      </c>
      <c r="FS128" s="4">
        <v>3</v>
      </c>
      <c r="FT128" s="8">
        <v>261.6</v>
      </c>
      <c r="FU128" s="4"/>
      <c r="FV128" s="8"/>
      <c r="FW128" s="7"/>
      <c r="FX128" s="7"/>
      <c r="FY128" s="2" t="s">
        <v>140</v>
      </c>
      <c r="FZ128" s="2" t="s">
        <v>129</v>
      </c>
      <c r="GA128" s="2" t="s">
        <v>1936</v>
      </c>
      <c r="GB128" s="2" t="s">
        <v>1246</v>
      </c>
      <c r="GC128" s="2" t="s">
        <v>142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140</v>
      </c>
      <c r="GL128" s="2" t="s">
        <v>129</v>
      </c>
      <c r="GM128" s="2" t="s">
        <v>678</v>
      </c>
      <c r="GN128" s="2" t="s">
        <v>1926</v>
      </c>
      <c r="GO128" s="2" t="s">
        <v>142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140</v>
      </c>
      <c r="GX128" s="2" t="s">
        <v>129</v>
      </c>
      <c r="GY128" s="2" t="s">
        <v>162</v>
      </c>
      <c r="GZ128" s="2" t="s">
        <v>132</v>
      </c>
      <c r="HA128" s="2" t="s">
        <v>142</v>
      </c>
      <c r="HB128" s="2" t="s">
        <v>132</v>
      </c>
      <c r="HC128" s="4">
        <v>4</v>
      </c>
      <c r="HD128" s="8">
        <v>339.12</v>
      </c>
      <c r="HE128" s="4"/>
      <c r="HF128" s="8"/>
      <c r="HG128" s="7"/>
      <c r="HH128" s="7"/>
      <c r="HI128" s="2" t="s">
        <v>140</v>
      </c>
      <c r="HJ128" s="2" t="s">
        <v>129</v>
      </c>
      <c r="HK128" s="2" t="s">
        <v>859</v>
      </c>
      <c r="HL128" s="2" t="s">
        <v>1596</v>
      </c>
      <c r="HM128" s="2" t="s">
        <v>142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129</v>
      </c>
      <c r="HW128" s="2" t="s">
        <v>167</v>
      </c>
      <c r="HX128" s="2" t="s">
        <v>132</v>
      </c>
      <c r="HY128" s="2" t="s">
        <v>142</v>
      </c>
      <c r="HZ128" s="2" t="s">
        <v>132</v>
      </c>
      <c r="IA128" s="4">
        <v>2</v>
      </c>
      <c r="IB128" s="8">
        <v>174.4</v>
      </c>
      <c r="IC128" s="4"/>
      <c r="ID128" s="8"/>
      <c r="IE128" s="7"/>
      <c r="IF128" s="7"/>
      <c r="IG128" s="2" t="s">
        <v>140</v>
      </c>
      <c r="IH128" s="2" t="s">
        <v>129</v>
      </c>
      <c r="II128" s="2" t="s">
        <v>1936</v>
      </c>
      <c r="IJ128" s="2" t="s">
        <v>1875</v>
      </c>
      <c r="IK128" s="2" t="s">
        <v>142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175</v>
      </c>
      <c r="IT128" s="2" t="s">
        <v>129</v>
      </c>
      <c r="IU128" s="2" t="s">
        <v>132</v>
      </c>
      <c r="IV128" s="2" t="s">
        <v>132</v>
      </c>
      <c r="IW128" s="2" t="s">
        <v>142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129</v>
      </c>
      <c r="JG128" s="2" t="s">
        <v>1904</v>
      </c>
      <c r="JH128" s="2" t="s">
        <v>132</v>
      </c>
      <c r="JI128" s="2" t="s">
        <v>142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164</v>
      </c>
      <c r="JR128" s="2" t="s">
        <v>129</v>
      </c>
      <c r="JS128" s="2" t="s">
        <v>132</v>
      </c>
      <c r="JT128" s="2" t="s">
        <v>132</v>
      </c>
      <c r="JU128" s="2" t="s">
        <v>142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140</v>
      </c>
      <c r="KD128" s="2" t="s">
        <v>129</v>
      </c>
      <c r="KE128" s="2" t="s">
        <v>861</v>
      </c>
      <c r="KF128" s="2" t="s">
        <v>1253</v>
      </c>
      <c r="KG128" s="2" t="s">
        <v>142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173</v>
      </c>
      <c r="KP128" s="2" t="s">
        <v>129</v>
      </c>
      <c r="KQ128" s="2" t="s">
        <v>132</v>
      </c>
      <c r="KR128" s="2" t="s">
        <v>132</v>
      </c>
      <c r="KS128" s="2" t="s">
        <v>142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175</v>
      </c>
      <c r="LB128" s="2" t="s">
        <v>177</v>
      </c>
      <c r="LC128" s="2" t="s">
        <v>132</v>
      </c>
      <c r="LD128" s="2" t="s">
        <v>132</v>
      </c>
      <c r="LE128" s="2" t="s">
        <v>142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132</v>
      </c>
      <c r="LN128" s="2" t="s">
        <v>132</v>
      </c>
      <c r="LO128" s="2" t="s">
        <v>132</v>
      </c>
      <c r="LP128" s="2" t="s">
        <v>132</v>
      </c>
      <c r="LQ128" s="2" t="s">
        <v>132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164</v>
      </c>
      <c r="LZ128" s="2" t="s">
        <v>129</v>
      </c>
      <c r="MA128" s="2" t="s">
        <v>132</v>
      </c>
      <c r="MB128" s="2" t="s">
        <v>132</v>
      </c>
      <c r="MC128" s="2" t="s">
        <v>142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175</v>
      </c>
      <c r="ML128" s="2" t="s">
        <v>129</v>
      </c>
      <c r="MM128" s="2" t="s">
        <v>132</v>
      </c>
      <c r="MN128" s="2" t="s">
        <v>132</v>
      </c>
      <c r="MO128" s="2" t="s">
        <v>142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175</v>
      </c>
      <c r="MX128" s="2" t="s">
        <v>129</v>
      </c>
      <c r="MY128" s="2" t="s">
        <v>132</v>
      </c>
      <c r="MZ128" s="2" t="s">
        <v>132</v>
      </c>
      <c r="NA128" s="2" t="s">
        <v>142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175</v>
      </c>
      <c r="NJ128" s="2" t="s">
        <v>129</v>
      </c>
      <c r="NK128" s="2" t="s">
        <v>132</v>
      </c>
      <c r="NL128" s="2" t="s">
        <v>132</v>
      </c>
      <c r="NM128" s="2" t="s">
        <v>142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175</v>
      </c>
      <c r="OH128" s="2" t="s">
        <v>129</v>
      </c>
      <c r="OI128" s="2" t="s">
        <v>132</v>
      </c>
      <c r="OJ128" s="2" t="s">
        <v>132</v>
      </c>
      <c r="OK128" s="2" t="s">
        <v>142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164</v>
      </c>
      <c r="PF128" s="2" t="s">
        <v>129</v>
      </c>
      <c r="PG128" s="2" t="s">
        <v>132</v>
      </c>
      <c r="PH128" s="2" t="s">
        <v>132</v>
      </c>
      <c r="PI128" s="2" t="s">
        <v>142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175</v>
      </c>
      <c r="PR128" s="2" t="s">
        <v>129</v>
      </c>
      <c r="PS128" s="2" t="s">
        <v>132</v>
      </c>
      <c r="PT128" s="2" t="s">
        <v>132</v>
      </c>
      <c r="PU128" s="2" t="s">
        <v>142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175</v>
      </c>
      <c r="QD128" s="2" t="s">
        <v>129</v>
      </c>
      <c r="QE128" s="2" t="s">
        <v>132</v>
      </c>
      <c r="QF128" s="2" t="s">
        <v>132</v>
      </c>
      <c r="QG128" s="2" t="s">
        <v>142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175</v>
      </c>
      <c r="RB128" s="2" t="s">
        <v>129</v>
      </c>
      <c r="RC128" s="2" t="s">
        <v>132</v>
      </c>
      <c r="RD128" s="2" t="s">
        <v>132</v>
      </c>
      <c r="RE128" s="2" t="s">
        <v>142</v>
      </c>
      <c r="RF128" s="2" t="s">
        <v>180</v>
      </c>
      <c r="RG128" s="4"/>
      <c r="RH128" s="8"/>
      <c r="RI128" s="4"/>
      <c r="RJ128" s="8"/>
      <c r="RK128" s="7"/>
      <c r="RL128" s="7"/>
      <c r="RM128" s="2" t="s">
        <v>175</v>
      </c>
      <c r="RN128" s="2" t="s">
        <v>129</v>
      </c>
      <c r="RO128" s="2" t="s">
        <v>132</v>
      </c>
      <c r="RP128" s="2" t="s">
        <v>132</v>
      </c>
      <c r="RQ128" s="2" t="s">
        <v>142</v>
      </c>
      <c r="RR128" s="2" t="s">
        <v>132</v>
      </c>
    </row>
    <row r="129">
      <c r="A129" s="2" t="s">
        <v>1938</v>
      </c>
      <c r="B129" s="2" t="s">
        <v>121</v>
      </c>
      <c r="C129" s="2" t="s">
        <v>122</v>
      </c>
      <c r="D129" s="2" t="s">
        <v>1898</v>
      </c>
      <c r="E129" s="2" t="s">
        <v>1899</v>
      </c>
      <c r="F129" s="2" t="s">
        <v>1939</v>
      </c>
      <c r="G129" s="2" t="s">
        <v>1939</v>
      </c>
      <c r="H129" s="2" t="s">
        <v>1939</v>
      </c>
      <c r="I129" s="2" t="s">
        <v>1940</v>
      </c>
      <c r="J129" s="2" t="s">
        <v>127</v>
      </c>
      <c r="K129" s="2" t="s">
        <v>847</v>
      </c>
      <c r="L129" s="3">
        <v>57.14</v>
      </c>
      <c r="M129" s="3">
        <v>60</v>
      </c>
      <c r="N129" s="3">
        <v>119.99</v>
      </c>
      <c r="O129" s="2" t="s">
        <v>129</v>
      </c>
      <c r="P129" s="2" t="s">
        <v>864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428</v>
      </c>
      <c r="V129" s="2" t="s">
        <v>848</v>
      </c>
      <c r="W129" s="2" t="s">
        <v>849</v>
      </c>
      <c r="X129" s="2" t="s">
        <v>879</v>
      </c>
      <c r="Y129" s="2" t="s">
        <v>1612</v>
      </c>
      <c r="Z129" s="4">
        <v>95</v>
      </c>
      <c r="AA129" s="4">
        <f>=ROUNDDOWN(95,0)</f>
      </c>
      <c r="AB129" s="5">
        <v>1</v>
      </c>
      <c r="AC129" s="2" t="s">
        <v>132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1</v>
      </c>
      <c r="AQ129" s="8">
        <v>60</v>
      </c>
      <c r="AR129" s="4"/>
      <c r="AS129" s="8"/>
      <c r="AT129" s="7"/>
      <c r="AU129" s="7"/>
      <c r="AV129" s="4">
        <v>1</v>
      </c>
      <c r="AW129" s="8">
        <v>60</v>
      </c>
      <c r="AX129" s="4"/>
      <c r="AY129" s="8"/>
      <c r="AZ129" s="7"/>
      <c r="BA129" s="7"/>
      <c r="BB129" s="7">
        <v>1</v>
      </c>
      <c r="BC129" s="4">
        <v>1</v>
      </c>
      <c r="BD129" s="8">
        <v>60</v>
      </c>
      <c r="BE129" s="4"/>
      <c r="BF129" s="8"/>
      <c r="BG129" s="7"/>
      <c r="BH129" s="7"/>
      <c r="BI129" s="7">
        <v>1</v>
      </c>
      <c r="BJ129" s="4">
        <v>1</v>
      </c>
      <c r="BK129" s="8">
        <v>60</v>
      </c>
      <c r="BL129" s="2" t="s">
        <v>19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140</v>
      </c>
      <c r="BV129" s="2" t="s">
        <v>129</v>
      </c>
      <c r="BW129" s="2" t="s">
        <v>132</v>
      </c>
      <c r="BX129" s="2" t="s">
        <v>855</v>
      </c>
      <c r="BY129" s="2" t="s">
        <v>142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140</v>
      </c>
      <c r="CH129" s="2" t="s">
        <v>129</v>
      </c>
      <c r="CI129" s="2" t="s">
        <v>1120</v>
      </c>
      <c r="CJ129" s="2" t="s">
        <v>132</v>
      </c>
      <c r="CK129" s="2" t="s">
        <v>142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140</v>
      </c>
      <c r="CT129" s="2" t="s">
        <v>129</v>
      </c>
      <c r="CU129" s="2" t="s">
        <v>1941</v>
      </c>
      <c r="CV129" s="2" t="s">
        <v>132</v>
      </c>
      <c r="CW129" s="2" t="s">
        <v>142</v>
      </c>
      <c r="CX129" s="2" t="s">
        <v>132</v>
      </c>
      <c r="CY129" s="4">
        <v>1</v>
      </c>
      <c r="CZ129" s="8">
        <v>60</v>
      </c>
      <c r="DA129" s="4"/>
      <c r="DB129" s="8"/>
      <c r="DC129" s="7"/>
      <c r="DD129" s="7"/>
      <c r="DE129" s="2" t="s">
        <v>140</v>
      </c>
      <c r="DF129" s="2" t="s">
        <v>129</v>
      </c>
      <c r="DG129" s="2" t="s">
        <v>1941</v>
      </c>
      <c r="DH129" s="2" t="s">
        <v>783</v>
      </c>
      <c r="DI129" s="2" t="s">
        <v>142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140</v>
      </c>
      <c r="DR129" s="2" t="s">
        <v>129</v>
      </c>
      <c r="DS129" s="2" t="s">
        <v>609</v>
      </c>
      <c r="DT129" s="2" t="s">
        <v>132</v>
      </c>
      <c r="DU129" s="2" t="s">
        <v>142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140</v>
      </c>
      <c r="ED129" s="2" t="s">
        <v>129</v>
      </c>
      <c r="EE129" s="2" t="s">
        <v>1941</v>
      </c>
      <c r="EF129" s="2" t="s">
        <v>132</v>
      </c>
      <c r="EG129" s="2" t="s">
        <v>142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129</v>
      </c>
      <c r="EQ129" s="2" t="s">
        <v>873</v>
      </c>
      <c r="ER129" s="2" t="s">
        <v>132</v>
      </c>
      <c r="ES129" s="2" t="s">
        <v>142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796</v>
      </c>
      <c r="FB129" s="2" t="s">
        <v>129</v>
      </c>
      <c r="FC129" s="2" t="s">
        <v>132</v>
      </c>
      <c r="FD129" s="2" t="s">
        <v>132</v>
      </c>
      <c r="FE129" s="2" t="s">
        <v>142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175</v>
      </c>
      <c r="FN129" s="2" t="s">
        <v>129</v>
      </c>
      <c r="FO129" s="2" t="s">
        <v>132</v>
      </c>
      <c r="FP129" s="2" t="s">
        <v>132</v>
      </c>
      <c r="FQ129" s="2" t="s">
        <v>142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140</v>
      </c>
      <c r="FZ129" s="2" t="s">
        <v>129</v>
      </c>
      <c r="GA129" s="2" t="s">
        <v>1912</v>
      </c>
      <c r="GB129" s="2" t="s">
        <v>132</v>
      </c>
      <c r="GC129" s="2" t="s">
        <v>142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129</v>
      </c>
      <c r="GM129" s="2" t="s">
        <v>1941</v>
      </c>
      <c r="GN129" s="2" t="s">
        <v>132</v>
      </c>
      <c r="GO129" s="2" t="s">
        <v>142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140</v>
      </c>
      <c r="GX129" s="2" t="s">
        <v>129</v>
      </c>
      <c r="GY129" s="2" t="s">
        <v>1941</v>
      </c>
      <c r="GZ129" s="2" t="s">
        <v>132</v>
      </c>
      <c r="HA129" s="2" t="s">
        <v>142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164</v>
      </c>
      <c r="HJ129" s="2" t="s">
        <v>129</v>
      </c>
      <c r="HK129" s="2" t="s">
        <v>132</v>
      </c>
      <c r="HL129" s="2" t="s">
        <v>132</v>
      </c>
      <c r="HM129" s="2" t="s">
        <v>142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175</v>
      </c>
      <c r="HV129" s="2" t="s">
        <v>129</v>
      </c>
      <c r="HW129" s="2" t="s">
        <v>132</v>
      </c>
      <c r="HX129" s="2" t="s">
        <v>132</v>
      </c>
      <c r="HY129" s="2" t="s">
        <v>142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175</v>
      </c>
      <c r="IH129" s="2" t="s">
        <v>129</v>
      </c>
      <c r="II129" s="2" t="s">
        <v>132</v>
      </c>
      <c r="IJ129" s="2" t="s">
        <v>132</v>
      </c>
      <c r="IK129" s="2" t="s">
        <v>142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175</v>
      </c>
      <c r="IT129" s="2" t="s">
        <v>129</v>
      </c>
      <c r="IU129" s="2" t="s">
        <v>132</v>
      </c>
      <c r="IV129" s="2" t="s">
        <v>132</v>
      </c>
      <c r="IW129" s="2" t="s">
        <v>142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140</v>
      </c>
      <c r="JF129" s="2" t="s">
        <v>129</v>
      </c>
      <c r="JG129" s="2" t="s">
        <v>1904</v>
      </c>
      <c r="JH129" s="2" t="s">
        <v>132</v>
      </c>
      <c r="JI129" s="2" t="s">
        <v>142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176</v>
      </c>
      <c r="JR129" s="2" t="s">
        <v>129</v>
      </c>
      <c r="JS129" s="2" t="s">
        <v>132</v>
      </c>
      <c r="JT129" s="2" t="s">
        <v>132</v>
      </c>
      <c r="JU129" s="2" t="s">
        <v>142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164</v>
      </c>
      <c r="KD129" s="2" t="s">
        <v>129</v>
      </c>
      <c r="KE129" s="2" t="s">
        <v>132</v>
      </c>
      <c r="KF129" s="2" t="s">
        <v>132</v>
      </c>
      <c r="KG129" s="2" t="s">
        <v>142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175</v>
      </c>
      <c r="KP129" s="2" t="s">
        <v>129</v>
      </c>
      <c r="KQ129" s="2" t="s">
        <v>132</v>
      </c>
      <c r="KR129" s="2" t="s">
        <v>132</v>
      </c>
      <c r="KS129" s="2" t="s">
        <v>142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175</v>
      </c>
      <c r="LB129" s="2" t="s">
        <v>177</v>
      </c>
      <c r="LC129" s="2" t="s">
        <v>132</v>
      </c>
      <c r="LD129" s="2" t="s">
        <v>132</v>
      </c>
      <c r="LE129" s="2" t="s">
        <v>142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175</v>
      </c>
      <c r="LN129" s="2" t="s">
        <v>129</v>
      </c>
      <c r="LO129" s="2" t="s">
        <v>132</v>
      </c>
      <c r="LP129" s="2" t="s">
        <v>132</v>
      </c>
      <c r="LQ129" s="2" t="s">
        <v>142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175</v>
      </c>
      <c r="ML129" s="2" t="s">
        <v>129</v>
      </c>
      <c r="MM129" s="2" t="s">
        <v>132</v>
      </c>
      <c r="MN129" s="2" t="s">
        <v>132</v>
      </c>
      <c r="MO129" s="2" t="s">
        <v>142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175</v>
      </c>
      <c r="MX129" s="2" t="s">
        <v>129</v>
      </c>
      <c r="MY129" s="2" t="s">
        <v>132</v>
      </c>
      <c r="MZ129" s="2" t="s">
        <v>132</v>
      </c>
      <c r="NA129" s="2" t="s">
        <v>142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175</v>
      </c>
      <c r="NJ129" s="2" t="s">
        <v>129</v>
      </c>
      <c r="NK129" s="2" t="s">
        <v>132</v>
      </c>
      <c r="NL129" s="2" t="s">
        <v>132</v>
      </c>
      <c r="NM129" s="2" t="s">
        <v>142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176</v>
      </c>
      <c r="OH129" s="2" t="s">
        <v>129</v>
      </c>
      <c r="OI129" s="2" t="s">
        <v>132</v>
      </c>
      <c r="OJ129" s="2" t="s">
        <v>132</v>
      </c>
      <c r="OK129" s="2" t="s">
        <v>142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175</v>
      </c>
      <c r="OT129" s="2" t="s">
        <v>129</v>
      </c>
      <c r="OU129" s="2" t="s">
        <v>132</v>
      </c>
      <c r="OV129" s="2" t="s">
        <v>132</v>
      </c>
      <c r="OW129" s="2" t="s">
        <v>142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164</v>
      </c>
      <c r="PF129" s="2" t="s">
        <v>129</v>
      </c>
      <c r="PG129" s="2" t="s">
        <v>132</v>
      </c>
      <c r="PH129" s="2" t="s">
        <v>132</v>
      </c>
      <c r="PI129" s="2" t="s">
        <v>142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175</v>
      </c>
      <c r="PR129" s="2" t="s">
        <v>129</v>
      </c>
      <c r="PS129" s="2" t="s">
        <v>132</v>
      </c>
      <c r="PT129" s="2" t="s">
        <v>132</v>
      </c>
      <c r="PU129" s="2" t="s">
        <v>142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175</v>
      </c>
      <c r="QD129" s="2" t="s">
        <v>129</v>
      </c>
      <c r="QE129" s="2" t="s">
        <v>132</v>
      </c>
      <c r="QF129" s="2" t="s">
        <v>132</v>
      </c>
      <c r="QG129" s="2" t="s">
        <v>142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175</v>
      </c>
      <c r="RB129" s="2" t="s">
        <v>129</v>
      </c>
      <c r="RC129" s="2" t="s">
        <v>132</v>
      </c>
      <c r="RD129" s="2" t="s">
        <v>132</v>
      </c>
      <c r="RE129" s="2" t="s">
        <v>142</v>
      </c>
      <c r="RF129" s="2" t="s">
        <v>180</v>
      </c>
      <c r="RG129" s="4"/>
      <c r="RH129" s="8"/>
      <c r="RI129" s="4"/>
      <c r="RJ129" s="8"/>
      <c r="RK129" s="7"/>
      <c r="RL129" s="7"/>
      <c r="RM129" s="2" t="s">
        <v>175</v>
      </c>
      <c r="RN129" s="2" t="s">
        <v>129</v>
      </c>
      <c r="RO129" s="2" t="s">
        <v>132</v>
      </c>
      <c r="RP129" s="2" t="s">
        <v>132</v>
      </c>
      <c r="RQ129" s="2" t="s">
        <v>142</v>
      </c>
      <c r="RR129" s="2" t="s">
        <v>132</v>
      </c>
    </row>
    <row r="130">
      <c r="A130" s="2" t="s">
        <v>1942</v>
      </c>
      <c r="B130" s="2" t="s">
        <v>121</v>
      </c>
      <c r="C130" s="2" t="s">
        <v>122</v>
      </c>
      <c r="D130" s="2" t="s">
        <v>1898</v>
      </c>
      <c r="E130" s="2" t="s">
        <v>1943</v>
      </c>
      <c r="F130" s="2" t="s">
        <v>1944</v>
      </c>
      <c r="G130" s="2" t="s">
        <v>1944</v>
      </c>
      <c r="H130" s="2" t="s">
        <v>1944</v>
      </c>
      <c r="I130" s="2" t="s">
        <v>1945</v>
      </c>
      <c r="J130" s="2" t="s">
        <v>1946</v>
      </c>
      <c r="K130" s="2" t="s">
        <v>847</v>
      </c>
      <c r="L130" s="3">
        <v>50.43</v>
      </c>
      <c r="M130" s="3">
        <v>52.95</v>
      </c>
      <c r="N130" s="3">
        <v>93.49</v>
      </c>
      <c r="O130" s="2" t="s">
        <v>129</v>
      </c>
      <c r="P130" s="2" t="s">
        <v>218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428</v>
      </c>
      <c r="V130" s="2" t="s">
        <v>746</v>
      </c>
      <c r="W130" s="2" t="s">
        <v>132</v>
      </c>
      <c r="X130" s="2" t="s">
        <v>132</v>
      </c>
      <c r="Y130" s="2" t="s">
        <v>1617</v>
      </c>
      <c r="Z130" s="4">
        <v>159</v>
      </c>
      <c r="AA130" s="4">
        <f>=ROUNDDOWN(10.6,0)</f>
      </c>
      <c r="AB130" s="5">
        <v>15</v>
      </c>
      <c r="AC130" s="2" t="s">
        <v>1947</v>
      </c>
      <c r="AD130" s="4">
        <v>160</v>
      </c>
      <c r="AE130" s="4">
        <v>300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74</v>
      </c>
      <c r="AQ130" s="8">
        <v>4111.85</v>
      </c>
      <c r="AR130" s="4"/>
      <c r="AS130" s="8"/>
      <c r="AT130" s="7"/>
      <c r="AU130" s="7"/>
      <c r="AV130" s="4">
        <v>197</v>
      </c>
      <c r="AW130" s="8">
        <v>6820.29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>
        <v>0.6029</v>
      </c>
      <c r="BC130" s="4">
        <v>207</v>
      </c>
      <c r="BD130" s="8">
        <v>7408.5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0.9206</v>
      </c>
      <c r="BJ130" s="4">
        <v>74</v>
      </c>
      <c r="BK130" s="8">
        <v>4111.85</v>
      </c>
      <c r="BL130" s="2" t="s">
        <v>1948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140</v>
      </c>
      <c r="BV130" s="2" t="s">
        <v>129</v>
      </c>
      <c r="BW130" s="2" t="s">
        <v>132</v>
      </c>
      <c r="BX130" s="2" t="s">
        <v>1290</v>
      </c>
      <c r="BY130" s="2" t="s">
        <v>142</v>
      </c>
      <c r="BZ130" s="2" t="s">
        <v>132</v>
      </c>
      <c r="CA130" s="4">
        <v>30</v>
      </c>
      <c r="CB130" s="8">
        <v>1452.3</v>
      </c>
      <c r="CC130" s="4"/>
      <c r="CD130" s="8"/>
      <c r="CE130" s="7"/>
      <c r="CF130" s="7"/>
      <c r="CG130" s="2" t="s">
        <v>140</v>
      </c>
      <c r="CH130" s="2" t="s">
        <v>129</v>
      </c>
      <c r="CI130" s="2" t="s">
        <v>1949</v>
      </c>
      <c r="CJ130" s="2" t="s">
        <v>1950</v>
      </c>
      <c r="CK130" s="2" t="s">
        <v>142</v>
      </c>
      <c r="CL130" s="2" t="s">
        <v>132</v>
      </c>
      <c r="CM130" s="4">
        <v>28</v>
      </c>
      <c r="CN130" s="8">
        <v>1668.8</v>
      </c>
      <c r="CO130" s="4"/>
      <c r="CP130" s="8"/>
      <c r="CQ130" s="7"/>
      <c r="CR130" s="7"/>
      <c r="CS130" s="2" t="s">
        <v>140</v>
      </c>
      <c r="CT130" s="2" t="s">
        <v>129</v>
      </c>
      <c r="CU130" s="2" t="s">
        <v>1111</v>
      </c>
      <c r="CV130" s="2" t="s">
        <v>1447</v>
      </c>
      <c r="CW130" s="2" t="s">
        <v>142</v>
      </c>
      <c r="CX130" s="2" t="s">
        <v>132</v>
      </c>
      <c r="CY130" s="4">
        <v>5</v>
      </c>
      <c r="CZ130" s="8">
        <v>296.16</v>
      </c>
      <c r="DA130" s="4"/>
      <c r="DB130" s="8"/>
      <c r="DC130" s="7"/>
      <c r="DD130" s="7"/>
      <c r="DE130" s="2" t="s">
        <v>140</v>
      </c>
      <c r="DF130" s="2" t="s">
        <v>129</v>
      </c>
      <c r="DG130" s="2" t="s">
        <v>1821</v>
      </c>
      <c r="DH130" s="2" t="s">
        <v>1950</v>
      </c>
      <c r="DI130" s="2" t="s">
        <v>142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140</v>
      </c>
      <c r="DR130" s="2" t="s">
        <v>177</v>
      </c>
      <c r="DS130" s="2" t="s">
        <v>1951</v>
      </c>
      <c r="DT130" s="2" t="s">
        <v>1952</v>
      </c>
      <c r="DU130" s="2" t="s">
        <v>142</v>
      </c>
      <c r="DV130" s="2" t="s">
        <v>132</v>
      </c>
      <c r="DW130" s="4">
        <v>2</v>
      </c>
      <c r="DX130" s="8">
        <v>142.32</v>
      </c>
      <c r="DY130" s="4"/>
      <c r="DZ130" s="8"/>
      <c r="EA130" s="7"/>
      <c r="EB130" s="7"/>
      <c r="EC130" s="2" t="s">
        <v>140</v>
      </c>
      <c r="ED130" s="2" t="s">
        <v>129</v>
      </c>
      <c r="EE130" s="2" t="s">
        <v>829</v>
      </c>
      <c r="EF130" s="2" t="s">
        <v>647</v>
      </c>
      <c r="EG130" s="2" t="s">
        <v>142</v>
      </c>
      <c r="EH130" s="2" t="s">
        <v>132</v>
      </c>
      <c r="EI130" s="4">
        <v>2</v>
      </c>
      <c r="EJ130" s="8">
        <v>132.62</v>
      </c>
      <c r="EK130" s="4"/>
      <c r="EL130" s="8"/>
      <c r="EM130" s="7"/>
      <c r="EN130" s="7"/>
      <c r="EO130" s="2" t="s">
        <v>140</v>
      </c>
      <c r="EP130" s="2" t="s">
        <v>129</v>
      </c>
      <c r="EQ130" s="2" t="s">
        <v>1789</v>
      </c>
      <c r="ER130" s="2" t="s">
        <v>1683</v>
      </c>
      <c r="ES130" s="2" t="s">
        <v>142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140</v>
      </c>
      <c r="FB130" s="2" t="s">
        <v>177</v>
      </c>
      <c r="FC130" s="2" t="s">
        <v>1630</v>
      </c>
      <c r="FD130" s="2" t="s">
        <v>1953</v>
      </c>
      <c r="FE130" s="2" t="s">
        <v>142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140</v>
      </c>
      <c r="FN130" s="2" t="s">
        <v>129</v>
      </c>
      <c r="FO130" s="2" t="s">
        <v>156</v>
      </c>
      <c r="FP130" s="2" t="s">
        <v>1847</v>
      </c>
      <c r="FQ130" s="2" t="s">
        <v>142</v>
      </c>
      <c r="FR130" s="2" t="s">
        <v>132</v>
      </c>
      <c r="FS130" s="4">
        <v>3</v>
      </c>
      <c r="FT130" s="8">
        <v>171.57</v>
      </c>
      <c r="FU130" s="4"/>
      <c r="FV130" s="8"/>
      <c r="FW130" s="7"/>
      <c r="FX130" s="7"/>
      <c r="FY130" s="2" t="s">
        <v>140</v>
      </c>
      <c r="FZ130" s="2" t="s">
        <v>129</v>
      </c>
      <c r="GA130" s="2" t="s">
        <v>158</v>
      </c>
      <c r="GB130" s="2" t="s">
        <v>344</v>
      </c>
      <c r="GC130" s="2" t="s">
        <v>142</v>
      </c>
      <c r="GD130" s="2" t="s">
        <v>132</v>
      </c>
      <c r="GE130" s="4">
        <v>1</v>
      </c>
      <c r="GF130" s="8">
        <v>84.99</v>
      </c>
      <c r="GG130" s="4"/>
      <c r="GH130" s="8"/>
      <c r="GI130" s="7"/>
      <c r="GJ130" s="7"/>
      <c r="GK130" s="2" t="s">
        <v>140</v>
      </c>
      <c r="GL130" s="2" t="s">
        <v>129</v>
      </c>
      <c r="GM130" s="2" t="s">
        <v>1821</v>
      </c>
      <c r="GN130" s="2" t="s">
        <v>952</v>
      </c>
      <c r="GO130" s="2" t="s">
        <v>142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129</v>
      </c>
      <c r="GY130" s="2" t="s">
        <v>1954</v>
      </c>
      <c r="GZ130" s="2" t="s">
        <v>1701</v>
      </c>
      <c r="HA130" s="2" t="s">
        <v>142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129</v>
      </c>
      <c r="HK130" s="2" t="s">
        <v>365</v>
      </c>
      <c r="HL130" s="2" t="s">
        <v>1761</v>
      </c>
      <c r="HM130" s="2" t="s">
        <v>142</v>
      </c>
      <c r="HN130" s="2" t="s">
        <v>132</v>
      </c>
      <c r="HO130" s="4">
        <v>1</v>
      </c>
      <c r="HP130" s="8">
        <v>52.95</v>
      </c>
      <c r="HQ130" s="4"/>
      <c r="HR130" s="8"/>
      <c r="HS130" s="7"/>
      <c r="HT130" s="7"/>
      <c r="HU130" s="2" t="s">
        <v>140</v>
      </c>
      <c r="HV130" s="2" t="s">
        <v>129</v>
      </c>
      <c r="HW130" s="2" t="s">
        <v>367</v>
      </c>
      <c r="HX130" s="2" t="s">
        <v>504</v>
      </c>
      <c r="HY130" s="2" t="s">
        <v>142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168</v>
      </c>
      <c r="IH130" s="2" t="s">
        <v>129</v>
      </c>
      <c r="II130" s="2" t="s">
        <v>132</v>
      </c>
      <c r="IJ130" s="2" t="s">
        <v>132</v>
      </c>
      <c r="IK130" s="2" t="s">
        <v>142</v>
      </c>
      <c r="IL130" s="2" t="s">
        <v>132</v>
      </c>
      <c r="IM130" s="4">
        <v>1</v>
      </c>
      <c r="IN130" s="8">
        <v>52.95</v>
      </c>
      <c r="IO130" s="4"/>
      <c r="IP130" s="8"/>
      <c r="IQ130" s="7"/>
      <c r="IR130" s="7"/>
      <c r="IS130" s="2" t="s">
        <v>140</v>
      </c>
      <c r="IT130" s="2" t="s">
        <v>129</v>
      </c>
      <c r="IU130" s="2" t="s">
        <v>305</v>
      </c>
      <c r="IV130" s="2" t="s">
        <v>1435</v>
      </c>
      <c r="IW130" s="2" t="s">
        <v>142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129</v>
      </c>
      <c r="JG130" s="2" t="s">
        <v>1793</v>
      </c>
      <c r="JH130" s="2" t="s">
        <v>157</v>
      </c>
      <c r="JI130" s="2" t="s">
        <v>142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140</v>
      </c>
      <c r="JR130" s="2" t="s">
        <v>129</v>
      </c>
      <c r="JS130" s="2" t="s">
        <v>170</v>
      </c>
      <c r="JT130" s="2" t="s">
        <v>237</v>
      </c>
      <c r="JU130" s="2" t="s">
        <v>142</v>
      </c>
      <c r="JV130" s="2" t="s">
        <v>132</v>
      </c>
      <c r="JW130" s="4">
        <v>1</v>
      </c>
      <c r="JX130" s="8">
        <v>57.19</v>
      </c>
      <c r="JY130" s="4"/>
      <c r="JZ130" s="8"/>
      <c r="KA130" s="7"/>
      <c r="KB130" s="7"/>
      <c r="KC130" s="2" t="s">
        <v>140</v>
      </c>
      <c r="KD130" s="2" t="s">
        <v>129</v>
      </c>
      <c r="KE130" s="2" t="s">
        <v>1955</v>
      </c>
      <c r="KF130" s="2" t="s">
        <v>1956</v>
      </c>
      <c r="KG130" s="2" t="s">
        <v>142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173</v>
      </c>
      <c r="KP130" s="2" t="s">
        <v>129</v>
      </c>
      <c r="KQ130" s="2" t="s">
        <v>132</v>
      </c>
      <c r="KR130" s="2" t="s">
        <v>132</v>
      </c>
      <c r="KS130" s="2" t="s">
        <v>142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132</v>
      </c>
      <c r="LB130" s="2" t="s">
        <v>132</v>
      </c>
      <c r="LC130" s="2" t="s">
        <v>132</v>
      </c>
      <c r="LD130" s="2" t="s">
        <v>132</v>
      </c>
      <c r="LE130" s="2" t="s">
        <v>132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140</v>
      </c>
      <c r="LZ130" s="2" t="s">
        <v>174</v>
      </c>
      <c r="MA130" s="2" t="s">
        <v>1521</v>
      </c>
      <c r="MB130" s="2" t="s">
        <v>1775</v>
      </c>
      <c r="MC130" s="2" t="s">
        <v>142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175</v>
      </c>
      <c r="ML130" s="2" t="s">
        <v>129</v>
      </c>
      <c r="MM130" s="2" t="s">
        <v>132</v>
      </c>
      <c r="MN130" s="2" t="s">
        <v>132</v>
      </c>
      <c r="MO130" s="2" t="s">
        <v>142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175</v>
      </c>
      <c r="MX130" s="2" t="s">
        <v>129</v>
      </c>
      <c r="MY130" s="2" t="s">
        <v>132</v>
      </c>
      <c r="MZ130" s="2" t="s">
        <v>132</v>
      </c>
      <c r="NA130" s="2" t="s">
        <v>142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175</v>
      </c>
      <c r="NJ130" s="2" t="s">
        <v>129</v>
      </c>
      <c r="NK130" s="2" t="s">
        <v>132</v>
      </c>
      <c r="NL130" s="2" t="s">
        <v>132</v>
      </c>
      <c r="NM130" s="2" t="s">
        <v>142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129</v>
      </c>
      <c r="OI130" s="2" t="s">
        <v>132</v>
      </c>
      <c r="OJ130" s="2" t="s">
        <v>132</v>
      </c>
      <c r="OK130" s="2" t="s">
        <v>142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175</v>
      </c>
      <c r="OT130" s="2" t="s">
        <v>177</v>
      </c>
      <c r="OU130" s="2" t="s">
        <v>132</v>
      </c>
      <c r="OV130" s="2" t="s">
        <v>132</v>
      </c>
      <c r="OW130" s="2" t="s">
        <v>142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164</v>
      </c>
      <c r="PF130" s="2" t="s">
        <v>129</v>
      </c>
      <c r="PG130" s="2" t="s">
        <v>132</v>
      </c>
      <c r="PH130" s="2" t="s">
        <v>132</v>
      </c>
      <c r="PI130" s="2" t="s">
        <v>142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140</v>
      </c>
      <c r="PR130" s="2" t="s">
        <v>177</v>
      </c>
      <c r="PS130" s="2" t="s">
        <v>178</v>
      </c>
      <c r="PT130" s="2" t="s">
        <v>199</v>
      </c>
      <c r="PU130" s="2" t="s">
        <v>142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164</v>
      </c>
      <c r="QP130" s="2" t="s">
        <v>177</v>
      </c>
      <c r="QQ130" s="2" t="s">
        <v>132</v>
      </c>
      <c r="QR130" s="2" t="s">
        <v>132</v>
      </c>
      <c r="QS130" s="2" t="s">
        <v>142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175</v>
      </c>
      <c r="RB130" s="2" t="s">
        <v>129</v>
      </c>
      <c r="RC130" s="2" t="s">
        <v>132</v>
      </c>
      <c r="RD130" s="2" t="s">
        <v>132</v>
      </c>
      <c r="RE130" s="2" t="s">
        <v>142</v>
      </c>
      <c r="RF130" s="2" t="s">
        <v>180</v>
      </c>
      <c r="RG130" s="4"/>
      <c r="RH130" s="8"/>
      <c r="RI130" s="4"/>
      <c r="RJ130" s="8"/>
      <c r="RK130" s="7"/>
      <c r="RL130" s="7"/>
      <c r="RM130" s="2" t="s">
        <v>140</v>
      </c>
      <c r="RN130" s="2" t="s">
        <v>177</v>
      </c>
      <c r="RO130" s="2" t="s">
        <v>1957</v>
      </c>
      <c r="RP130" s="2" t="s">
        <v>1958</v>
      </c>
      <c r="RQ130" s="2" t="s">
        <v>142</v>
      </c>
      <c r="RR130" s="2" t="s">
        <v>132</v>
      </c>
    </row>
    <row r="131">
      <c r="A131" s="2" t="s">
        <v>1959</v>
      </c>
      <c r="B131" s="2" t="s">
        <v>121</v>
      </c>
      <c r="C131" s="2" t="s">
        <v>122</v>
      </c>
      <c r="D131" s="2" t="s">
        <v>1898</v>
      </c>
      <c r="E131" s="2" t="s">
        <v>1943</v>
      </c>
      <c r="F131" s="2" t="s">
        <v>1944</v>
      </c>
      <c r="G131" s="2" t="s">
        <v>1944</v>
      </c>
      <c r="H131" s="2" t="s">
        <v>1944</v>
      </c>
      <c r="I131" s="2" t="s">
        <v>1960</v>
      </c>
      <c r="J131" s="2" t="s">
        <v>1961</v>
      </c>
      <c r="K131" s="2" t="s">
        <v>847</v>
      </c>
      <c r="L131" s="3">
        <v>18.95</v>
      </c>
      <c r="M131" s="3">
        <v>19.9</v>
      </c>
      <c r="N131" s="3">
        <v>42.49</v>
      </c>
      <c r="O131" s="2" t="s">
        <v>129</v>
      </c>
      <c r="P131" s="2" t="s">
        <v>321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428</v>
      </c>
      <c r="V131" s="2" t="s">
        <v>746</v>
      </c>
      <c r="W131" s="2" t="s">
        <v>132</v>
      </c>
      <c r="X131" s="2" t="s">
        <v>132</v>
      </c>
      <c r="Y131" s="2" t="s">
        <v>1617</v>
      </c>
      <c r="Z131" s="4">
        <v>261</v>
      </c>
      <c r="AA131" s="4">
        <f>=ROUNDDOWN(13.05,0)</f>
      </c>
      <c r="AB131" s="5">
        <v>20</v>
      </c>
      <c r="AC131" s="2" t="s">
        <v>324</v>
      </c>
      <c r="AD131" s="4">
        <v>200</v>
      </c>
      <c r="AE131" s="4">
        <v>300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123</v>
      </c>
      <c r="AQ131" s="8">
        <v>2708.44</v>
      </c>
      <c r="AR131" s="4"/>
      <c r="AS131" s="8"/>
      <c r="AT131" s="7"/>
      <c r="AU131" s="7"/>
      <c r="AV131" s="4" t="s">
        <v>132</v>
      </c>
      <c r="AW131" s="8" t="s">
        <v>132</v>
      </c>
      <c r="AX131" s="4" t="s">
        <v>132</v>
      </c>
      <c r="AY131" s="8" t="s">
        <v>132</v>
      </c>
      <c r="AZ131" s="7" t="s">
        <v>132</v>
      </c>
      <c r="BA131" s="7" t="s">
        <v>132</v>
      </c>
      <c r="BB131" s="7">
        <v>0.3971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 t="s">
        <v>132</v>
      </c>
      <c r="BJ131" s="4">
        <v>123</v>
      </c>
      <c r="BK131" s="8">
        <v>2708.44</v>
      </c>
      <c r="BL131" s="2" t="s">
        <v>1962</v>
      </c>
      <c r="BM131" s="7">
        <v>1</v>
      </c>
      <c r="BN131" s="7">
        <v>1</v>
      </c>
      <c r="BO131" s="4">
        <v>19</v>
      </c>
      <c r="BP131" s="8">
        <v>414.01</v>
      </c>
      <c r="BQ131" s="4"/>
      <c r="BR131" s="8"/>
      <c r="BS131" s="7"/>
      <c r="BT131" s="7"/>
      <c r="BU131" s="2" t="s">
        <v>140</v>
      </c>
      <c r="BV131" s="2" t="s">
        <v>129</v>
      </c>
      <c r="BW131" s="2" t="s">
        <v>132</v>
      </c>
      <c r="BX131" s="2" t="s">
        <v>1963</v>
      </c>
      <c r="BY131" s="2" t="s">
        <v>142</v>
      </c>
      <c r="BZ131" s="2" t="s">
        <v>132</v>
      </c>
      <c r="CA131" s="4">
        <v>35</v>
      </c>
      <c r="CB131" s="8">
        <v>691.49</v>
      </c>
      <c r="CC131" s="4"/>
      <c r="CD131" s="8"/>
      <c r="CE131" s="7"/>
      <c r="CF131" s="7"/>
      <c r="CG131" s="2" t="s">
        <v>140</v>
      </c>
      <c r="CH131" s="2" t="s">
        <v>129</v>
      </c>
      <c r="CI131" s="2" t="s">
        <v>1949</v>
      </c>
      <c r="CJ131" s="2" t="s">
        <v>1964</v>
      </c>
      <c r="CK131" s="2" t="s">
        <v>142</v>
      </c>
      <c r="CL131" s="2" t="s">
        <v>132</v>
      </c>
      <c r="CM131" s="4">
        <v>18</v>
      </c>
      <c r="CN131" s="8">
        <v>399.96</v>
      </c>
      <c r="CO131" s="4"/>
      <c r="CP131" s="8"/>
      <c r="CQ131" s="7"/>
      <c r="CR131" s="7"/>
      <c r="CS131" s="2" t="s">
        <v>140</v>
      </c>
      <c r="CT131" s="2" t="s">
        <v>129</v>
      </c>
      <c r="CU131" s="2" t="s">
        <v>1111</v>
      </c>
      <c r="CV131" s="2" t="s">
        <v>962</v>
      </c>
      <c r="CW131" s="2" t="s">
        <v>142</v>
      </c>
      <c r="CX131" s="2" t="s">
        <v>132</v>
      </c>
      <c r="CY131" s="4">
        <v>22</v>
      </c>
      <c r="CZ131" s="8">
        <v>492.52</v>
      </c>
      <c r="DA131" s="4"/>
      <c r="DB131" s="8"/>
      <c r="DC131" s="7"/>
      <c r="DD131" s="7"/>
      <c r="DE131" s="2" t="s">
        <v>140</v>
      </c>
      <c r="DF131" s="2" t="s">
        <v>129</v>
      </c>
      <c r="DG131" s="2" t="s">
        <v>1821</v>
      </c>
      <c r="DH131" s="2" t="s">
        <v>1950</v>
      </c>
      <c r="DI131" s="2" t="s">
        <v>142</v>
      </c>
      <c r="DJ131" s="2" t="s">
        <v>132</v>
      </c>
      <c r="DK131" s="4">
        <v>9</v>
      </c>
      <c r="DL131" s="8">
        <v>206.1</v>
      </c>
      <c r="DM131" s="4"/>
      <c r="DN131" s="8"/>
      <c r="DO131" s="7"/>
      <c r="DP131" s="7"/>
      <c r="DQ131" s="2" t="s">
        <v>140</v>
      </c>
      <c r="DR131" s="2" t="s">
        <v>129</v>
      </c>
      <c r="DS131" s="2" t="s">
        <v>1951</v>
      </c>
      <c r="DT131" s="2" t="s">
        <v>1965</v>
      </c>
      <c r="DU131" s="2" t="s">
        <v>142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140</v>
      </c>
      <c r="ED131" s="2" t="s">
        <v>129</v>
      </c>
      <c r="EE131" s="2" t="s">
        <v>829</v>
      </c>
      <c r="EF131" s="2" t="s">
        <v>1966</v>
      </c>
      <c r="EG131" s="2" t="s">
        <v>142</v>
      </c>
      <c r="EH131" s="2" t="s">
        <v>132</v>
      </c>
      <c r="EI131" s="4">
        <v>1</v>
      </c>
      <c r="EJ131" s="8">
        <v>24.76</v>
      </c>
      <c r="EK131" s="4"/>
      <c r="EL131" s="8"/>
      <c r="EM131" s="7"/>
      <c r="EN131" s="7"/>
      <c r="EO131" s="2" t="s">
        <v>140</v>
      </c>
      <c r="EP131" s="2" t="s">
        <v>129</v>
      </c>
      <c r="EQ131" s="2" t="s">
        <v>1789</v>
      </c>
      <c r="ER131" s="2" t="s">
        <v>1683</v>
      </c>
      <c r="ES131" s="2" t="s">
        <v>142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140</v>
      </c>
      <c r="FB131" s="2" t="s">
        <v>177</v>
      </c>
      <c r="FC131" s="2" t="s">
        <v>1630</v>
      </c>
      <c r="FD131" s="2" t="s">
        <v>964</v>
      </c>
      <c r="FE131" s="2" t="s">
        <v>142</v>
      </c>
      <c r="FF131" s="2" t="s">
        <v>132</v>
      </c>
      <c r="FG131" s="4">
        <v>3</v>
      </c>
      <c r="FH131" s="8">
        <v>51.6</v>
      </c>
      <c r="FI131" s="4"/>
      <c r="FJ131" s="8"/>
      <c r="FK131" s="7"/>
      <c r="FL131" s="7"/>
      <c r="FM131" s="2" t="s">
        <v>140</v>
      </c>
      <c r="FN131" s="2" t="s">
        <v>129</v>
      </c>
      <c r="FO131" s="2" t="s">
        <v>300</v>
      </c>
      <c r="FP131" s="2" t="s">
        <v>1967</v>
      </c>
      <c r="FQ131" s="2" t="s">
        <v>142</v>
      </c>
      <c r="FR131" s="2" t="s">
        <v>132</v>
      </c>
      <c r="FS131" s="4">
        <v>1</v>
      </c>
      <c r="FT131" s="8">
        <v>21.5</v>
      </c>
      <c r="FU131" s="4"/>
      <c r="FV131" s="8"/>
      <c r="FW131" s="7"/>
      <c r="FX131" s="7"/>
      <c r="FY131" s="2" t="s">
        <v>140</v>
      </c>
      <c r="FZ131" s="2" t="s">
        <v>129</v>
      </c>
      <c r="GA131" s="2" t="s">
        <v>344</v>
      </c>
      <c r="GB131" s="2" t="s">
        <v>1968</v>
      </c>
      <c r="GC131" s="2" t="s">
        <v>142</v>
      </c>
      <c r="GD131" s="2" t="s">
        <v>132</v>
      </c>
      <c r="GE131" s="4">
        <v>3</v>
      </c>
      <c r="GF131" s="8">
        <v>131.97</v>
      </c>
      <c r="GG131" s="4"/>
      <c r="GH131" s="8"/>
      <c r="GI131" s="7"/>
      <c r="GJ131" s="7"/>
      <c r="GK131" s="2" t="s">
        <v>140</v>
      </c>
      <c r="GL131" s="2" t="s">
        <v>129</v>
      </c>
      <c r="GM131" s="2" t="s">
        <v>1821</v>
      </c>
      <c r="GN131" s="2" t="s">
        <v>952</v>
      </c>
      <c r="GO131" s="2" t="s">
        <v>142</v>
      </c>
      <c r="GP131" s="2" t="s">
        <v>132</v>
      </c>
      <c r="GQ131" s="4">
        <v>1</v>
      </c>
      <c r="GR131" s="8">
        <v>38.99</v>
      </c>
      <c r="GS131" s="4"/>
      <c r="GT131" s="8"/>
      <c r="GU131" s="7"/>
      <c r="GV131" s="7"/>
      <c r="GW131" s="2" t="s">
        <v>140</v>
      </c>
      <c r="GX131" s="2" t="s">
        <v>129</v>
      </c>
      <c r="GY131" s="2" t="s">
        <v>1969</v>
      </c>
      <c r="GZ131" s="2" t="s">
        <v>1970</v>
      </c>
      <c r="HA131" s="2" t="s">
        <v>142</v>
      </c>
      <c r="HB131" s="2" t="s">
        <v>132</v>
      </c>
      <c r="HC131" s="4">
        <v>2</v>
      </c>
      <c r="HD131" s="8">
        <v>46.44</v>
      </c>
      <c r="HE131" s="4"/>
      <c r="HF131" s="8"/>
      <c r="HG131" s="7"/>
      <c r="HH131" s="7"/>
      <c r="HI131" s="2" t="s">
        <v>140</v>
      </c>
      <c r="HJ131" s="2" t="s">
        <v>129</v>
      </c>
      <c r="HK131" s="2" t="s">
        <v>365</v>
      </c>
      <c r="HL131" s="2" t="s">
        <v>943</v>
      </c>
      <c r="HM131" s="2" t="s">
        <v>142</v>
      </c>
      <c r="HN131" s="2" t="s">
        <v>132</v>
      </c>
      <c r="HO131" s="4">
        <v>2</v>
      </c>
      <c r="HP131" s="8">
        <v>39.82</v>
      </c>
      <c r="HQ131" s="4"/>
      <c r="HR131" s="8"/>
      <c r="HS131" s="7"/>
      <c r="HT131" s="7"/>
      <c r="HU131" s="2" t="s">
        <v>140</v>
      </c>
      <c r="HV131" s="2" t="s">
        <v>129</v>
      </c>
      <c r="HW131" s="2" t="s">
        <v>367</v>
      </c>
      <c r="HX131" s="2" t="s">
        <v>812</v>
      </c>
      <c r="HY131" s="2" t="s">
        <v>142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168</v>
      </c>
      <c r="IH131" s="2" t="s">
        <v>129</v>
      </c>
      <c r="II131" s="2" t="s">
        <v>132</v>
      </c>
      <c r="IJ131" s="2" t="s">
        <v>132</v>
      </c>
      <c r="IK131" s="2" t="s">
        <v>142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129</v>
      </c>
      <c r="IU131" s="2" t="s">
        <v>305</v>
      </c>
      <c r="IV131" s="2" t="s">
        <v>1435</v>
      </c>
      <c r="IW131" s="2" t="s">
        <v>142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129</v>
      </c>
      <c r="JG131" s="2" t="s">
        <v>1904</v>
      </c>
      <c r="JH131" s="2" t="s">
        <v>132</v>
      </c>
      <c r="JI131" s="2" t="s">
        <v>142</v>
      </c>
      <c r="JJ131" s="2" t="s">
        <v>132</v>
      </c>
      <c r="JK131" s="4">
        <v>2</v>
      </c>
      <c r="JL131" s="8">
        <v>41.78</v>
      </c>
      <c r="JM131" s="4"/>
      <c r="JN131" s="8"/>
      <c r="JO131" s="7"/>
      <c r="JP131" s="7"/>
      <c r="JQ131" s="2" t="s">
        <v>140</v>
      </c>
      <c r="JR131" s="2" t="s">
        <v>129</v>
      </c>
      <c r="JS131" s="2" t="s">
        <v>170</v>
      </c>
      <c r="JT131" s="2" t="s">
        <v>237</v>
      </c>
      <c r="JU131" s="2" t="s">
        <v>142</v>
      </c>
      <c r="JV131" s="2" t="s">
        <v>132</v>
      </c>
      <c r="JW131" s="4">
        <v>5</v>
      </c>
      <c r="JX131" s="8">
        <v>107.5</v>
      </c>
      <c r="JY131" s="4"/>
      <c r="JZ131" s="8"/>
      <c r="KA131" s="7"/>
      <c r="KB131" s="7"/>
      <c r="KC131" s="2" t="s">
        <v>140</v>
      </c>
      <c r="KD131" s="2" t="s">
        <v>129</v>
      </c>
      <c r="KE131" s="2" t="s">
        <v>373</v>
      </c>
      <c r="KF131" s="2" t="s">
        <v>1731</v>
      </c>
      <c r="KG131" s="2" t="s">
        <v>142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132</v>
      </c>
      <c r="KP131" s="2" t="s">
        <v>132</v>
      </c>
      <c r="KQ131" s="2" t="s">
        <v>132</v>
      </c>
      <c r="KR131" s="2" t="s">
        <v>132</v>
      </c>
      <c r="KS131" s="2" t="s">
        <v>132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132</v>
      </c>
      <c r="LB131" s="2" t="s">
        <v>132</v>
      </c>
      <c r="LC131" s="2" t="s">
        <v>132</v>
      </c>
      <c r="LD131" s="2" t="s">
        <v>132</v>
      </c>
      <c r="LE131" s="2" t="s">
        <v>132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132</v>
      </c>
      <c r="LN131" s="2" t="s">
        <v>132</v>
      </c>
      <c r="LO131" s="2" t="s">
        <v>132</v>
      </c>
      <c r="LP131" s="2" t="s">
        <v>132</v>
      </c>
      <c r="LQ131" s="2" t="s">
        <v>132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140</v>
      </c>
      <c r="LZ131" s="2" t="s">
        <v>174</v>
      </c>
      <c r="MA131" s="2" t="s">
        <v>1521</v>
      </c>
      <c r="MB131" s="2" t="s">
        <v>1971</v>
      </c>
      <c r="MC131" s="2" t="s">
        <v>142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175</v>
      </c>
      <c r="ML131" s="2" t="s">
        <v>129</v>
      </c>
      <c r="MM131" s="2" t="s">
        <v>132</v>
      </c>
      <c r="MN131" s="2" t="s">
        <v>132</v>
      </c>
      <c r="MO131" s="2" t="s">
        <v>142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175</v>
      </c>
      <c r="MX131" s="2" t="s">
        <v>129</v>
      </c>
      <c r="MY131" s="2" t="s">
        <v>132</v>
      </c>
      <c r="MZ131" s="2" t="s">
        <v>132</v>
      </c>
      <c r="NA131" s="2" t="s">
        <v>142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175</v>
      </c>
      <c r="NJ131" s="2" t="s">
        <v>129</v>
      </c>
      <c r="NK131" s="2" t="s">
        <v>132</v>
      </c>
      <c r="NL131" s="2" t="s">
        <v>132</v>
      </c>
      <c r="NM131" s="2" t="s">
        <v>142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175</v>
      </c>
      <c r="OH131" s="2" t="s">
        <v>129</v>
      </c>
      <c r="OI131" s="2" t="s">
        <v>132</v>
      </c>
      <c r="OJ131" s="2" t="s">
        <v>132</v>
      </c>
      <c r="OK131" s="2" t="s">
        <v>142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175</v>
      </c>
      <c r="OT131" s="2" t="s">
        <v>177</v>
      </c>
      <c r="OU131" s="2" t="s">
        <v>132</v>
      </c>
      <c r="OV131" s="2" t="s">
        <v>132</v>
      </c>
      <c r="OW131" s="2" t="s">
        <v>142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164</v>
      </c>
      <c r="PF131" s="2" t="s">
        <v>129</v>
      </c>
      <c r="PG131" s="2" t="s">
        <v>132</v>
      </c>
      <c r="PH131" s="2" t="s">
        <v>132</v>
      </c>
      <c r="PI131" s="2" t="s">
        <v>142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140</v>
      </c>
      <c r="PR131" s="2" t="s">
        <v>177</v>
      </c>
      <c r="PS131" s="2" t="s">
        <v>178</v>
      </c>
      <c r="PT131" s="2" t="s">
        <v>199</v>
      </c>
      <c r="PU131" s="2" t="s">
        <v>142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132</v>
      </c>
      <c r="QD131" s="2" t="s">
        <v>132</v>
      </c>
      <c r="QE131" s="2" t="s">
        <v>132</v>
      </c>
      <c r="QF131" s="2" t="s">
        <v>132</v>
      </c>
      <c r="QG131" s="2" t="s">
        <v>132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164</v>
      </c>
      <c r="QP131" s="2" t="s">
        <v>177</v>
      </c>
      <c r="QQ131" s="2" t="s">
        <v>132</v>
      </c>
      <c r="QR131" s="2" t="s">
        <v>132</v>
      </c>
      <c r="QS131" s="2" t="s">
        <v>142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175</v>
      </c>
      <c r="RB131" s="2" t="s">
        <v>129</v>
      </c>
      <c r="RC131" s="2" t="s">
        <v>132</v>
      </c>
      <c r="RD131" s="2" t="s">
        <v>132</v>
      </c>
      <c r="RE131" s="2" t="s">
        <v>142</v>
      </c>
      <c r="RF131" s="2" t="s">
        <v>180</v>
      </c>
      <c r="RG131" s="4"/>
      <c r="RH131" s="8"/>
      <c r="RI131" s="4"/>
      <c r="RJ131" s="8"/>
      <c r="RK131" s="7"/>
      <c r="RL131" s="7"/>
      <c r="RM131" s="2" t="s">
        <v>140</v>
      </c>
      <c r="RN131" s="2" t="s">
        <v>177</v>
      </c>
      <c r="RO131" s="2" t="s">
        <v>1734</v>
      </c>
      <c r="RP131" s="2" t="s">
        <v>1958</v>
      </c>
      <c r="RQ131" s="2" t="s">
        <v>142</v>
      </c>
      <c r="RR131" s="2" t="s">
        <v>132</v>
      </c>
    </row>
    <row r="132">
      <c r="A132" s="2" t="s">
        <v>1972</v>
      </c>
      <c r="B132" s="2" t="s">
        <v>121</v>
      </c>
      <c r="C132" s="2" t="s">
        <v>122</v>
      </c>
      <c r="D132" s="2" t="s">
        <v>1898</v>
      </c>
      <c r="E132" s="2" t="s">
        <v>1943</v>
      </c>
      <c r="F132" s="2" t="s">
        <v>1944</v>
      </c>
      <c r="G132" s="2" t="s">
        <v>1944</v>
      </c>
      <c r="H132" s="2" t="s">
        <v>1944</v>
      </c>
      <c r="I132" s="2" t="s">
        <v>1945</v>
      </c>
      <c r="J132" s="2" t="s">
        <v>1946</v>
      </c>
      <c r="K132" s="2" t="s">
        <v>1043</v>
      </c>
      <c r="L132" s="3">
        <v>50.43</v>
      </c>
      <c r="M132" s="3">
        <v>52.95</v>
      </c>
      <c r="N132" s="3">
        <v>93.49</v>
      </c>
      <c r="O132" s="2" t="s">
        <v>129</v>
      </c>
      <c r="P132" s="2" t="s">
        <v>602</v>
      </c>
      <c r="Q132" s="2" t="s">
        <v>131</v>
      </c>
      <c r="R132" s="2" t="s">
        <v>132</v>
      </c>
      <c r="S132" s="2" t="s">
        <v>1973</v>
      </c>
      <c r="T132" s="2" t="s">
        <v>132</v>
      </c>
      <c r="U132" s="2" t="s">
        <v>428</v>
      </c>
      <c r="V132" s="2" t="s">
        <v>746</v>
      </c>
      <c r="W132" s="2" t="s">
        <v>246</v>
      </c>
      <c r="X132" s="2" t="s">
        <v>849</v>
      </c>
      <c r="Y132" s="2" t="s">
        <v>683</v>
      </c>
      <c r="Z132" s="4">
        <v>155</v>
      </c>
      <c r="AA132" s="4">
        <f>=ROUNDDOWN(91.1764705882353,0)</f>
      </c>
      <c r="AB132" s="5">
        <v>1.7</v>
      </c>
      <c r="AC132" s="2" t="s">
        <v>132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10</v>
      </c>
      <c r="AQ132" s="8">
        <v>588.21</v>
      </c>
      <c r="AR132" s="4"/>
      <c r="AS132" s="8"/>
      <c r="AT132" s="7"/>
      <c r="AU132" s="7"/>
      <c r="AV132" s="4">
        <v>10</v>
      </c>
      <c r="AW132" s="8">
        <v>588.21</v>
      </c>
      <c r="AX132" s="4"/>
      <c r="AY132" s="8"/>
      <c r="AZ132" s="7"/>
      <c r="BA132" s="7"/>
      <c r="BB132" s="7">
        <v>1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0.0794</v>
      </c>
      <c r="BJ132" s="4">
        <v>10</v>
      </c>
      <c r="BK132" s="8">
        <v>588.21</v>
      </c>
      <c r="BL132" s="2" t="s">
        <v>1974</v>
      </c>
      <c r="BM132" s="7">
        <v>1</v>
      </c>
      <c r="BN132" s="7">
        <v>1</v>
      </c>
      <c r="BO132" s="4">
        <v>3</v>
      </c>
      <c r="BP132" s="8">
        <v>173.97</v>
      </c>
      <c r="BQ132" s="4"/>
      <c r="BR132" s="8"/>
      <c r="BS132" s="7"/>
      <c r="BT132" s="7"/>
      <c r="BU132" s="2" t="s">
        <v>140</v>
      </c>
      <c r="BV132" s="2" t="s">
        <v>129</v>
      </c>
      <c r="BW132" s="2" t="s">
        <v>132</v>
      </c>
      <c r="BX132" s="2" t="s">
        <v>749</v>
      </c>
      <c r="BY132" s="2" t="s">
        <v>142</v>
      </c>
      <c r="BZ132" s="2" t="s">
        <v>132</v>
      </c>
      <c r="CA132" s="4">
        <v>1</v>
      </c>
      <c r="CB132" s="8">
        <v>51.5</v>
      </c>
      <c r="CC132" s="4"/>
      <c r="CD132" s="8"/>
      <c r="CE132" s="7"/>
      <c r="CF132" s="7"/>
      <c r="CG132" s="2" t="s">
        <v>140</v>
      </c>
      <c r="CH132" s="2" t="s">
        <v>129</v>
      </c>
      <c r="CI132" s="2" t="s">
        <v>1975</v>
      </c>
      <c r="CJ132" s="2" t="s">
        <v>1056</v>
      </c>
      <c r="CK132" s="2" t="s">
        <v>142</v>
      </c>
      <c r="CL132" s="2" t="s">
        <v>132</v>
      </c>
      <c r="CM132" s="4">
        <v>3</v>
      </c>
      <c r="CN132" s="8">
        <v>178.8</v>
      </c>
      <c r="CO132" s="4"/>
      <c r="CP132" s="8"/>
      <c r="CQ132" s="7"/>
      <c r="CR132" s="7"/>
      <c r="CS132" s="2" t="s">
        <v>140</v>
      </c>
      <c r="CT132" s="2" t="s">
        <v>129</v>
      </c>
      <c r="CU132" s="2" t="s">
        <v>686</v>
      </c>
      <c r="CV132" s="2" t="s">
        <v>1976</v>
      </c>
      <c r="CW132" s="2" t="s">
        <v>142</v>
      </c>
      <c r="CX132" s="2" t="s">
        <v>132</v>
      </c>
      <c r="CY132" s="4">
        <v>2</v>
      </c>
      <c r="CZ132" s="8">
        <v>112.78</v>
      </c>
      <c r="DA132" s="4"/>
      <c r="DB132" s="8"/>
      <c r="DC132" s="7"/>
      <c r="DD132" s="7"/>
      <c r="DE132" s="2" t="s">
        <v>140</v>
      </c>
      <c r="DF132" s="2" t="s">
        <v>129</v>
      </c>
      <c r="DG132" s="2" t="s">
        <v>688</v>
      </c>
      <c r="DH132" s="2" t="s">
        <v>529</v>
      </c>
      <c r="DI132" s="2" t="s">
        <v>142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140</v>
      </c>
      <c r="DR132" s="2" t="s">
        <v>177</v>
      </c>
      <c r="DS132" s="2" t="s">
        <v>200</v>
      </c>
      <c r="DT132" s="2" t="s">
        <v>696</v>
      </c>
      <c r="DU132" s="2" t="s">
        <v>142</v>
      </c>
      <c r="DV132" s="2" t="s">
        <v>132</v>
      </c>
      <c r="DW132" s="4">
        <v>1</v>
      </c>
      <c r="DX132" s="8">
        <v>71.16</v>
      </c>
      <c r="DY132" s="4"/>
      <c r="DZ132" s="8"/>
      <c r="EA132" s="7"/>
      <c r="EB132" s="7"/>
      <c r="EC132" s="2" t="s">
        <v>140</v>
      </c>
      <c r="ED132" s="2" t="s">
        <v>129</v>
      </c>
      <c r="EE132" s="2" t="s">
        <v>258</v>
      </c>
      <c r="EF132" s="2" t="s">
        <v>1977</v>
      </c>
      <c r="EG132" s="2" t="s">
        <v>142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129</v>
      </c>
      <c r="EQ132" s="2" t="s">
        <v>688</v>
      </c>
      <c r="ER132" s="2" t="s">
        <v>808</v>
      </c>
      <c r="ES132" s="2" t="s">
        <v>142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140</v>
      </c>
      <c r="FB132" s="2" t="s">
        <v>129</v>
      </c>
      <c r="FC132" s="2" t="s">
        <v>154</v>
      </c>
      <c r="FD132" s="2" t="s">
        <v>1871</v>
      </c>
      <c r="FE132" s="2" t="s">
        <v>142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173</v>
      </c>
      <c r="FN132" s="2" t="s">
        <v>129</v>
      </c>
      <c r="FO132" s="2" t="s">
        <v>132</v>
      </c>
      <c r="FP132" s="2" t="s">
        <v>132</v>
      </c>
      <c r="FQ132" s="2" t="s">
        <v>142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129</v>
      </c>
      <c r="GA132" s="2" t="s">
        <v>1978</v>
      </c>
      <c r="GB132" s="2" t="s">
        <v>1159</v>
      </c>
      <c r="GC132" s="2" t="s">
        <v>142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129</v>
      </c>
      <c r="GM132" s="2" t="s">
        <v>688</v>
      </c>
      <c r="GN132" s="2" t="s">
        <v>1979</v>
      </c>
      <c r="GO132" s="2" t="s">
        <v>142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129</v>
      </c>
      <c r="GY132" s="2" t="s">
        <v>162</v>
      </c>
      <c r="GZ132" s="2" t="s">
        <v>132</v>
      </c>
      <c r="HA132" s="2" t="s">
        <v>142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129</v>
      </c>
      <c r="HK132" s="2" t="s">
        <v>1406</v>
      </c>
      <c r="HL132" s="2" t="s">
        <v>570</v>
      </c>
      <c r="HM132" s="2" t="s">
        <v>142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129</v>
      </c>
      <c r="HW132" s="2" t="s">
        <v>343</v>
      </c>
      <c r="HX132" s="2" t="s">
        <v>1813</v>
      </c>
      <c r="HY132" s="2" t="s">
        <v>142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168</v>
      </c>
      <c r="IH132" s="2" t="s">
        <v>129</v>
      </c>
      <c r="II132" s="2" t="s">
        <v>132</v>
      </c>
      <c r="IJ132" s="2" t="s">
        <v>132</v>
      </c>
      <c r="IK132" s="2" t="s">
        <v>142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140</v>
      </c>
      <c r="IT132" s="2" t="s">
        <v>129</v>
      </c>
      <c r="IU132" s="2" t="s">
        <v>169</v>
      </c>
      <c r="IV132" s="2" t="s">
        <v>132</v>
      </c>
      <c r="IW132" s="2" t="s">
        <v>142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140</v>
      </c>
      <c r="JF132" s="2" t="s">
        <v>129</v>
      </c>
      <c r="JG132" s="2" t="s">
        <v>1904</v>
      </c>
      <c r="JH132" s="2" t="s">
        <v>132</v>
      </c>
      <c r="JI132" s="2" t="s">
        <v>142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140</v>
      </c>
      <c r="JR132" s="2" t="s">
        <v>129</v>
      </c>
      <c r="JS132" s="2" t="s">
        <v>236</v>
      </c>
      <c r="JT132" s="2" t="s">
        <v>1882</v>
      </c>
      <c r="JU132" s="2" t="s">
        <v>142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129</v>
      </c>
      <c r="KE132" s="2" t="s">
        <v>276</v>
      </c>
      <c r="KF132" s="2" t="s">
        <v>132</v>
      </c>
      <c r="KG132" s="2" t="s">
        <v>142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132</v>
      </c>
      <c r="KP132" s="2" t="s">
        <v>132</v>
      </c>
      <c r="KQ132" s="2" t="s">
        <v>132</v>
      </c>
      <c r="KR132" s="2" t="s">
        <v>132</v>
      </c>
      <c r="KS132" s="2" t="s">
        <v>132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175</v>
      </c>
      <c r="LB132" s="2" t="s">
        <v>177</v>
      </c>
      <c r="LC132" s="2" t="s">
        <v>132</v>
      </c>
      <c r="LD132" s="2" t="s">
        <v>132</v>
      </c>
      <c r="LE132" s="2" t="s">
        <v>142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140</v>
      </c>
      <c r="LZ132" s="2" t="s">
        <v>174</v>
      </c>
      <c r="MA132" s="2" t="s">
        <v>696</v>
      </c>
      <c r="MB132" s="2" t="s">
        <v>726</v>
      </c>
      <c r="MC132" s="2" t="s">
        <v>142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175</v>
      </c>
      <c r="ML132" s="2" t="s">
        <v>129</v>
      </c>
      <c r="MM132" s="2" t="s">
        <v>132</v>
      </c>
      <c r="MN132" s="2" t="s">
        <v>132</v>
      </c>
      <c r="MO132" s="2" t="s">
        <v>142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175</v>
      </c>
      <c r="MX132" s="2" t="s">
        <v>129</v>
      </c>
      <c r="MY132" s="2" t="s">
        <v>132</v>
      </c>
      <c r="MZ132" s="2" t="s">
        <v>132</v>
      </c>
      <c r="NA132" s="2" t="s">
        <v>142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175</v>
      </c>
      <c r="NJ132" s="2" t="s">
        <v>129</v>
      </c>
      <c r="NK132" s="2" t="s">
        <v>132</v>
      </c>
      <c r="NL132" s="2" t="s">
        <v>132</v>
      </c>
      <c r="NM132" s="2" t="s">
        <v>142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176</v>
      </c>
      <c r="NV132" s="2" t="s">
        <v>129</v>
      </c>
      <c r="NW132" s="2" t="s">
        <v>132</v>
      </c>
      <c r="NX132" s="2" t="s">
        <v>132</v>
      </c>
      <c r="NY132" s="2" t="s">
        <v>142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129</v>
      </c>
      <c r="OI132" s="2" t="s">
        <v>132</v>
      </c>
      <c r="OJ132" s="2" t="s">
        <v>132</v>
      </c>
      <c r="OK132" s="2" t="s">
        <v>142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175</v>
      </c>
      <c r="OT132" s="2" t="s">
        <v>177</v>
      </c>
      <c r="OU132" s="2" t="s">
        <v>132</v>
      </c>
      <c r="OV132" s="2" t="s">
        <v>132</v>
      </c>
      <c r="OW132" s="2" t="s">
        <v>142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164</v>
      </c>
      <c r="PF132" s="2" t="s">
        <v>129</v>
      </c>
      <c r="PG132" s="2" t="s">
        <v>132</v>
      </c>
      <c r="PH132" s="2" t="s">
        <v>132</v>
      </c>
      <c r="PI132" s="2" t="s">
        <v>142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140</v>
      </c>
      <c r="PR132" s="2" t="s">
        <v>177</v>
      </c>
      <c r="PS132" s="2" t="s">
        <v>508</v>
      </c>
      <c r="PT132" s="2" t="s">
        <v>259</v>
      </c>
      <c r="PU132" s="2" t="s">
        <v>142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164</v>
      </c>
      <c r="QP132" s="2" t="s">
        <v>177</v>
      </c>
      <c r="QQ132" s="2" t="s">
        <v>132</v>
      </c>
      <c r="QR132" s="2" t="s">
        <v>132</v>
      </c>
      <c r="QS132" s="2" t="s">
        <v>142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175</v>
      </c>
      <c r="RB132" s="2" t="s">
        <v>129</v>
      </c>
      <c r="RC132" s="2" t="s">
        <v>132</v>
      </c>
      <c r="RD132" s="2" t="s">
        <v>132</v>
      </c>
      <c r="RE132" s="2" t="s">
        <v>142</v>
      </c>
      <c r="RF132" s="2" t="s">
        <v>180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177</v>
      </c>
      <c r="RO132" s="2" t="s">
        <v>652</v>
      </c>
      <c r="RP132" s="2" t="s">
        <v>132</v>
      </c>
      <c r="RQ132" s="2" t="s">
        <v>142</v>
      </c>
      <c r="RR132" s="2" t="s">
        <v>132</v>
      </c>
    </row>
    <row r="133">
      <c r="A133" s="2" t="s">
        <v>1980</v>
      </c>
      <c r="B133" s="2" t="s">
        <v>121</v>
      </c>
      <c r="C133" s="2" t="s">
        <v>122</v>
      </c>
      <c r="D133" s="2" t="s">
        <v>1898</v>
      </c>
      <c r="E133" s="2" t="s">
        <v>1943</v>
      </c>
      <c r="F133" s="2" t="s">
        <v>1981</v>
      </c>
      <c r="G133" s="2" t="s">
        <v>1981</v>
      </c>
      <c r="H133" s="2" t="s">
        <v>1981</v>
      </c>
      <c r="I133" s="2" t="s">
        <v>1982</v>
      </c>
      <c r="J133" s="2" t="s">
        <v>127</v>
      </c>
      <c r="K133" s="2" t="s">
        <v>426</v>
      </c>
      <c r="L133" s="3">
        <v>57.85</v>
      </c>
      <c r="M133" s="3">
        <v>60.74</v>
      </c>
      <c r="N133" s="3">
        <v>114.74</v>
      </c>
      <c r="O133" s="2" t="s">
        <v>129</v>
      </c>
      <c r="P133" s="2" t="s">
        <v>321</v>
      </c>
      <c r="Q133" s="2" t="s">
        <v>131</v>
      </c>
      <c r="R133" s="2" t="s">
        <v>132</v>
      </c>
      <c r="S133" s="2" t="s">
        <v>1983</v>
      </c>
      <c r="T133" s="2" t="s">
        <v>132</v>
      </c>
      <c r="U133" s="2" t="s">
        <v>428</v>
      </c>
      <c r="V133" s="2" t="s">
        <v>1984</v>
      </c>
      <c r="W133" s="2" t="s">
        <v>247</v>
      </c>
      <c r="X133" s="2" t="s">
        <v>401</v>
      </c>
      <c r="Y133" s="2" t="s">
        <v>381</v>
      </c>
      <c r="Z133" s="4">
        <v>53</v>
      </c>
      <c r="AA133" s="4">
        <f>=ROUNDDOWN(5.88888888888889,0)</f>
      </c>
      <c r="AB133" s="5">
        <v>9</v>
      </c>
      <c r="AC133" s="2" t="s">
        <v>219</v>
      </c>
      <c r="AD133" s="4">
        <v>130</v>
      </c>
      <c r="AE133" s="4">
        <v>130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55</v>
      </c>
      <c r="AQ133" s="8">
        <v>3686.37</v>
      </c>
      <c r="AR133" s="4"/>
      <c r="AS133" s="8"/>
      <c r="AT133" s="7"/>
      <c r="AU133" s="7"/>
      <c r="AV133" s="4">
        <v>55</v>
      </c>
      <c r="AW133" s="8">
        <v>3686.37</v>
      </c>
      <c r="AX133" s="4"/>
      <c r="AY133" s="8"/>
      <c r="AZ133" s="7"/>
      <c r="BA133" s="7"/>
      <c r="BB133" s="7">
        <v>1</v>
      </c>
      <c r="BC133" s="4">
        <v>55</v>
      </c>
      <c r="BD133" s="8">
        <v>3686.37</v>
      </c>
      <c r="BE133" s="4"/>
      <c r="BF133" s="8"/>
      <c r="BG133" s="7"/>
      <c r="BH133" s="7"/>
      <c r="BI133" s="7">
        <v>1</v>
      </c>
      <c r="BJ133" s="4">
        <v>55</v>
      </c>
      <c r="BK133" s="8">
        <v>3686.37</v>
      </c>
      <c r="BL133" s="2" t="s">
        <v>1985</v>
      </c>
      <c r="BM133" s="7">
        <v>1</v>
      </c>
      <c r="BN133" s="7">
        <v>1</v>
      </c>
      <c r="BO133" s="4">
        <v>9</v>
      </c>
      <c r="BP133" s="8">
        <v>598.77</v>
      </c>
      <c r="BQ133" s="4"/>
      <c r="BR133" s="8"/>
      <c r="BS133" s="7"/>
      <c r="BT133" s="7"/>
      <c r="BU133" s="2" t="s">
        <v>140</v>
      </c>
      <c r="BV133" s="2" t="s">
        <v>129</v>
      </c>
      <c r="BW133" s="2" t="s">
        <v>132</v>
      </c>
      <c r="BX133" s="2" t="s">
        <v>229</v>
      </c>
      <c r="BY133" s="2" t="s">
        <v>142</v>
      </c>
      <c r="BZ133" s="2" t="s">
        <v>132</v>
      </c>
      <c r="CA133" s="4">
        <v>16</v>
      </c>
      <c r="CB133" s="8">
        <v>898.97</v>
      </c>
      <c r="CC133" s="4"/>
      <c r="CD133" s="8"/>
      <c r="CE133" s="7"/>
      <c r="CF133" s="7"/>
      <c r="CG133" s="2" t="s">
        <v>140</v>
      </c>
      <c r="CH133" s="2" t="s">
        <v>129</v>
      </c>
      <c r="CI133" s="2" t="s">
        <v>251</v>
      </c>
      <c r="CJ133" s="2" t="s">
        <v>993</v>
      </c>
      <c r="CK133" s="2" t="s">
        <v>142</v>
      </c>
      <c r="CL133" s="2" t="s">
        <v>132</v>
      </c>
      <c r="CM133" s="4">
        <v>5</v>
      </c>
      <c r="CN133" s="8">
        <v>377.95</v>
      </c>
      <c r="CO133" s="4"/>
      <c r="CP133" s="8"/>
      <c r="CQ133" s="7"/>
      <c r="CR133" s="7"/>
      <c r="CS133" s="2" t="s">
        <v>140</v>
      </c>
      <c r="CT133" s="2" t="s">
        <v>129</v>
      </c>
      <c r="CU133" s="2" t="s">
        <v>420</v>
      </c>
      <c r="CV133" s="2" t="s">
        <v>328</v>
      </c>
      <c r="CW133" s="2" t="s">
        <v>142</v>
      </c>
      <c r="CX133" s="2" t="s">
        <v>132</v>
      </c>
      <c r="CY133" s="4">
        <v>8</v>
      </c>
      <c r="CZ133" s="8">
        <v>557.15</v>
      </c>
      <c r="DA133" s="4"/>
      <c r="DB133" s="8"/>
      <c r="DC133" s="7"/>
      <c r="DD133" s="7"/>
      <c r="DE133" s="2" t="s">
        <v>140</v>
      </c>
      <c r="DF133" s="2" t="s">
        <v>129</v>
      </c>
      <c r="DG133" s="2" t="s">
        <v>298</v>
      </c>
      <c r="DH133" s="2" t="s">
        <v>266</v>
      </c>
      <c r="DI133" s="2" t="s">
        <v>142</v>
      </c>
      <c r="DJ133" s="2" t="s">
        <v>132</v>
      </c>
      <c r="DK133" s="4">
        <v>4</v>
      </c>
      <c r="DL133" s="8">
        <v>283.48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381</v>
      </c>
      <c r="DT133" s="2" t="s">
        <v>260</v>
      </c>
      <c r="DU133" s="2" t="s">
        <v>142</v>
      </c>
      <c r="DV133" s="2" t="s">
        <v>132</v>
      </c>
      <c r="DW133" s="4">
        <v>1</v>
      </c>
      <c r="DX133" s="8">
        <v>74.24</v>
      </c>
      <c r="DY133" s="4"/>
      <c r="DZ133" s="8"/>
      <c r="EA133" s="7"/>
      <c r="EB133" s="7"/>
      <c r="EC133" s="2" t="s">
        <v>140</v>
      </c>
      <c r="ED133" s="2" t="s">
        <v>129</v>
      </c>
      <c r="EE133" s="2" t="s">
        <v>258</v>
      </c>
      <c r="EF133" s="2" t="s">
        <v>433</v>
      </c>
      <c r="EG133" s="2" t="s">
        <v>142</v>
      </c>
      <c r="EH133" s="2" t="s">
        <v>132</v>
      </c>
      <c r="EI133" s="4">
        <v>4</v>
      </c>
      <c r="EJ133" s="8">
        <v>296.96</v>
      </c>
      <c r="EK133" s="4"/>
      <c r="EL133" s="8"/>
      <c r="EM133" s="7"/>
      <c r="EN133" s="7"/>
      <c r="EO133" s="2" t="s">
        <v>140</v>
      </c>
      <c r="EP133" s="2" t="s">
        <v>129</v>
      </c>
      <c r="EQ133" s="2" t="s">
        <v>387</v>
      </c>
      <c r="ER133" s="2" t="s">
        <v>737</v>
      </c>
      <c r="ES133" s="2" t="s">
        <v>142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140</v>
      </c>
      <c r="FB133" s="2" t="s">
        <v>129</v>
      </c>
      <c r="FC133" s="2" t="s">
        <v>420</v>
      </c>
      <c r="FD133" s="2" t="s">
        <v>259</v>
      </c>
      <c r="FE133" s="2" t="s">
        <v>142</v>
      </c>
      <c r="FF133" s="2" t="s">
        <v>132</v>
      </c>
      <c r="FG133" s="4">
        <v>1</v>
      </c>
      <c r="FH133" s="8">
        <v>65.6</v>
      </c>
      <c r="FI133" s="4"/>
      <c r="FJ133" s="8"/>
      <c r="FK133" s="7"/>
      <c r="FL133" s="7"/>
      <c r="FM133" s="2" t="s">
        <v>140</v>
      </c>
      <c r="FN133" s="2" t="s">
        <v>129</v>
      </c>
      <c r="FO133" s="2" t="s">
        <v>156</v>
      </c>
      <c r="FP133" s="2" t="s">
        <v>1196</v>
      </c>
      <c r="FQ133" s="2" t="s">
        <v>142</v>
      </c>
      <c r="FR133" s="2" t="s">
        <v>132</v>
      </c>
      <c r="FS133" s="4">
        <v>4</v>
      </c>
      <c r="FT133" s="8">
        <v>262.4</v>
      </c>
      <c r="FU133" s="4"/>
      <c r="FV133" s="8"/>
      <c r="FW133" s="7"/>
      <c r="FX133" s="7"/>
      <c r="FY133" s="2" t="s">
        <v>140</v>
      </c>
      <c r="FZ133" s="2" t="s">
        <v>129</v>
      </c>
      <c r="GA133" s="2" t="s">
        <v>1978</v>
      </c>
      <c r="GB133" s="2" t="s">
        <v>678</v>
      </c>
      <c r="GC133" s="2" t="s">
        <v>142</v>
      </c>
      <c r="GD133" s="2" t="s">
        <v>132</v>
      </c>
      <c r="GE133" s="4">
        <v>2</v>
      </c>
      <c r="GF133" s="8">
        <v>199.98</v>
      </c>
      <c r="GG133" s="4"/>
      <c r="GH133" s="8"/>
      <c r="GI133" s="7"/>
      <c r="GJ133" s="7"/>
      <c r="GK133" s="2" t="s">
        <v>140</v>
      </c>
      <c r="GL133" s="2" t="s">
        <v>129</v>
      </c>
      <c r="GM133" s="2" t="s">
        <v>381</v>
      </c>
      <c r="GN133" s="2" t="s">
        <v>1986</v>
      </c>
      <c r="GO133" s="2" t="s">
        <v>142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129</v>
      </c>
      <c r="GY133" s="2" t="s">
        <v>162</v>
      </c>
      <c r="GZ133" s="2" t="s">
        <v>132</v>
      </c>
      <c r="HA133" s="2" t="s">
        <v>142</v>
      </c>
      <c r="HB133" s="2" t="s">
        <v>132</v>
      </c>
      <c r="HC133" s="4">
        <v>1</v>
      </c>
      <c r="HD133" s="8">
        <v>70.87</v>
      </c>
      <c r="HE133" s="4"/>
      <c r="HF133" s="8"/>
      <c r="HG133" s="7"/>
      <c r="HH133" s="7"/>
      <c r="HI133" s="2" t="s">
        <v>140</v>
      </c>
      <c r="HJ133" s="2" t="s">
        <v>129</v>
      </c>
      <c r="HK133" s="2" t="s">
        <v>420</v>
      </c>
      <c r="HL133" s="2" t="s">
        <v>1987</v>
      </c>
      <c r="HM133" s="2" t="s">
        <v>142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129</v>
      </c>
      <c r="HW133" s="2" t="s">
        <v>167</v>
      </c>
      <c r="HX133" s="2" t="s">
        <v>132</v>
      </c>
      <c r="HY133" s="2" t="s">
        <v>142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168</v>
      </c>
      <c r="IH133" s="2" t="s">
        <v>129</v>
      </c>
      <c r="II133" s="2" t="s">
        <v>132</v>
      </c>
      <c r="IJ133" s="2" t="s">
        <v>132</v>
      </c>
      <c r="IK133" s="2" t="s">
        <v>142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140</v>
      </c>
      <c r="IT133" s="2" t="s">
        <v>129</v>
      </c>
      <c r="IU133" s="2" t="s">
        <v>169</v>
      </c>
      <c r="IV133" s="2" t="s">
        <v>132</v>
      </c>
      <c r="IW133" s="2" t="s">
        <v>142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129</v>
      </c>
      <c r="JG133" s="2" t="s">
        <v>1904</v>
      </c>
      <c r="JH133" s="2" t="s">
        <v>132</v>
      </c>
      <c r="JI133" s="2" t="s">
        <v>142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129</v>
      </c>
      <c r="JS133" s="2" t="s">
        <v>420</v>
      </c>
      <c r="JT133" s="2" t="s">
        <v>1544</v>
      </c>
      <c r="JU133" s="2" t="s">
        <v>142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129</v>
      </c>
      <c r="KE133" s="2" t="s">
        <v>276</v>
      </c>
      <c r="KF133" s="2" t="s">
        <v>1988</v>
      </c>
      <c r="KG133" s="2" t="s">
        <v>142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132</v>
      </c>
      <c r="KP133" s="2" t="s">
        <v>132</v>
      </c>
      <c r="KQ133" s="2" t="s">
        <v>132</v>
      </c>
      <c r="KR133" s="2" t="s">
        <v>132</v>
      </c>
      <c r="KS133" s="2" t="s">
        <v>132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175</v>
      </c>
      <c r="LB133" s="2" t="s">
        <v>177</v>
      </c>
      <c r="LC133" s="2" t="s">
        <v>132</v>
      </c>
      <c r="LD133" s="2" t="s">
        <v>132</v>
      </c>
      <c r="LE133" s="2" t="s">
        <v>142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132</v>
      </c>
      <c r="LN133" s="2" t="s">
        <v>132</v>
      </c>
      <c r="LO133" s="2" t="s">
        <v>132</v>
      </c>
      <c r="LP133" s="2" t="s">
        <v>132</v>
      </c>
      <c r="LQ133" s="2" t="s">
        <v>132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140</v>
      </c>
      <c r="LZ133" s="2" t="s">
        <v>174</v>
      </c>
      <c r="MA133" s="2" t="s">
        <v>383</v>
      </c>
      <c r="MB133" s="2" t="s">
        <v>273</v>
      </c>
      <c r="MC133" s="2" t="s">
        <v>142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175</v>
      </c>
      <c r="ML133" s="2" t="s">
        <v>129</v>
      </c>
      <c r="MM133" s="2" t="s">
        <v>132</v>
      </c>
      <c r="MN133" s="2" t="s">
        <v>132</v>
      </c>
      <c r="MO133" s="2" t="s">
        <v>142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175</v>
      </c>
      <c r="MX133" s="2" t="s">
        <v>129</v>
      </c>
      <c r="MY133" s="2" t="s">
        <v>132</v>
      </c>
      <c r="MZ133" s="2" t="s">
        <v>132</v>
      </c>
      <c r="NA133" s="2" t="s">
        <v>142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175</v>
      </c>
      <c r="NJ133" s="2" t="s">
        <v>129</v>
      </c>
      <c r="NK133" s="2" t="s">
        <v>132</v>
      </c>
      <c r="NL133" s="2" t="s">
        <v>132</v>
      </c>
      <c r="NM133" s="2" t="s">
        <v>142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176</v>
      </c>
      <c r="NV133" s="2" t="s">
        <v>129</v>
      </c>
      <c r="NW133" s="2" t="s">
        <v>132</v>
      </c>
      <c r="NX133" s="2" t="s">
        <v>132</v>
      </c>
      <c r="NY133" s="2" t="s">
        <v>142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175</v>
      </c>
      <c r="OH133" s="2" t="s">
        <v>129</v>
      </c>
      <c r="OI133" s="2" t="s">
        <v>132</v>
      </c>
      <c r="OJ133" s="2" t="s">
        <v>132</v>
      </c>
      <c r="OK133" s="2" t="s">
        <v>142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175</v>
      </c>
      <c r="OT133" s="2" t="s">
        <v>177</v>
      </c>
      <c r="OU133" s="2" t="s">
        <v>132</v>
      </c>
      <c r="OV133" s="2" t="s">
        <v>132</v>
      </c>
      <c r="OW133" s="2" t="s">
        <v>142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164</v>
      </c>
      <c r="PF133" s="2" t="s">
        <v>129</v>
      </c>
      <c r="PG133" s="2" t="s">
        <v>132</v>
      </c>
      <c r="PH133" s="2" t="s">
        <v>132</v>
      </c>
      <c r="PI133" s="2" t="s">
        <v>142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140</v>
      </c>
      <c r="PR133" s="2" t="s">
        <v>177</v>
      </c>
      <c r="PS133" s="2" t="s">
        <v>213</v>
      </c>
      <c r="PT133" s="2" t="s">
        <v>132</v>
      </c>
      <c r="PU133" s="2" t="s">
        <v>142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164</v>
      </c>
      <c r="QP133" s="2" t="s">
        <v>177</v>
      </c>
      <c r="QQ133" s="2" t="s">
        <v>132</v>
      </c>
      <c r="QR133" s="2" t="s">
        <v>132</v>
      </c>
      <c r="QS133" s="2" t="s">
        <v>142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175</v>
      </c>
      <c r="RB133" s="2" t="s">
        <v>129</v>
      </c>
      <c r="RC133" s="2" t="s">
        <v>132</v>
      </c>
      <c r="RD133" s="2" t="s">
        <v>132</v>
      </c>
      <c r="RE133" s="2" t="s">
        <v>142</v>
      </c>
      <c r="RF133" s="2" t="s">
        <v>180</v>
      </c>
      <c r="RG133" s="4"/>
      <c r="RH133" s="8"/>
      <c r="RI133" s="4"/>
      <c r="RJ133" s="8"/>
      <c r="RK133" s="7"/>
      <c r="RL133" s="7"/>
      <c r="RM133" s="2" t="s">
        <v>140</v>
      </c>
      <c r="RN133" s="2" t="s">
        <v>177</v>
      </c>
      <c r="RO133" s="2" t="s">
        <v>275</v>
      </c>
      <c r="RP133" s="2" t="s">
        <v>1869</v>
      </c>
      <c r="RQ133" s="2" t="s">
        <v>142</v>
      </c>
      <c r="RR133" s="2" t="s">
        <v>132</v>
      </c>
    </row>
    <row r="134">
      <c r="A134" s="2" t="s">
        <v>1989</v>
      </c>
      <c r="B134" s="2" t="s">
        <v>121</v>
      </c>
      <c r="C134" s="2" t="s">
        <v>122</v>
      </c>
      <c r="D134" s="2" t="s">
        <v>1990</v>
      </c>
      <c r="E134" s="2" t="s">
        <v>660</v>
      </c>
      <c r="F134" s="2" t="s">
        <v>1991</v>
      </c>
      <c r="G134" s="2" t="s">
        <v>1991</v>
      </c>
      <c r="H134" s="2" t="s">
        <v>1991</v>
      </c>
      <c r="I134" s="2" t="s">
        <v>1992</v>
      </c>
      <c r="J134" s="2" t="s">
        <v>127</v>
      </c>
      <c r="K134" s="2" t="s">
        <v>819</v>
      </c>
      <c r="L134" s="3">
        <v>25.25</v>
      </c>
      <c r="M134" s="3">
        <v>26.51</v>
      </c>
      <c r="N134" s="3">
        <v>53.54</v>
      </c>
      <c r="O134" s="2" t="s">
        <v>129</v>
      </c>
      <c r="P134" s="2" t="s">
        <v>218</v>
      </c>
      <c r="Q134" s="2" t="s">
        <v>131</v>
      </c>
      <c r="R134" s="2" t="s">
        <v>132</v>
      </c>
      <c r="S134" s="2" t="s">
        <v>1993</v>
      </c>
      <c r="T134" s="2" t="s">
        <v>132</v>
      </c>
      <c r="U134" s="2" t="s">
        <v>134</v>
      </c>
      <c r="V134" s="2" t="s">
        <v>1994</v>
      </c>
      <c r="W134" s="2" t="s">
        <v>246</v>
      </c>
      <c r="X134" s="2" t="s">
        <v>132</v>
      </c>
      <c r="Y134" s="2" t="s">
        <v>789</v>
      </c>
      <c r="Z134" s="4">
        <v>66</v>
      </c>
      <c r="AA134" s="4">
        <f>=ROUNDDOWN(4.74820143884892,0)</f>
      </c>
      <c r="AB134" s="5">
        <v>13.9</v>
      </c>
      <c r="AC134" s="2" t="s">
        <v>1396</v>
      </c>
      <c r="AD134" s="4">
        <v>150</v>
      </c>
      <c r="AE134" s="4">
        <v>330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73</v>
      </c>
      <c r="AQ134" s="8">
        <v>1917.64</v>
      </c>
      <c r="AR134" s="4"/>
      <c r="AS134" s="8"/>
      <c r="AT134" s="7"/>
      <c r="AU134" s="7"/>
      <c r="AV134" s="4">
        <v>73</v>
      </c>
      <c r="AW134" s="8">
        <v>1917.64</v>
      </c>
      <c r="AX134" s="4"/>
      <c r="AY134" s="8"/>
      <c r="AZ134" s="7"/>
      <c r="BA134" s="7"/>
      <c r="BB134" s="7">
        <v>1</v>
      </c>
      <c r="BC134" s="4">
        <v>73</v>
      </c>
      <c r="BD134" s="8">
        <v>1917.64</v>
      </c>
      <c r="BE134" s="4"/>
      <c r="BF134" s="8"/>
      <c r="BG134" s="7"/>
      <c r="BH134" s="7"/>
      <c r="BI134" s="7">
        <v>1</v>
      </c>
      <c r="BJ134" s="4">
        <v>73</v>
      </c>
      <c r="BK134" s="8">
        <v>1917.64</v>
      </c>
      <c r="BL134" s="2" t="s">
        <v>1995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140</v>
      </c>
      <c r="BV134" s="2" t="s">
        <v>129</v>
      </c>
      <c r="BW134" s="2" t="s">
        <v>132</v>
      </c>
      <c r="BX134" s="2" t="s">
        <v>132</v>
      </c>
      <c r="BY134" s="2" t="s">
        <v>142</v>
      </c>
      <c r="BZ134" s="2" t="s">
        <v>132</v>
      </c>
      <c r="CA134" s="4">
        <v>48</v>
      </c>
      <c r="CB134" s="8">
        <v>1101.96</v>
      </c>
      <c r="CC134" s="4"/>
      <c r="CD134" s="8"/>
      <c r="CE134" s="7"/>
      <c r="CF134" s="7"/>
      <c r="CG134" s="2" t="s">
        <v>140</v>
      </c>
      <c r="CH134" s="2" t="s">
        <v>129</v>
      </c>
      <c r="CI134" s="2" t="s">
        <v>143</v>
      </c>
      <c r="CJ134" s="2" t="s">
        <v>1449</v>
      </c>
      <c r="CK134" s="2" t="s">
        <v>142</v>
      </c>
      <c r="CL134" s="2" t="s">
        <v>132</v>
      </c>
      <c r="CM134" s="4">
        <v>4</v>
      </c>
      <c r="CN134" s="8">
        <v>112.92</v>
      </c>
      <c r="CO134" s="4"/>
      <c r="CP134" s="8"/>
      <c r="CQ134" s="7"/>
      <c r="CR134" s="7"/>
      <c r="CS134" s="2" t="s">
        <v>140</v>
      </c>
      <c r="CT134" s="2" t="s">
        <v>129</v>
      </c>
      <c r="CU134" s="2" t="s">
        <v>145</v>
      </c>
      <c r="CV134" s="2" t="s">
        <v>888</v>
      </c>
      <c r="CW134" s="2" t="s">
        <v>142</v>
      </c>
      <c r="CX134" s="2" t="s">
        <v>132</v>
      </c>
      <c r="CY134" s="4">
        <v>3</v>
      </c>
      <c r="CZ134" s="8">
        <v>100.05</v>
      </c>
      <c r="DA134" s="4"/>
      <c r="DB134" s="8"/>
      <c r="DC134" s="7"/>
      <c r="DD134" s="7"/>
      <c r="DE134" s="2" t="s">
        <v>140</v>
      </c>
      <c r="DF134" s="2" t="s">
        <v>129</v>
      </c>
      <c r="DG134" s="2" t="s">
        <v>789</v>
      </c>
      <c r="DH134" s="2" t="s">
        <v>151</v>
      </c>
      <c r="DI134" s="2" t="s">
        <v>142</v>
      </c>
      <c r="DJ134" s="2" t="s">
        <v>132</v>
      </c>
      <c r="DK134" s="4">
        <v>5</v>
      </c>
      <c r="DL134" s="8">
        <v>153.4</v>
      </c>
      <c r="DM134" s="4"/>
      <c r="DN134" s="8"/>
      <c r="DO134" s="7"/>
      <c r="DP134" s="7"/>
      <c r="DQ134" s="2" t="s">
        <v>140</v>
      </c>
      <c r="DR134" s="2" t="s">
        <v>129</v>
      </c>
      <c r="DS134" s="2" t="s">
        <v>1155</v>
      </c>
      <c r="DT134" s="2" t="s">
        <v>1996</v>
      </c>
      <c r="DU134" s="2" t="s">
        <v>142</v>
      </c>
      <c r="DV134" s="2" t="s">
        <v>132</v>
      </c>
      <c r="DW134" s="4">
        <v>9</v>
      </c>
      <c r="DX134" s="8">
        <v>312.93</v>
      </c>
      <c r="DY134" s="4"/>
      <c r="DZ134" s="8"/>
      <c r="EA134" s="7"/>
      <c r="EB134" s="7"/>
      <c r="EC134" s="2" t="s">
        <v>140</v>
      </c>
      <c r="ED134" s="2" t="s">
        <v>129</v>
      </c>
      <c r="EE134" s="2" t="s">
        <v>295</v>
      </c>
      <c r="EF134" s="2" t="s">
        <v>1997</v>
      </c>
      <c r="EG134" s="2" t="s">
        <v>142</v>
      </c>
      <c r="EH134" s="2" t="s">
        <v>132</v>
      </c>
      <c r="EI134" s="4">
        <v>1</v>
      </c>
      <c r="EJ134" s="8">
        <v>31.29</v>
      </c>
      <c r="EK134" s="4"/>
      <c r="EL134" s="8"/>
      <c r="EM134" s="7"/>
      <c r="EN134" s="7"/>
      <c r="EO134" s="2" t="s">
        <v>140</v>
      </c>
      <c r="EP134" s="2" t="s">
        <v>129</v>
      </c>
      <c r="EQ134" s="2" t="s">
        <v>1998</v>
      </c>
      <c r="ER134" s="2" t="s">
        <v>152</v>
      </c>
      <c r="ES134" s="2" t="s">
        <v>142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140</v>
      </c>
      <c r="FB134" s="2" t="s">
        <v>129</v>
      </c>
      <c r="FC134" s="2" t="s">
        <v>154</v>
      </c>
      <c r="FD134" s="2" t="s">
        <v>753</v>
      </c>
      <c r="FE134" s="2" t="s">
        <v>142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140</v>
      </c>
      <c r="FN134" s="2" t="s">
        <v>129</v>
      </c>
      <c r="FO134" s="2" t="s">
        <v>156</v>
      </c>
      <c r="FP134" s="2" t="s">
        <v>731</v>
      </c>
      <c r="FQ134" s="2" t="s">
        <v>142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129</v>
      </c>
      <c r="GA134" s="2" t="s">
        <v>565</v>
      </c>
      <c r="GB134" s="2" t="s">
        <v>1307</v>
      </c>
      <c r="GC134" s="2" t="s">
        <v>142</v>
      </c>
      <c r="GD134" s="2" t="s">
        <v>132</v>
      </c>
      <c r="GE134" s="4">
        <v>1</v>
      </c>
      <c r="GF134" s="8">
        <v>52.39</v>
      </c>
      <c r="GG134" s="4"/>
      <c r="GH134" s="8"/>
      <c r="GI134" s="7"/>
      <c r="GJ134" s="7"/>
      <c r="GK134" s="2" t="s">
        <v>140</v>
      </c>
      <c r="GL134" s="2" t="s">
        <v>129</v>
      </c>
      <c r="GM134" s="2" t="s">
        <v>789</v>
      </c>
      <c r="GN134" s="2" t="s">
        <v>657</v>
      </c>
      <c r="GO134" s="2" t="s">
        <v>142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140</v>
      </c>
      <c r="GX134" s="2" t="s">
        <v>129</v>
      </c>
      <c r="GY134" s="2" t="s">
        <v>162</v>
      </c>
      <c r="GZ134" s="2" t="s">
        <v>132</v>
      </c>
      <c r="HA134" s="2" t="s">
        <v>142</v>
      </c>
      <c r="HB134" s="2" t="s">
        <v>132</v>
      </c>
      <c r="HC134" s="4">
        <v>1</v>
      </c>
      <c r="HD134" s="8">
        <v>26.19</v>
      </c>
      <c r="HE134" s="4"/>
      <c r="HF134" s="8"/>
      <c r="HG134" s="7"/>
      <c r="HH134" s="7"/>
      <c r="HI134" s="2" t="s">
        <v>140</v>
      </c>
      <c r="HJ134" s="2" t="s">
        <v>129</v>
      </c>
      <c r="HK134" s="2" t="s">
        <v>187</v>
      </c>
      <c r="HL134" s="2" t="s">
        <v>596</v>
      </c>
      <c r="HM134" s="2" t="s">
        <v>142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129</v>
      </c>
      <c r="HW134" s="2" t="s">
        <v>417</v>
      </c>
      <c r="HX134" s="2" t="s">
        <v>1874</v>
      </c>
      <c r="HY134" s="2" t="s">
        <v>142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168</v>
      </c>
      <c r="IH134" s="2" t="s">
        <v>129</v>
      </c>
      <c r="II134" s="2" t="s">
        <v>132</v>
      </c>
      <c r="IJ134" s="2" t="s">
        <v>132</v>
      </c>
      <c r="IK134" s="2" t="s">
        <v>142</v>
      </c>
      <c r="IL134" s="2" t="s">
        <v>132</v>
      </c>
      <c r="IM134" s="4">
        <v>1</v>
      </c>
      <c r="IN134" s="8">
        <v>26.51</v>
      </c>
      <c r="IO134" s="4"/>
      <c r="IP134" s="8"/>
      <c r="IQ134" s="7"/>
      <c r="IR134" s="7"/>
      <c r="IS134" s="2" t="s">
        <v>140</v>
      </c>
      <c r="IT134" s="2" t="s">
        <v>129</v>
      </c>
      <c r="IU134" s="2" t="s">
        <v>305</v>
      </c>
      <c r="IV134" s="2" t="s">
        <v>1999</v>
      </c>
      <c r="IW134" s="2" t="s">
        <v>142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140</v>
      </c>
      <c r="JF134" s="2" t="s">
        <v>129</v>
      </c>
      <c r="JG134" s="2" t="s">
        <v>1793</v>
      </c>
      <c r="JH134" s="2" t="s">
        <v>415</v>
      </c>
      <c r="JI134" s="2" t="s">
        <v>142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140</v>
      </c>
      <c r="JR134" s="2" t="s">
        <v>129</v>
      </c>
      <c r="JS134" s="2" t="s">
        <v>170</v>
      </c>
      <c r="JT134" s="2" t="s">
        <v>753</v>
      </c>
      <c r="JU134" s="2" t="s">
        <v>142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129</v>
      </c>
      <c r="KE134" s="2" t="s">
        <v>1155</v>
      </c>
      <c r="KF134" s="2" t="s">
        <v>2000</v>
      </c>
      <c r="KG134" s="2" t="s">
        <v>142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140</v>
      </c>
      <c r="KP134" s="2" t="s">
        <v>129</v>
      </c>
      <c r="KQ134" s="2" t="s">
        <v>270</v>
      </c>
      <c r="KR134" s="2" t="s">
        <v>2001</v>
      </c>
      <c r="KS134" s="2" t="s">
        <v>142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175</v>
      </c>
      <c r="LB134" s="2" t="s">
        <v>177</v>
      </c>
      <c r="LC134" s="2" t="s">
        <v>132</v>
      </c>
      <c r="LD134" s="2" t="s">
        <v>132</v>
      </c>
      <c r="LE134" s="2" t="s">
        <v>142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140</v>
      </c>
      <c r="LZ134" s="2" t="s">
        <v>174</v>
      </c>
      <c r="MA134" s="2" t="s">
        <v>484</v>
      </c>
      <c r="MB134" s="2" t="s">
        <v>885</v>
      </c>
      <c r="MC134" s="2" t="s">
        <v>142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175</v>
      </c>
      <c r="ML134" s="2" t="s">
        <v>129</v>
      </c>
      <c r="MM134" s="2" t="s">
        <v>132</v>
      </c>
      <c r="MN134" s="2" t="s">
        <v>132</v>
      </c>
      <c r="MO134" s="2" t="s">
        <v>142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175</v>
      </c>
      <c r="MX134" s="2" t="s">
        <v>129</v>
      </c>
      <c r="MY134" s="2" t="s">
        <v>132</v>
      </c>
      <c r="MZ134" s="2" t="s">
        <v>132</v>
      </c>
      <c r="NA134" s="2" t="s">
        <v>142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175</v>
      </c>
      <c r="NJ134" s="2" t="s">
        <v>129</v>
      </c>
      <c r="NK134" s="2" t="s">
        <v>132</v>
      </c>
      <c r="NL134" s="2" t="s">
        <v>132</v>
      </c>
      <c r="NM134" s="2" t="s">
        <v>142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176</v>
      </c>
      <c r="NV134" s="2" t="s">
        <v>129</v>
      </c>
      <c r="NW134" s="2" t="s">
        <v>132</v>
      </c>
      <c r="NX134" s="2" t="s">
        <v>132</v>
      </c>
      <c r="NY134" s="2" t="s">
        <v>142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129</v>
      </c>
      <c r="OI134" s="2" t="s">
        <v>132</v>
      </c>
      <c r="OJ134" s="2" t="s">
        <v>132</v>
      </c>
      <c r="OK134" s="2" t="s">
        <v>142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175</v>
      </c>
      <c r="OT134" s="2" t="s">
        <v>177</v>
      </c>
      <c r="OU134" s="2" t="s">
        <v>132</v>
      </c>
      <c r="OV134" s="2" t="s">
        <v>132</v>
      </c>
      <c r="OW134" s="2" t="s">
        <v>142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164</v>
      </c>
      <c r="PF134" s="2" t="s">
        <v>129</v>
      </c>
      <c r="PG134" s="2" t="s">
        <v>132</v>
      </c>
      <c r="PH134" s="2" t="s">
        <v>132</v>
      </c>
      <c r="PI134" s="2" t="s">
        <v>142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140</v>
      </c>
      <c r="PR134" s="2" t="s">
        <v>177</v>
      </c>
      <c r="PS134" s="2" t="s">
        <v>508</v>
      </c>
      <c r="PT134" s="2" t="s">
        <v>430</v>
      </c>
      <c r="PU134" s="2" t="s">
        <v>142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132</v>
      </c>
      <c r="QD134" s="2" t="s">
        <v>132</v>
      </c>
      <c r="QE134" s="2" t="s">
        <v>132</v>
      </c>
      <c r="QF134" s="2" t="s">
        <v>132</v>
      </c>
      <c r="QG134" s="2" t="s">
        <v>132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164</v>
      </c>
      <c r="QP134" s="2" t="s">
        <v>177</v>
      </c>
      <c r="QQ134" s="2" t="s">
        <v>132</v>
      </c>
      <c r="QR134" s="2" t="s">
        <v>132</v>
      </c>
      <c r="QS134" s="2" t="s">
        <v>142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175</v>
      </c>
      <c r="RB134" s="2" t="s">
        <v>129</v>
      </c>
      <c r="RC134" s="2" t="s">
        <v>132</v>
      </c>
      <c r="RD134" s="2" t="s">
        <v>132</v>
      </c>
      <c r="RE134" s="2" t="s">
        <v>142</v>
      </c>
      <c r="RF134" s="2" t="s">
        <v>180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177</v>
      </c>
      <c r="RO134" s="2" t="s">
        <v>181</v>
      </c>
      <c r="RP134" s="2" t="s">
        <v>2002</v>
      </c>
      <c r="RQ134" s="2" t="s">
        <v>142</v>
      </c>
      <c r="RR134" s="2" t="s">
        <v>132</v>
      </c>
    </row>
    <row r="135">
      <c r="A135" s="2" t="s">
        <v>2003</v>
      </c>
      <c r="B135" s="2" t="s">
        <v>121</v>
      </c>
      <c r="C135" s="2" t="s">
        <v>122</v>
      </c>
      <c r="D135" s="2" t="s">
        <v>1990</v>
      </c>
      <c r="E135" s="2" t="s">
        <v>660</v>
      </c>
      <c r="F135" s="2" t="s">
        <v>2004</v>
      </c>
      <c r="G135" s="2" t="s">
        <v>2004</v>
      </c>
      <c r="H135" s="2" t="s">
        <v>2004</v>
      </c>
      <c r="I135" s="2" t="s">
        <v>2005</v>
      </c>
      <c r="J135" s="2" t="s">
        <v>127</v>
      </c>
      <c r="K135" s="2" t="s">
        <v>349</v>
      </c>
      <c r="L135" s="3">
        <v>59.5</v>
      </c>
      <c r="M135" s="3">
        <v>62.48</v>
      </c>
      <c r="N135" s="3">
        <v>127.49</v>
      </c>
      <c r="O135" s="2" t="s">
        <v>129</v>
      </c>
      <c r="P135" s="2" t="s">
        <v>218</v>
      </c>
      <c r="Q135" s="2" t="s">
        <v>131</v>
      </c>
      <c r="R135" s="2" t="s">
        <v>132</v>
      </c>
      <c r="S135" s="2" t="s">
        <v>2006</v>
      </c>
      <c r="T135" s="2" t="s">
        <v>132</v>
      </c>
      <c r="U135" s="2" t="s">
        <v>428</v>
      </c>
      <c r="V135" s="2" t="s">
        <v>559</v>
      </c>
      <c r="W135" s="2" t="s">
        <v>186</v>
      </c>
      <c r="X135" s="2" t="s">
        <v>132</v>
      </c>
      <c r="Y135" s="2" t="s">
        <v>762</v>
      </c>
      <c r="Z135" s="4">
        <v>124</v>
      </c>
      <c r="AA135" s="4">
        <f>=ROUNDDOWN(17.9710144927536,0)</f>
      </c>
      <c r="AB135" s="5">
        <v>6.9</v>
      </c>
      <c r="AC135" s="2" t="s">
        <v>1014</v>
      </c>
      <c r="AD135" s="4">
        <v>270</v>
      </c>
      <c r="AE135" s="4">
        <v>270</v>
      </c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25</v>
      </c>
      <c r="AQ135" s="8">
        <v>1710.69</v>
      </c>
      <c r="AR135" s="4"/>
      <c r="AS135" s="8"/>
      <c r="AT135" s="7"/>
      <c r="AU135" s="7"/>
      <c r="AV135" s="4">
        <v>25</v>
      </c>
      <c r="AW135" s="8">
        <v>1710.69</v>
      </c>
      <c r="AX135" s="4"/>
      <c r="AY135" s="8"/>
      <c r="AZ135" s="7"/>
      <c r="BA135" s="7"/>
      <c r="BB135" s="7">
        <v>1</v>
      </c>
      <c r="BC135" s="4">
        <v>27</v>
      </c>
      <c r="BD135" s="8">
        <v>1766.72</v>
      </c>
      <c r="BE135" s="4" t="s">
        <v>132</v>
      </c>
      <c r="BF135" s="8" t="s">
        <v>132</v>
      </c>
      <c r="BG135" s="7" t="s">
        <v>132</v>
      </c>
      <c r="BH135" s="7" t="s">
        <v>132</v>
      </c>
      <c r="BI135" s="7">
        <v>0.9683</v>
      </c>
      <c r="BJ135" s="4">
        <v>25</v>
      </c>
      <c r="BK135" s="8">
        <v>1710.69</v>
      </c>
      <c r="BL135" s="2" t="s">
        <v>2007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129</v>
      </c>
      <c r="BW135" s="2" t="s">
        <v>132</v>
      </c>
      <c r="BX135" s="2" t="s">
        <v>764</v>
      </c>
      <c r="BY135" s="2" t="s">
        <v>142</v>
      </c>
      <c r="BZ135" s="2" t="s">
        <v>132</v>
      </c>
      <c r="CA135" s="4">
        <v>4</v>
      </c>
      <c r="CB135" s="8">
        <v>230.02</v>
      </c>
      <c r="CC135" s="4"/>
      <c r="CD135" s="8"/>
      <c r="CE135" s="7"/>
      <c r="CF135" s="7"/>
      <c r="CG135" s="2" t="s">
        <v>140</v>
      </c>
      <c r="CH135" s="2" t="s">
        <v>129</v>
      </c>
      <c r="CI135" s="2" t="s">
        <v>769</v>
      </c>
      <c r="CJ135" s="2" t="s">
        <v>2008</v>
      </c>
      <c r="CK135" s="2" t="s">
        <v>142</v>
      </c>
      <c r="CL135" s="2" t="s">
        <v>132</v>
      </c>
      <c r="CM135" s="4">
        <v>8</v>
      </c>
      <c r="CN135" s="8">
        <v>508.48</v>
      </c>
      <c r="CO135" s="4"/>
      <c r="CP135" s="8"/>
      <c r="CQ135" s="7"/>
      <c r="CR135" s="7"/>
      <c r="CS135" s="2" t="s">
        <v>140</v>
      </c>
      <c r="CT135" s="2" t="s">
        <v>129</v>
      </c>
      <c r="CU135" s="2" t="s">
        <v>769</v>
      </c>
      <c r="CV135" s="2" t="s">
        <v>2009</v>
      </c>
      <c r="CW135" s="2" t="s">
        <v>142</v>
      </c>
      <c r="CX135" s="2" t="s">
        <v>132</v>
      </c>
      <c r="CY135" s="4">
        <v>5</v>
      </c>
      <c r="CZ135" s="8">
        <v>330.04</v>
      </c>
      <c r="DA135" s="4"/>
      <c r="DB135" s="8"/>
      <c r="DC135" s="7"/>
      <c r="DD135" s="7"/>
      <c r="DE135" s="2" t="s">
        <v>140</v>
      </c>
      <c r="DF135" s="2" t="s">
        <v>129</v>
      </c>
      <c r="DG135" s="2" t="s">
        <v>769</v>
      </c>
      <c r="DH135" s="2" t="s">
        <v>2010</v>
      </c>
      <c r="DI135" s="2" t="s">
        <v>142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129</v>
      </c>
      <c r="DS135" s="2" t="s">
        <v>494</v>
      </c>
      <c r="DT135" s="2" t="s">
        <v>407</v>
      </c>
      <c r="DU135" s="2" t="s">
        <v>142</v>
      </c>
      <c r="DV135" s="2" t="s">
        <v>132</v>
      </c>
      <c r="DW135" s="4">
        <v>4</v>
      </c>
      <c r="DX135" s="8">
        <v>313.28</v>
      </c>
      <c r="DY135" s="4"/>
      <c r="DZ135" s="8"/>
      <c r="EA135" s="7"/>
      <c r="EB135" s="7"/>
      <c r="EC135" s="2" t="s">
        <v>140</v>
      </c>
      <c r="ED135" s="2" t="s">
        <v>129</v>
      </c>
      <c r="EE135" s="2" t="s">
        <v>773</v>
      </c>
      <c r="EF135" s="2" t="s">
        <v>1534</v>
      </c>
      <c r="EG135" s="2" t="s">
        <v>142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129</v>
      </c>
      <c r="EQ135" s="2" t="s">
        <v>769</v>
      </c>
      <c r="ER135" s="2" t="s">
        <v>2011</v>
      </c>
      <c r="ES135" s="2" t="s">
        <v>142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140</v>
      </c>
      <c r="FB135" s="2" t="s">
        <v>177</v>
      </c>
      <c r="FC135" s="2" t="s">
        <v>1269</v>
      </c>
      <c r="FD135" s="2" t="s">
        <v>2012</v>
      </c>
      <c r="FE135" s="2" t="s">
        <v>142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129</v>
      </c>
      <c r="FO135" s="2" t="s">
        <v>156</v>
      </c>
      <c r="FP135" s="2" t="s">
        <v>2013</v>
      </c>
      <c r="FQ135" s="2" t="s">
        <v>142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140</v>
      </c>
      <c r="FZ135" s="2" t="s">
        <v>129</v>
      </c>
      <c r="GA135" s="2" t="s">
        <v>779</v>
      </c>
      <c r="GB135" s="2" t="s">
        <v>519</v>
      </c>
      <c r="GC135" s="2" t="s">
        <v>142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140</v>
      </c>
      <c r="GL135" s="2" t="s">
        <v>129</v>
      </c>
      <c r="GM135" s="2" t="s">
        <v>769</v>
      </c>
      <c r="GN135" s="2" t="s">
        <v>2014</v>
      </c>
      <c r="GO135" s="2" t="s">
        <v>142</v>
      </c>
      <c r="GP135" s="2" t="s">
        <v>132</v>
      </c>
      <c r="GQ135" s="4">
        <v>1</v>
      </c>
      <c r="GR135" s="8">
        <v>127.49</v>
      </c>
      <c r="GS135" s="4"/>
      <c r="GT135" s="8"/>
      <c r="GU135" s="7"/>
      <c r="GV135" s="7"/>
      <c r="GW135" s="2" t="s">
        <v>140</v>
      </c>
      <c r="GX135" s="2" t="s">
        <v>129</v>
      </c>
      <c r="GY135" s="2" t="s">
        <v>1050</v>
      </c>
      <c r="GZ135" s="2" t="s">
        <v>525</v>
      </c>
      <c r="HA135" s="2" t="s">
        <v>142</v>
      </c>
      <c r="HB135" s="2" t="s">
        <v>132</v>
      </c>
      <c r="HC135" s="4">
        <v>1</v>
      </c>
      <c r="HD135" s="8">
        <v>58.05</v>
      </c>
      <c r="HE135" s="4"/>
      <c r="HF135" s="8"/>
      <c r="HG135" s="7"/>
      <c r="HH135" s="7"/>
      <c r="HI135" s="2" t="s">
        <v>140</v>
      </c>
      <c r="HJ135" s="2" t="s">
        <v>129</v>
      </c>
      <c r="HK135" s="2" t="s">
        <v>784</v>
      </c>
      <c r="HL135" s="2" t="s">
        <v>1491</v>
      </c>
      <c r="HM135" s="2" t="s">
        <v>142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129</v>
      </c>
      <c r="HW135" s="2" t="s">
        <v>367</v>
      </c>
      <c r="HX135" s="2" t="s">
        <v>482</v>
      </c>
      <c r="HY135" s="2" t="s">
        <v>142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168</v>
      </c>
      <c r="IH135" s="2" t="s">
        <v>129</v>
      </c>
      <c r="II135" s="2" t="s">
        <v>132</v>
      </c>
      <c r="IJ135" s="2" t="s">
        <v>132</v>
      </c>
      <c r="IK135" s="2" t="s">
        <v>142</v>
      </c>
      <c r="IL135" s="2" t="s">
        <v>132</v>
      </c>
      <c r="IM135" s="4">
        <v>1</v>
      </c>
      <c r="IN135" s="8">
        <v>62.48</v>
      </c>
      <c r="IO135" s="4"/>
      <c r="IP135" s="8"/>
      <c r="IQ135" s="7"/>
      <c r="IR135" s="7"/>
      <c r="IS135" s="2" t="s">
        <v>140</v>
      </c>
      <c r="IT135" s="2" t="s">
        <v>129</v>
      </c>
      <c r="IU135" s="2" t="s">
        <v>305</v>
      </c>
      <c r="IV135" s="2" t="s">
        <v>2015</v>
      </c>
      <c r="IW135" s="2" t="s">
        <v>142</v>
      </c>
      <c r="IX135" s="2" t="s">
        <v>132</v>
      </c>
      <c r="IY135" s="4">
        <v>1</v>
      </c>
      <c r="IZ135" s="8">
        <v>80.85</v>
      </c>
      <c r="JA135" s="4"/>
      <c r="JB135" s="8"/>
      <c r="JC135" s="7"/>
      <c r="JD135" s="7"/>
      <c r="JE135" s="2" t="s">
        <v>140</v>
      </c>
      <c r="JF135" s="2" t="s">
        <v>129</v>
      </c>
      <c r="JG135" s="2" t="s">
        <v>1793</v>
      </c>
      <c r="JH135" s="2" t="s">
        <v>2016</v>
      </c>
      <c r="JI135" s="2" t="s">
        <v>142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129</v>
      </c>
      <c r="JS135" s="2" t="s">
        <v>1305</v>
      </c>
      <c r="JT135" s="2" t="s">
        <v>645</v>
      </c>
      <c r="JU135" s="2" t="s">
        <v>142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129</v>
      </c>
      <c r="KE135" s="2" t="s">
        <v>373</v>
      </c>
      <c r="KF135" s="2" t="s">
        <v>224</v>
      </c>
      <c r="KG135" s="2" t="s">
        <v>142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173</v>
      </c>
      <c r="KP135" s="2" t="s">
        <v>129</v>
      </c>
      <c r="KQ135" s="2" t="s">
        <v>132</v>
      </c>
      <c r="KR135" s="2" t="s">
        <v>132</v>
      </c>
      <c r="KS135" s="2" t="s">
        <v>142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132</v>
      </c>
      <c r="LB135" s="2" t="s">
        <v>132</v>
      </c>
      <c r="LC135" s="2" t="s">
        <v>132</v>
      </c>
      <c r="LD135" s="2" t="s">
        <v>132</v>
      </c>
      <c r="LE135" s="2" t="s">
        <v>132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140</v>
      </c>
      <c r="LZ135" s="2" t="s">
        <v>174</v>
      </c>
      <c r="MA135" s="2" t="s">
        <v>792</v>
      </c>
      <c r="MB135" s="2" t="s">
        <v>2017</v>
      </c>
      <c r="MC135" s="2" t="s">
        <v>142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175</v>
      </c>
      <c r="ML135" s="2" t="s">
        <v>129</v>
      </c>
      <c r="MM135" s="2" t="s">
        <v>769</v>
      </c>
      <c r="MN135" s="2" t="s">
        <v>132</v>
      </c>
      <c r="MO135" s="2" t="s">
        <v>142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175</v>
      </c>
      <c r="MX135" s="2" t="s">
        <v>129</v>
      </c>
      <c r="MY135" s="2" t="s">
        <v>132</v>
      </c>
      <c r="MZ135" s="2" t="s">
        <v>132</v>
      </c>
      <c r="NA135" s="2" t="s">
        <v>142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175</v>
      </c>
      <c r="NJ135" s="2" t="s">
        <v>129</v>
      </c>
      <c r="NK135" s="2" t="s">
        <v>132</v>
      </c>
      <c r="NL135" s="2" t="s">
        <v>132</v>
      </c>
      <c r="NM135" s="2" t="s">
        <v>142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132</v>
      </c>
      <c r="NV135" s="2" t="s">
        <v>132</v>
      </c>
      <c r="NW135" s="2" t="s">
        <v>132</v>
      </c>
      <c r="NX135" s="2" t="s">
        <v>132</v>
      </c>
      <c r="NY135" s="2" t="s">
        <v>132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129</v>
      </c>
      <c r="OI135" s="2" t="s">
        <v>132</v>
      </c>
      <c r="OJ135" s="2" t="s">
        <v>132</v>
      </c>
      <c r="OK135" s="2" t="s">
        <v>142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175</v>
      </c>
      <c r="OT135" s="2" t="s">
        <v>177</v>
      </c>
      <c r="OU135" s="2" t="s">
        <v>132</v>
      </c>
      <c r="OV135" s="2" t="s">
        <v>132</v>
      </c>
      <c r="OW135" s="2" t="s">
        <v>142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164</v>
      </c>
      <c r="PF135" s="2" t="s">
        <v>129</v>
      </c>
      <c r="PG135" s="2" t="s">
        <v>132</v>
      </c>
      <c r="PH135" s="2" t="s">
        <v>132</v>
      </c>
      <c r="PI135" s="2" t="s">
        <v>142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140</v>
      </c>
      <c r="PR135" s="2" t="s">
        <v>177</v>
      </c>
      <c r="PS135" s="2" t="s">
        <v>178</v>
      </c>
      <c r="PT135" s="2" t="s">
        <v>2018</v>
      </c>
      <c r="PU135" s="2" t="s">
        <v>142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132</v>
      </c>
      <c r="QD135" s="2" t="s">
        <v>132</v>
      </c>
      <c r="QE135" s="2" t="s">
        <v>132</v>
      </c>
      <c r="QF135" s="2" t="s">
        <v>132</v>
      </c>
      <c r="QG135" s="2" t="s">
        <v>132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140</v>
      </c>
      <c r="QP135" s="2" t="s">
        <v>177</v>
      </c>
      <c r="QQ135" s="2" t="s">
        <v>1631</v>
      </c>
      <c r="QR135" s="2" t="s">
        <v>1060</v>
      </c>
      <c r="QS135" s="2" t="s">
        <v>142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796</v>
      </c>
      <c r="RB135" s="2" t="s">
        <v>129</v>
      </c>
      <c r="RC135" s="2" t="s">
        <v>132</v>
      </c>
      <c r="RD135" s="2" t="s">
        <v>132</v>
      </c>
      <c r="RE135" s="2" t="s">
        <v>142</v>
      </c>
      <c r="RF135" s="2" t="s">
        <v>180</v>
      </c>
      <c r="RG135" s="4"/>
      <c r="RH135" s="8"/>
      <c r="RI135" s="4"/>
      <c r="RJ135" s="8"/>
      <c r="RK135" s="7"/>
      <c r="RL135" s="7"/>
      <c r="RM135" s="2" t="s">
        <v>140</v>
      </c>
      <c r="RN135" s="2" t="s">
        <v>177</v>
      </c>
      <c r="RO135" s="2" t="s">
        <v>377</v>
      </c>
      <c r="RP135" s="2" t="s">
        <v>1626</v>
      </c>
      <c r="RQ135" s="2" t="s">
        <v>142</v>
      </c>
      <c r="RR135" s="2" t="s">
        <v>132</v>
      </c>
    </row>
    <row r="136">
      <c r="A136" s="2" t="s">
        <v>2019</v>
      </c>
      <c r="B136" s="2" t="s">
        <v>121</v>
      </c>
      <c r="C136" s="2" t="s">
        <v>122</v>
      </c>
      <c r="D136" s="2" t="s">
        <v>1990</v>
      </c>
      <c r="E136" s="2" t="s">
        <v>660</v>
      </c>
      <c r="F136" s="2" t="s">
        <v>2004</v>
      </c>
      <c r="G136" s="2" t="s">
        <v>2004</v>
      </c>
      <c r="H136" s="2" t="s">
        <v>2004</v>
      </c>
      <c r="I136" s="2" t="s">
        <v>2005</v>
      </c>
      <c r="J136" s="2" t="s">
        <v>127</v>
      </c>
      <c r="K136" s="2" t="s">
        <v>426</v>
      </c>
      <c r="L136" s="3">
        <v>59.5</v>
      </c>
      <c r="M136" s="3">
        <v>62.48</v>
      </c>
      <c r="N136" s="3">
        <v>135.99</v>
      </c>
      <c r="O136" s="2" t="s">
        <v>905</v>
      </c>
      <c r="P136" s="2" t="s">
        <v>632</v>
      </c>
      <c r="Q136" s="2" t="s">
        <v>131</v>
      </c>
      <c r="R136" s="2" t="s">
        <v>132</v>
      </c>
      <c r="S136" s="2" t="s">
        <v>2020</v>
      </c>
      <c r="T136" s="2" t="s">
        <v>132</v>
      </c>
      <c r="U136" s="2" t="s">
        <v>428</v>
      </c>
      <c r="V136" s="2" t="s">
        <v>559</v>
      </c>
      <c r="W136" s="2" t="s">
        <v>186</v>
      </c>
      <c r="X136" s="2" t="s">
        <v>132</v>
      </c>
      <c r="Y136" s="2" t="s">
        <v>762</v>
      </c>
      <c r="Z136" s="4"/>
      <c r="AA136" s="4">
        <f>=ROUNDDOWN({0},0)</f>
      </c>
      <c r="AB136" s="5">
        <v>1</v>
      </c>
      <c r="AC136" s="2" t="s">
        <v>132</v>
      </c>
      <c r="AD136" s="4"/>
      <c r="AE136" s="4"/>
      <c r="AF136" s="6">
        <v>63</v>
      </c>
      <c r="AG136" s="6"/>
      <c r="AH136" s="7">
        <v>0.0286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2</v>
      </c>
      <c r="AQ136" s="8">
        <v>56.03</v>
      </c>
      <c r="AR136" s="4"/>
      <c r="AS136" s="8"/>
      <c r="AT136" s="7"/>
      <c r="AU136" s="7"/>
      <c r="AV136" s="4">
        <v>2</v>
      </c>
      <c r="AW136" s="8">
        <v>56.03</v>
      </c>
      <c r="AX136" s="4"/>
      <c r="AY136" s="8"/>
      <c r="AZ136" s="7"/>
      <c r="BA136" s="7"/>
      <c r="BB136" s="7">
        <v>1</v>
      </c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0.0317</v>
      </c>
      <c r="BJ136" s="4">
        <v>2</v>
      </c>
      <c r="BK136" s="8">
        <v>56.03</v>
      </c>
      <c r="BL136" s="2" t="s">
        <v>17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140</v>
      </c>
      <c r="BV136" s="2" t="s">
        <v>177</v>
      </c>
      <c r="BW136" s="2" t="s">
        <v>132</v>
      </c>
      <c r="BX136" s="2" t="s">
        <v>764</v>
      </c>
      <c r="BY136" s="2" t="s">
        <v>142</v>
      </c>
      <c r="BZ136" s="2" t="s">
        <v>132</v>
      </c>
      <c r="CA136" s="4">
        <v>2</v>
      </c>
      <c r="CB136" s="8">
        <v>56.03</v>
      </c>
      <c r="CC136" s="4"/>
      <c r="CD136" s="8"/>
      <c r="CE136" s="7"/>
      <c r="CF136" s="7"/>
      <c r="CG136" s="2" t="s">
        <v>140</v>
      </c>
      <c r="CH136" s="2" t="s">
        <v>177</v>
      </c>
      <c r="CI136" s="2" t="s">
        <v>769</v>
      </c>
      <c r="CJ136" s="2" t="s">
        <v>2021</v>
      </c>
      <c r="CK136" s="2" t="s">
        <v>142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140</v>
      </c>
      <c r="CT136" s="2" t="s">
        <v>177</v>
      </c>
      <c r="CU136" s="2" t="s">
        <v>769</v>
      </c>
      <c r="CV136" s="2" t="s">
        <v>2022</v>
      </c>
      <c r="CW136" s="2" t="s">
        <v>142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140</v>
      </c>
      <c r="DF136" s="2" t="s">
        <v>177</v>
      </c>
      <c r="DG136" s="2" t="s">
        <v>769</v>
      </c>
      <c r="DH136" s="2" t="s">
        <v>2023</v>
      </c>
      <c r="DI136" s="2" t="s">
        <v>142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140</v>
      </c>
      <c r="DR136" s="2" t="s">
        <v>177</v>
      </c>
      <c r="DS136" s="2" t="s">
        <v>2024</v>
      </c>
      <c r="DT136" s="2" t="s">
        <v>132</v>
      </c>
      <c r="DU136" s="2" t="s">
        <v>142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140</v>
      </c>
      <c r="ED136" s="2" t="s">
        <v>177</v>
      </c>
      <c r="EE136" s="2" t="s">
        <v>773</v>
      </c>
      <c r="EF136" s="2" t="s">
        <v>2025</v>
      </c>
      <c r="EG136" s="2" t="s">
        <v>142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140</v>
      </c>
      <c r="EP136" s="2" t="s">
        <v>177</v>
      </c>
      <c r="EQ136" s="2" t="s">
        <v>769</v>
      </c>
      <c r="ER136" s="2" t="s">
        <v>2026</v>
      </c>
      <c r="ES136" s="2" t="s">
        <v>142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140</v>
      </c>
      <c r="FB136" s="2" t="s">
        <v>177</v>
      </c>
      <c r="FC136" s="2" t="s">
        <v>1269</v>
      </c>
      <c r="FD136" s="2" t="s">
        <v>132</v>
      </c>
      <c r="FE136" s="2" t="s">
        <v>142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173</v>
      </c>
      <c r="FN136" s="2" t="s">
        <v>177</v>
      </c>
      <c r="FO136" s="2" t="s">
        <v>132</v>
      </c>
      <c r="FP136" s="2" t="s">
        <v>132</v>
      </c>
      <c r="FQ136" s="2" t="s">
        <v>142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140</v>
      </c>
      <c r="FZ136" s="2" t="s">
        <v>177</v>
      </c>
      <c r="GA136" s="2" t="s">
        <v>1996</v>
      </c>
      <c r="GB136" s="2" t="s">
        <v>132</v>
      </c>
      <c r="GC136" s="2" t="s">
        <v>142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177</v>
      </c>
      <c r="GM136" s="2" t="s">
        <v>769</v>
      </c>
      <c r="GN136" s="2" t="s">
        <v>2027</v>
      </c>
      <c r="GO136" s="2" t="s">
        <v>142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140</v>
      </c>
      <c r="GX136" s="2" t="s">
        <v>177</v>
      </c>
      <c r="GY136" s="2" t="s">
        <v>1050</v>
      </c>
      <c r="GZ136" s="2" t="s">
        <v>132</v>
      </c>
      <c r="HA136" s="2" t="s">
        <v>142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140</v>
      </c>
      <c r="HJ136" s="2" t="s">
        <v>177</v>
      </c>
      <c r="HK136" s="2" t="s">
        <v>1272</v>
      </c>
      <c r="HL136" s="2" t="s">
        <v>2028</v>
      </c>
      <c r="HM136" s="2" t="s">
        <v>142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177</v>
      </c>
      <c r="HW136" s="2" t="s">
        <v>417</v>
      </c>
      <c r="HX136" s="2" t="s">
        <v>2029</v>
      </c>
      <c r="HY136" s="2" t="s">
        <v>142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168</v>
      </c>
      <c r="IH136" s="2" t="s">
        <v>177</v>
      </c>
      <c r="II136" s="2" t="s">
        <v>132</v>
      </c>
      <c r="IJ136" s="2" t="s">
        <v>132</v>
      </c>
      <c r="IK136" s="2" t="s">
        <v>142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177</v>
      </c>
      <c r="IU136" s="2" t="s">
        <v>305</v>
      </c>
      <c r="IV136" s="2" t="s">
        <v>132</v>
      </c>
      <c r="IW136" s="2" t="s">
        <v>142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175</v>
      </c>
      <c r="JF136" s="2" t="s">
        <v>177</v>
      </c>
      <c r="JG136" s="2" t="s">
        <v>132</v>
      </c>
      <c r="JH136" s="2" t="s">
        <v>132</v>
      </c>
      <c r="JI136" s="2" t="s">
        <v>142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177</v>
      </c>
      <c r="JS136" s="2" t="s">
        <v>789</v>
      </c>
      <c r="JT136" s="2" t="s">
        <v>2030</v>
      </c>
      <c r="JU136" s="2" t="s">
        <v>142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177</v>
      </c>
      <c r="KE136" s="2" t="s">
        <v>373</v>
      </c>
      <c r="KF136" s="2" t="s">
        <v>2031</v>
      </c>
      <c r="KG136" s="2" t="s">
        <v>142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132</v>
      </c>
      <c r="KP136" s="2" t="s">
        <v>132</v>
      </c>
      <c r="KQ136" s="2" t="s">
        <v>132</v>
      </c>
      <c r="KR136" s="2" t="s">
        <v>132</v>
      </c>
      <c r="KS136" s="2" t="s">
        <v>132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132</v>
      </c>
      <c r="LB136" s="2" t="s">
        <v>132</v>
      </c>
      <c r="LC136" s="2" t="s">
        <v>132</v>
      </c>
      <c r="LD136" s="2" t="s">
        <v>132</v>
      </c>
      <c r="LE136" s="2" t="s">
        <v>132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132</v>
      </c>
      <c r="LN136" s="2" t="s">
        <v>132</v>
      </c>
      <c r="LO136" s="2" t="s">
        <v>132</v>
      </c>
      <c r="LP136" s="2" t="s">
        <v>132</v>
      </c>
      <c r="LQ136" s="2" t="s">
        <v>132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140</v>
      </c>
      <c r="LZ136" s="2" t="s">
        <v>177</v>
      </c>
      <c r="MA136" s="2" t="s">
        <v>792</v>
      </c>
      <c r="MB136" s="2" t="s">
        <v>1554</v>
      </c>
      <c r="MC136" s="2" t="s">
        <v>142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175</v>
      </c>
      <c r="ML136" s="2" t="s">
        <v>177</v>
      </c>
      <c r="MM136" s="2" t="s">
        <v>769</v>
      </c>
      <c r="MN136" s="2" t="s">
        <v>132</v>
      </c>
      <c r="MO136" s="2" t="s">
        <v>142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175</v>
      </c>
      <c r="MX136" s="2" t="s">
        <v>177</v>
      </c>
      <c r="MY136" s="2" t="s">
        <v>132</v>
      </c>
      <c r="MZ136" s="2" t="s">
        <v>132</v>
      </c>
      <c r="NA136" s="2" t="s">
        <v>142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175</v>
      </c>
      <c r="NJ136" s="2" t="s">
        <v>177</v>
      </c>
      <c r="NK136" s="2" t="s">
        <v>132</v>
      </c>
      <c r="NL136" s="2" t="s">
        <v>132</v>
      </c>
      <c r="NM136" s="2" t="s">
        <v>142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176</v>
      </c>
      <c r="OH136" s="2" t="s">
        <v>177</v>
      </c>
      <c r="OI136" s="2" t="s">
        <v>132</v>
      </c>
      <c r="OJ136" s="2" t="s">
        <v>132</v>
      </c>
      <c r="OK136" s="2" t="s">
        <v>142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175</v>
      </c>
      <c r="OT136" s="2" t="s">
        <v>177</v>
      </c>
      <c r="OU136" s="2" t="s">
        <v>132</v>
      </c>
      <c r="OV136" s="2" t="s">
        <v>132</v>
      </c>
      <c r="OW136" s="2" t="s">
        <v>142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164</v>
      </c>
      <c r="PF136" s="2" t="s">
        <v>177</v>
      </c>
      <c r="PG136" s="2" t="s">
        <v>1029</v>
      </c>
      <c r="PH136" s="2" t="s">
        <v>132</v>
      </c>
      <c r="PI136" s="2" t="s">
        <v>142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140</v>
      </c>
      <c r="PR136" s="2" t="s">
        <v>177</v>
      </c>
      <c r="PS136" s="2" t="s">
        <v>508</v>
      </c>
      <c r="PT136" s="2" t="s">
        <v>2032</v>
      </c>
      <c r="PU136" s="2" t="s">
        <v>142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140</v>
      </c>
      <c r="QP136" s="2" t="s">
        <v>177</v>
      </c>
      <c r="QQ136" s="2" t="s">
        <v>1631</v>
      </c>
      <c r="QR136" s="2" t="s">
        <v>884</v>
      </c>
      <c r="QS136" s="2" t="s">
        <v>142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175</v>
      </c>
      <c r="RB136" s="2" t="s">
        <v>177</v>
      </c>
      <c r="RC136" s="2" t="s">
        <v>132</v>
      </c>
      <c r="RD136" s="2" t="s">
        <v>132</v>
      </c>
      <c r="RE136" s="2" t="s">
        <v>142</v>
      </c>
      <c r="RF136" s="2" t="s">
        <v>180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177</v>
      </c>
      <c r="RO136" s="2" t="s">
        <v>1734</v>
      </c>
      <c r="RP136" s="2" t="s">
        <v>200</v>
      </c>
      <c r="RQ136" s="2" t="s">
        <v>142</v>
      </c>
      <c r="RR136" s="2" t="s">
        <v>132</v>
      </c>
    </row>
    <row r="137">
      <c r="A137" s="2" t="s">
        <v>2033</v>
      </c>
      <c r="B137" s="2" t="s">
        <v>121</v>
      </c>
      <c r="C137" s="2" t="s">
        <v>122</v>
      </c>
      <c r="D137" s="2" t="s">
        <v>1990</v>
      </c>
      <c r="E137" s="2" t="s">
        <v>660</v>
      </c>
      <c r="F137" s="2" t="s">
        <v>2034</v>
      </c>
      <c r="G137" s="2" t="s">
        <v>2034</v>
      </c>
      <c r="H137" s="2" t="s">
        <v>2034</v>
      </c>
      <c r="I137" s="2" t="s">
        <v>2035</v>
      </c>
      <c r="J137" s="2" t="s">
        <v>127</v>
      </c>
      <c r="K137" s="2" t="s">
        <v>349</v>
      </c>
      <c r="L137" s="3">
        <v>45.33</v>
      </c>
      <c r="M137" s="3">
        <v>47.6</v>
      </c>
      <c r="N137" s="3">
        <v>101.99</v>
      </c>
      <c r="O137" s="2" t="s">
        <v>129</v>
      </c>
      <c r="P137" s="2" t="s">
        <v>321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428</v>
      </c>
      <c r="V137" s="2" t="s">
        <v>746</v>
      </c>
      <c r="W137" s="2" t="s">
        <v>246</v>
      </c>
      <c r="X137" s="2" t="s">
        <v>132</v>
      </c>
      <c r="Y137" s="2" t="s">
        <v>343</v>
      </c>
      <c r="Z137" s="4">
        <v>70</v>
      </c>
      <c r="AA137" s="4">
        <f>=ROUNDDOWN(10,0)</f>
      </c>
      <c r="AB137" s="5">
        <v>7</v>
      </c>
      <c r="AC137" s="2" t="s">
        <v>286</v>
      </c>
      <c r="AD137" s="4">
        <v>120</v>
      </c>
      <c r="AE137" s="4">
        <v>120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30</v>
      </c>
      <c r="AQ137" s="8">
        <v>1671.48</v>
      </c>
      <c r="AR137" s="4"/>
      <c r="AS137" s="8"/>
      <c r="AT137" s="7"/>
      <c r="AU137" s="7"/>
      <c r="AV137" s="4">
        <v>30</v>
      </c>
      <c r="AW137" s="8">
        <v>1671.48</v>
      </c>
      <c r="AX137" s="4"/>
      <c r="AY137" s="8"/>
      <c r="AZ137" s="7"/>
      <c r="BA137" s="7"/>
      <c r="BB137" s="7">
        <v>1</v>
      </c>
      <c r="BC137" s="4">
        <v>30</v>
      </c>
      <c r="BD137" s="8">
        <v>1671.48</v>
      </c>
      <c r="BE137" s="4"/>
      <c r="BF137" s="8"/>
      <c r="BG137" s="7"/>
      <c r="BH137" s="7"/>
      <c r="BI137" s="7">
        <v>1</v>
      </c>
      <c r="BJ137" s="4">
        <v>30</v>
      </c>
      <c r="BK137" s="8">
        <v>1671.48</v>
      </c>
      <c r="BL137" s="2" t="s">
        <v>2036</v>
      </c>
      <c r="BM137" s="7">
        <v>1</v>
      </c>
      <c r="BN137" s="7">
        <v>1</v>
      </c>
      <c r="BO137" s="4">
        <v>3</v>
      </c>
      <c r="BP137" s="8">
        <v>156.39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132</v>
      </c>
      <c r="BX137" s="2" t="s">
        <v>858</v>
      </c>
      <c r="BY137" s="2" t="s">
        <v>142</v>
      </c>
      <c r="BZ137" s="2" t="s">
        <v>132</v>
      </c>
      <c r="CA137" s="4">
        <v>1</v>
      </c>
      <c r="CB137" s="8">
        <v>44.79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2037</v>
      </c>
      <c r="CJ137" s="2" t="s">
        <v>2038</v>
      </c>
      <c r="CK137" s="2" t="s">
        <v>142</v>
      </c>
      <c r="CL137" s="2" t="s">
        <v>132</v>
      </c>
      <c r="CM137" s="4">
        <v>3</v>
      </c>
      <c r="CN137" s="8">
        <v>159.96</v>
      </c>
      <c r="CO137" s="4"/>
      <c r="CP137" s="8"/>
      <c r="CQ137" s="7"/>
      <c r="CR137" s="7"/>
      <c r="CS137" s="2" t="s">
        <v>140</v>
      </c>
      <c r="CT137" s="2" t="s">
        <v>129</v>
      </c>
      <c r="CU137" s="2" t="s">
        <v>1871</v>
      </c>
      <c r="CV137" s="2" t="s">
        <v>546</v>
      </c>
      <c r="CW137" s="2" t="s">
        <v>142</v>
      </c>
      <c r="CX137" s="2" t="s">
        <v>132</v>
      </c>
      <c r="CY137" s="4">
        <v>4</v>
      </c>
      <c r="CZ137" s="8">
        <v>212.42</v>
      </c>
      <c r="DA137" s="4"/>
      <c r="DB137" s="8"/>
      <c r="DC137" s="7"/>
      <c r="DD137" s="7"/>
      <c r="DE137" s="2" t="s">
        <v>140</v>
      </c>
      <c r="DF137" s="2" t="s">
        <v>129</v>
      </c>
      <c r="DG137" s="2" t="s">
        <v>343</v>
      </c>
      <c r="DH137" s="2" t="s">
        <v>2039</v>
      </c>
      <c r="DI137" s="2" t="s">
        <v>142</v>
      </c>
      <c r="DJ137" s="2" t="s">
        <v>132</v>
      </c>
      <c r="DK137" s="4">
        <v>6</v>
      </c>
      <c r="DL137" s="8">
        <v>352.8</v>
      </c>
      <c r="DM137" s="4"/>
      <c r="DN137" s="8"/>
      <c r="DO137" s="7"/>
      <c r="DP137" s="7"/>
      <c r="DQ137" s="2" t="s">
        <v>140</v>
      </c>
      <c r="DR137" s="2" t="s">
        <v>129</v>
      </c>
      <c r="DS137" s="2" t="s">
        <v>2040</v>
      </c>
      <c r="DT137" s="2" t="s">
        <v>2041</v>
      </c>
      <c r="DU137" s="2" t="s">
        <v>142</v>
      </c>
      <c r="DV137" s="2" t="s">
        <v>132</v>
      </c>
      <c r="DW137" s="4">
        <v>1</v>
      </c>
      <c r="DX137" s="8">
        <v>62.72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331</v>
      </c>
      <c r="EF137" s="2" t="s">
        <v>2042</v>
      </c>
      <c r="EG137" s="2" t="s">
        <v>142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129</v>
      </c>
      <c r="EQ137" s="2" t="s">
        <v>340</v>
      </c>
      <c r="ER137" s="2" t="s">
        <v>706</v>
      </c>
      <c r="ES137" s="2" t="s">
        <v>142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129</v>
      </c>
      <c r="FC137" s="2" t="s">
        <v>912</v>
      </c>
      <c r="FD137" s="2" t="s">
        <v>858</v>
      </c>
      <c r="FE137" s="2" t="s">
        <v>142</v>
      </c>
      <c r="FF137" s="2" t="s">
        <v>132</v>
      </c>
      <c r="FG137" s="4">
        <v>1</v>
      </c>
      <c r="FH137" s="8">
        <v>51.4</v>
      </c>
      <c r="FI137" s="4"/>
      <c r="FJ137" s="8"/>
      <c r="FK137" s="7"/>
      <c r="FL137" s="7"/>
      <c r="FM137" s="2" t="s">
        <v>140</v>
      </c>
      <c r="FN137" s="2" t="s">
        <v>129</v>
      </c>
      <c r="FO137" s="2" t="s">
        <v>1211</v>
      </c>
      <c r="FP137" s="2" t="s">
        <v>1717</v>
      </c>
      <c r="FQ137" s="2" t="s">
        <v>142</v>
      </c>
      <c r="FR137" s="2" t="s">
        <v>132</v>
      </c>
      <c r="FS137" s="4">
        <v>1</v>
      </c>
      <c r="FT137" s="8">
        <v>51.4</v>
      </c>
      <c r="FU137" s="4"/>
      <c r="FV137" s="8"/>
      <c r="FW137" s="7"/>
      <c r="FX137" s="7"/>
      <c r="FY137" s="2" t="s">
        <v>140</v>
      </c>
      <c r="FZ137" s="2" t="s">
        <v>129</v>
      </c>
      <c r="GA137" s="2" t="s">
        <v>1978</v>
      </c>
      <c r="GB137" s="2" t="s">
        <v>2043</v>
      </c>
      <c r="GC137" s="2" t="s">
        <v>142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140</v>
      </c>
      <c r="GL137" s="2" t="s">
        <v>129</v>
      </c>
      <c r="GM137" s="2" t="s">
        <v>343</v>
      </c>
      <c r="GN137" s="2" t="s">
        <v>1233</v>
      </c>
      <c r="GO137" s="2" t="s">
        <v>142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129</v>
      </c>
      <c r="GY137" s="2" t="s">
        <v>162</v>
      </c>
      <c r="GZ137" s="2" t="s">
        <v>132</v>
      </c>
      <c r="HA137" s="2" t="s">
        <v>142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129</v>
      </c>
      <c r="HK137" s="2" t="s">
        <v>635</v>
      </c>
      <c r="HL137" s="2" t="s">
        <v>2044</v>
      </c>
      <c r="HM137" s="2" t="s">
        <v>142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129</v>
      </c>
      <c r="HW137" s="2" t="s">
        <v>167</v>
      </c>
      <c r="HX137" s="2" t="s">
        <v>132</v>
      </c>
      <c r="HY137" s="2" t="s">
        <v>142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168</v>
      </c>
      <c r="IH137" s="2" t="s">
        <v>129</v>
      </c>
      <c r="II137" s="2" t="s">
        <v>132</v>
      </c>
      <c r="IJ137" s="2" t="s">
        <v>132</v>
      </c>
      <c r="IK137" s="2" t="s">
        <v>142</v>
      </c>
      <c r="IL137" s="2" t="s">
        <v>132</v>
      </c>
      <c r="IM137" s="4">
        <v>3</v>
      </c>
      <c r="IN137" s="8">
        <v>168</v>
      </c>
      <c r="IO137" s="4"/>
      <c r="IP137" s="8"/>
      <c r="IQ137" s="7"/>
      <c r="IR137" s="7"/>
      <c r="IS137" s="2" t="s">
        <v>140</v>
      </c>
      <c r="IT137" s="2" t="s">
        <v>129</v>
      </c>
      <c r="IU137" s="2" t="s">
        <v>910</v>
      </c>
      <c r="IV137" s="2" t="s">
        <v>2045</v>
      </c>
      <c r="IW137" s="2" t="s">
        <v>142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164</v>
      </c>
      <c r="JF137" s="2" t="s">
        <v>129</v>
      </c>
      <c r="JG137" s="2" t="s">
        <v>132</v>
      </c>
      <c r="JH137" s="2" t="s">
        <v>132</v>
      </c>
      <c r="JI137" s="2" t="s">
        <v>142</v>
      </c>
      <c r="JJ137" s="2" t="s">
        <v>132</v>
      </c>
      <c r="JK137" s="4">
        <v>7</v>
      </c>
      <c r="JL137" s="8">
        <v>411.6</v>
      </c>
      <c r="JM137" s="4"/>
      <c r="JN137" s="8"/>
      <c r="JO137" s="7"/>
      <c r="JP137" s="7"/>
      <c r="JQ137" s="2" t="s">
        <v>140</v>
      </c>
      <c r="JR137" s="2" t="s">
        <v>129</v>
      </c>
      <c r="JS137" s="2" t="s">
        <v>342</v>
      </c>
      <c r="JT137" s="2" t="s">
        <v>1815</v>
      </c>
      <c r="JU137" s="2" t="s">
        <v>142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129</v>
      </c>
      <c r="KE137" s="2" t="s">
        <v>460</v>
      </c>
      <c r="KF137" s="2" t="s">
        <v>1177</v>
      </c>
      <c r="KG137" s="2" t="s">
        <v>142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173</v>
      </c>
      <c r="KP137" s="2" t="s">
        <v>129</v>
      </c>
      <c r="KQ137" s="2" t="s">
        <v>132</v>
      </c>
      <c r="KR137" s="2" t="s">
        <v>132</v>
      </c>
      <c r="KS137" s="2" t="s">
        <v>142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175</v>
      </c>
      <c r="LB137" s="2" t="s">
        <v>177</v>
      </c>
      <c r="LC137" s="2" t="s">
        <v>132</v>
      </c>
      <c r="LD137" s="2" t="s">
        <v>132</v>
      </c>
      <c r="LE137" s="2" t="s">
        <v>142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164</v>
      </c>
      <c r="LZ137" s="2" t="s">
        <v>129</v>
      </c>
      <c r="MA137" s="2" t="s">
        <v>132</v>
      </c>
      <c r="MB137" s="2" t="s">
        <v>132</v>
      </c>
      <c r="MC137" s="2" t="s">
        <v>142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175</v>
      </c>
      <c r="ML137" s="2" t="s">
        <v>129</v>
      </c>
      <c r="MM137" s="2" t="s">
        <v>132</v>
      </c>
      <c r="MN137" s="2" t="s">
        <v>132</v>
      </c>
      <c r="MO137" s="2" t="s">
        <v>142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175</v>
      </c>
      <c r="MX137" s="2" t="s">
        <v>129</v>
      </c>
      <c r="MY137" s="2" t="s">
        <v>132</v>
      </c>
      <c r="MZ137" s="2" t="s">
        <v>132</v>
      </c>
      <c r="NA137" s="2" t="s">
        <v>142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175</v>
      </c>
      <c r="NJ137" s="2" t="s">
        <v>129</v>
      </c>
      <c r="NK137" s="2" t="s">
        <v>132</v>
      </c>
      <c r="NL137" s="2" t="s">
        <v>132</v>
      </c>
      <c r="NM137" s="2" t="s">
        <v>142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175</v>
      </c>
      <c r="OH137" s="2" t="s">
        <v>129</v>
      </c>
      <c r="OI137" s="2" t="s">
        <v>132</v>
      </c>
      <c r="OJ137" s="2" t="s">
        <v>132</v>
      </c>
      <c r="OK137" s="2" t="s">
        <v>142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132</v>
      </c>
      <c r="OT137" s="2" t="s">
        <v>132</v>
      </c>
      <c r="OU137" s="2" t="s">
        <v>132</v>
      </c>
      <c r="OV137" s="2" t="s">
        <v>132</v>
      </c>
      <c r="OW137" s="2" t="s">
        <v>132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164</v>
      </c>
      <c r="PF137" s="2" t="s">
        <v>129</v>
      </c>
      <c r="PG137" s="2" t="s">
        <v>132</v>
      </c>
      <c r="PH137" s="2" t="s">
        <v>132</v>
      </c>
      <c r="PI137" s="2" t="s">
        <v>142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140</v>
      </c>
      <c r="PR137" s="2" t="s">
        <v>177</v>
      </c>
      <c r="PS137" s="2" t="s">
        <v>213</v>
      </c>
      <c r="PT137" s="2" t="s">
        <v>132</v>
      </c>
      <c r="PU137" s="2" t="s">
        <v>142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175</v>
      </c>
      <c r="QD137" s="2" t="s">
        <v>129</v>
      </c>
      <c r="QE137" s="2" t="s">
        <v>132</v>
      </c>
      <c r="QF137" s="2" t="s">
        <v>132</v>
      </c>
      <c r="QG137" s="2" t="s">
        <v>142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175</v>
      </c>
      <c r="RB137" s="2" t="s">
        <v>129</v>
      </c>
      <c r="RC137" s="2" t="s">
        <v>132</v>
      </c>
      <c r="RD137" s="2" t="s">
        <v>132</v>
      </c>
      <c r="RE137" s="2" t="s">
        <v>142</v>
      </c>
      <c r="RF137" s="2" t="s">
        <v>180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177</v>
      </c>
      <c r="RO137" s="2" t="s">
        <v>895</v>
      </c>
      <c r="RP137" s="2" t="s">
        <v>440</v>
      </c>
      <c r="RQ137" s="2" t="s">
        <v>142</v>
      </c>
      <c r="RR137" s="2" t="s">
        <v>132</v>
      </c>
    </row>
    <row r="138">
      <c r="A138" s="2" t="s">
        <v>2046</v>
      </c>
      <c r="B138" s="2" t="s">
        <v>121</v>
      </c>
      <c r="C138" s="2" t="s">
        <v>122</v>
      </c>
      <c r="D138" s="2" t="s">
        <v>1990</v>
      </c>
      <c r="E138" s="2" t="s">
        <v>660</v>
      </c>
      <c r="F138" s="2" t="s">
        <v>2047</v>
      </c>
      <c r="G138" s="2" t="s">
        <v>2047</v>
      </c>
      <c r="H138" s="2" t="s">
        <v>2047</v>
      </c>
      <c r="I138" s="2" t="s">
        <v>2048</v>
      </c>
      <c r="J138" s="2" t="s">
        <v>127</v>
      </c>
      <c r="K138" s="2" t="s">
        <v>280</v>
      </c>
      <c r="L138" s="3">
        <v>42.43</v>
      </c>
      <c r="M138" s="3">
        <v>44.55</v>
      </c>
      <c r="N138" s="3">
        <v>89.99</v>
      </c>
      <c r="O138" s="2" t="s">
        <v>129</v>
      </c>
      <c r="P138" s="2" t="s">
        <v>321</v>
      </c>
      <c r="Q138" s="2" t="s">
        <v>131</v>
      </c>
      <c r="R138" s="2" t="s">
        <v>132</v>
      </c>
      <c r="S138" s="2" t="s">
        <v>2049</v>
      </c>
      <c r="T138" s="2" t="s">
        <v>132</v>
      </c>
      <c r="U138" s="2" t="s">
        <v>428</v>
      </c>
      <c r="V138" s="2" t="s">
        <v>746</v>
      </c>
      <c r="W138" s="2" t="s">
        <v>246</v>
      </c>
      <c r="X138" s="2" t="s">
        <v>132</v>
      </c>
      <c r="Y138" s="2" t="s">
        <v>1080</v>
      </c>
      <c r="Z138" s="4">
        <v>133</v>
      </c>
      <c r="AA138" s="4">
        <f>=ROUNDDOWN(22.1666666666667,0)</f>
      </c>
      <c r="AB138" s="5">
        <v>6</v>
      </c>
      <c r="AC138" s="2" t="s">
        <v>132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25</v>
      </c>
      <c r="AQ138" s="8">
        <v>1138.71</v>
      </c>
      <c r="AR138" s="4"/>
      <c r="AS138" s="8"/>
      <c r="AT138" s="7"/>
      <c r="AU138" s="7"/>
      <c r="AV138" s="4">
        <v>25</v>
      </c>
      <c r="AW138" s="8">
        <v>1138.71</v>
      </c>
      <c r="AX138" s="4"/>
      <c r="AY138" s="8"/>
      <c r="AZ138" s="7"/>
      <c r="BA138" s="7"/>
      <c r="BB138" s="7">
        <v>1</v>
      </c>
      <c r="BC138" s="4">
        <v>25</v>
      </c>
      <c r="BD138" s="8">
        <v>1138.71</v>
      </c>
      <c r="BE138" s="4"/>
      <c r="BF138" s="8"/>
      <c r="BG138" s="7"/>
      <c r="BH138" s="7"/>
      <c r="BI138" s="7">
        <v>1</v>
      </c>
      <c r="BJ138" s="4">
        <v>25</v>
      </c>
      <c r="BK138" s="8">
        <v>1138.71</v>
      </c>
      <c r="BL138" s="2" t="s">
        <v>2050</v>
      </c>
      <c r="BM138" s="7">
        <v>1</v>
      </c>
      <c r="BN138" s="7">
        <v>1</v>
      </c>
      <c r="BO138" s="4">
        <v>4</v>
      </c>
      <c r="BP138" s="8">
        <v>177.44</v>
      </c>
      <c r="BQ138" s="4"/>
      <c r="BR138" s="8"/>
      <c r="BS138" s="7"/>
      <c r="BT138" s="7"/>
      <c r="BU138" s="2" t="s">
        <v>140</v>
      </c>
      <c r="BV138" s="2" t="s">
        <v>129</v>
      </c>
      <c r="BW138" s="2" t="s">
        <v>132</v>
      </c>
      <c r="BX138" s="2" t="s">
        <v>154</v>
      </c>
      <c r="BY138" s="2" t="s">
        <v>142</v>
      </c>
      <c r="BZ138" s="2" t="s">
        <v>132</v>
      </c>
      <c r="CA138" s="4">
        <v>1</v>
      </c>
      <c r="CB138" s="8">
        <v>42.09</v>
      </c>
      <c r="CC138" s="4"/>
      <c r="CD138" s="8"/>
      <c r="CE138" s="7"/>
      <c r="CF138" s="7"/>
      <c r="CG138" s="2" t="s">
        <v>140</v>
      </c>
      <c r="CH138" s="2" t="s">
        <v>129</v>
      </c>
      <c r="CI138" s="2" t="s">
        <v>1171</v>
      </c>
      <c r="CJ138" s="2" t="s">
        <v>892</v>
      </c>
      <c r="CK138" s="2" t="s">
        <v>142</v>
      </c>
      <c r="CL138" s="2" t="s">
        <v>132</v>
      </c>
      <c r="CM138" s="4">
        <v>1</v>
      </c>
      <c r="CN138" s="8">
        <v>42.43</v>
      </c>
      <c r="CO138" s="4"/>
      <c r="CP138" s="8"/>
      <c r="CQ138" s="7"/>
      <c r="CR138" s="7"/>
      <c r="CS138" s="2" t="s">
        <v>140</v>
      </c>
      <c r="CT138" s="2" t="s">
        <v>129</v>
      </c>
      <c r="CU138" s="2" t="s">
        <v>1173</v>
      </c>
      <c r="CV138" s="2" t="s">
        <v>1435</v>
      </c>
      <c r="CW138" s="2" t="s">
        <v>142</v>
      </c>
      <c r="CX138" s="2" t="s">
        <v>132</v>
      </c>
      <c r="CY138" s="4">
        <v>7</v>
      </c>
      <c r="CZ138" s="8">
        <v>324.76</v>
      </c>
      <c r="DA138" s="4"/>
      <c r="DB138" s="8"/>
      <c r="DC138" s="7"/>
      <c r="DD138" s="7"/>
      <c r="DE138" s="2" t="s">
        <v>140</v>
      </c>
      <c r="DF138" s="2" t="s">
        <v>129</v>
      </c>
      <c r="DG138" s="2" t="s">
        <v>1080</v>
      </c>
      <c r="DH138" s="2" t="s">
        <v>2051</v>
      </c>
      <c r="DI138" s="2" t="s">
        <v>142</v>
      </c>
      <c r="DJ138" s="2" t="s">
        <v>132</v>
      </c>
      <c r="DK138" s="4">
        <v>2</v>
      </c>
      <c r="DL138" s="8">
        <v>93.56</v>
      </c>
      <c r="DM138" s="4"/>
      <c r="DN138" s="8"/>
      <c r="DO138" s="7"/>
      <c r="DP138" s="7"/>
      <c r="DQ138" s="2" t="s">
        <v>140</v>
      </c>
      <c r="DR138" s="2" t="s">
        <v>129</v>
      </c>
      <c r="DS138" s="2" t="s">
        <v>256</v>
      </c>
      <c r="DT138" s="2" t="s">
        <v>709</v>
      </c>
      <c r="DU138" s="2" t="s">
        <v>142</v>
      </c>
      <c r="DV138" s="2" t="s">
        <v>132</v>
      </c>
      <c r="DW138" s="4">
        <v>6</v>
      </c>
      <c r="DX138" s="8">
        <v>267.3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323</v>
      </c>
      <c r="EF138" s="2" t="s">
        <v>333</v>
      </c>
      <c r="EG138" s="2" t="s">
        <v>142</v>
      </c>
      <c r="EH138" s="2" t="s">
        <v>132</v>
      </c>
      <c r="EI138" s="4"/>
      <c r="EJ138" s="8"/>
      <c r="EK138" s="4"/>
      <c r="EL138" s="8"/>
      <c r="EM138" s="7"/>
      <c r="EN138" s="7"/>
      <c r="EO138" s="2" t="s">
        <v>140</v>
      </c>
      <c r="EP138" s="2" t="s">
        <v>129</v>
      </c>
      <c r="EQ138" s="2" t="s">
        <v>2052</v>
      </c>
      <c r="ER138" s="2" t="s">
        <v>2053</v>
      </c>
      <c r="ES138" s="2" t="s">
        <v>142</v>
      </c>
      <c r="ET138" s="2" t="s">
        <v>132</v>
      </c>
      <c r="EU138" s="4">
        <v>1</v>
      </c>
      <c r="EV138" s="8">
        <v>46.78</v>
      </c>
      <c r="EW138" s="4"/>
      <c r="EX138" s="8"/>
      <c r="EY138" s="7"/>
      <c r="EZ138" s="7"/>
      <c r="FA138" s="2" t="s">
        <v>140</v>
      </c>
      <c r="FB138" s="2" t="s">
        <v>129</v>
      </c>
      <c r="FC138" s="2" t="s">
        <v>323</v>
      </c>
      <c r="FD138" s="2" t="s">
        <v>158</v>
      </c>
      <c r="FE138" s="2" t="s">
        <v>142</v>
      </c>
      <c r="FF138" s="2" t="s">
        <v>132</v>
      </c>
      <c r="FG138" s="4">
        <v>2</v>
      </c>
      <c r="FH138" s="8">
        <v>96.24</v>
      </c>
      <c r="FI138" s="4"/>
      <c r="FJ138" s="8"/>
      <c r="FK138" s="7"/>
      <c r="FL138" s="7"/>
      <c r="FM138" s="2" t="s">
        <v>140</v>
      </c>
      <c r="FN138" s="2" t="s">
        <v>129</v>
      </c>
      <c r="FO138" s="2" t="s">
        <v>156</v>
      </c>
      <c r="FP138" s="2" t="s">
        <v>476</v>
      </c>
      <c r="FQ138" s="2" t="s">
        <v>142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140</v>
      </c>
      <c r="FZ138" s="2" t="s">
        <v>129</v>
      </c>
      <c r="GA138" s="2" t="s">
        <v>390</v>
      </c>
      <c r="GB138" s="2" t="s">
        <v>2054</v>
      </c>
      <c r="GC138" s="2" t="s">
        <v>142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140</v>
      </c>
      <c r="GL138" s="2" t="s">
        <v>129</v>
      </c>
      <c r="GM138" s="2" t="s">
        <v>1180</v>
      </c>
      <c r="GN138" s="2" t="s">
        <v>2055</v>
      </c>
      <c r="GO138" s="2" t="s">
        <v>142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129</v>
      </c>
      <c r="GY138" s="2" t="s">
        <v>162</v>
      </c>
      <c r="GZ138" s="2" t="s">
        <v>132</v>
      </c>
      <c r="HA138" s="2" t="s">
        <v>142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140</v>
      </c>
      <c r="HJ138" s="2" t="s">
        <v>129</v>
      </c>
      <c r="HK138" s="2" t="s">
        <v>207</v>
      </c>
      <c r="HL138" s="2" t="s">
        <v>2056</v>
      </c>
      <c r="HM138" s="2" t="s">
        <v>142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129</v>
      </c>
      <c r="HW138" s="2" t="s">
        <v>2057</v>
      </c>
      <c r="HX138" s="2" t="s">
        <v>2058</v>
      </c>
      <c r="HY138" s="2" t="s">
        <v>142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140</v>
      </c>
      <c r="IH138" s="2" t="s">
        <v>129</v>
      </c>
      <c r="II138" s="2" t="s">
        <v>323</v>
      </c>
      <c r="IJ138" s="2" t="s">
        <v>655</v>
      </c>
      <c r="IK138" s="2" t="s">
        <v>142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140</v>
      </c>
      <c r="IT138" s="2" t="s">
        <v>129</v>
      </c>
      <c r="IU138" s="2" t="s">
        <v>169</v>
      </c>
      <c r="IV138" s="2" t="s">
        <v>132</v>
      </c>
      <c r="IW138" s="2" t="s">
        <v>142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129</v>
      </c>
      <c r="JG138" s="2" t="s">
        <v>1793</v>
      </c>
      <c r="JH138" s="2" t="s">
        <v>2059</v>
      </c>
      <c r="JI138" s="2" t="s">
        <v>142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140</v>
      </c>
      <c r="JR138" s="2" t="s">
        <v>129</v>
      </c>
      <c r="JS138" s="2" t="s">
        <v>323</v>
      </c>
      <c r="JT138" s="2" t="s">
        <v>404</v>
      </c>
      <c r="JU138" s="2" t="s">
        <v>142</v>
      </c>
      <c r="JV138" s="2" t="s">
        <v>132</v>
      </c>
      <c r="JW138" s="4">
        <v>1</v>
      </c>
      <c r="JX138" s="8">
        <v>48.11</v>
      </c>
      <c r="JY138" s="4"/>
      <c r="JZ138" s="8"/>
      <c r="KA138" s="7"/>
      <c r="KB138" s="7"/>
      <c r="KC138" s="2" t="s">
        <v>140</v>
      </c>
      <c r="KD138" s="2" t="s">
        <v>129</v>
      </c>
      <c r="KE138" s="2" t="s">
        <v>737</v>
      </c>
      <c r="KF138" s="2" t="s">
        <v>1231</v>
      </c>
      <c r="KG138" s="2" t="s">
        <v>142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132</v>
      </c>
      <c r="KP138" s="2" t="s">
        <v>132</v>
      </c>
      <c r="KQ138" s="2" t="s">
        <v>132</v>
      </c>
      <c r="KR138" s="2" t="s">
        <v>132</v>
      </c>
      <c r="KS138" s="2" t="s">
        <v>132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175</v>
      </c>
      <c r="LB138" s="2" t="s">
        <v>177</v>
      </c>
      <c r="LC138" s="2" t="s">
        <v>132</v>
      </c>
      <c r="LD138" s="2" t="s">
        <v>132</v>
      </c>
      <c r="LE138" s="2" t="s">
        <v>142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140</v>
      </c>
      <c r="LZ138" s="2" t="s">
        <v>174</v>
      </c>
      <c r="MA138" s="2" t="s">
        <v>449</v>
      </c>
      <c r="MB138" s="2" t="s">
        <v>2060</v>
      </c>
      <c r="MC138" s="2" t="s">
        <v>142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175</v>
      </c>
      <c r="ML138" s="2" t="s">
        <v>129</v>
      </c>
      <c r="MM138" s="2" t="s">
        <v>132</v>
      </c>
      <c r="MN138" s="2" t="s">
        <v>132</v>
      </c>
      <c r="MO138" s="2" t="s">
        <v>142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175</v>
      </c>
      <c r="MX138" s="2" t="s">
        <v>129</v>
      </c>
      <c r="MY138" s="2" t="s">
        <v>132</v>
      </c>
      <c r="MZ138" s="2" t="s">
        <v>132</v>
      </c>
      <c r="NA138" s="2" t="s">
        <v>142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175</v>
      </c>
      <c r="NJ138" s="2" t="s">
        <v>129</v>
      </c>
      <c r="NK138" s="2" t="s">
        <v>132</v>
      </c>
      <c r="NL138" s="2" t="s">
        <v>132</v>
      </c>
      <c r="NM138" s="2" t="s">
        <v>142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176</v>
      </c>
      <c r="NV138" s="2" t="s">
        <v>129</v>
      </c>
      <c r="NW138" s="2" t="s">
        <v>132</v>
      </c>
      <c r="NX138" s="2" t="s">
        <v>132</v>
      </c>
      <c r="NY138" s="2" t="s">
        <v>142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175</v>
      </c>
      <c r="OH138" s="2" t="s">
        <v>129</v>
      </c>
      <c r="OI138" s="2" t="s">
        <v>132</v>
      </c>
      <c r="OJ138" s="2" t="s">
        <v>132</v>
      </c>
      <c r="OK138" s="2" t="s">
        <v>142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175</v>
      </c>
      <c r="OT138" s="2" t="s">
        <v>177</v>
      </c>
      <c r="OU138" s="2" t="s">
        <v>132</v>
      </c>
      <c r="OV138" s="2" t="s">
        <v>132</v>
      </c>
      <c r="OW138" s="2" t="s">
        <v>142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164</v>
      </c>
      <c r="PF138" s="2" t="s">
        <v>129</v>
      </c>
      <c r="PG138" s="2" t="s">
        <v>132</v>
      </c>
      <c r="PH138" s="2" t="s">
        <v>132</v>
      </c>
      <c r="PI138" s="2" t="s">
        <v>142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140</v>
      </c>
      <c r="PR138" s="2" t="s">
        <v>177</v>
      </c>
      <c r="PS138" s="2" t="s">
        <v>508</v>
      </c>
      <c r="PT138" s="2" t="s">
        <v>191</v>
      </c>
      <c r="PU138" s="2" t="s">
        <v>142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164</v>
      </c>
      <c r="QP138" s="2" t="s">
        <v>177</v>
      </c>
      <c r="QQ138" s="2" t="s">
        <v>132</v>
      </c>
      <c r="QR138" s="2" t="s">
        <v>132</v>
      </c>
      <c r="QS138" s="2" t="s">
        <v>142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175</v>
      </c>
      <c r="RB138" s="2" t="s">
        <v>129</v>
      </c>
      <c r="RC138" s="2" t="s">
        <v>132</v>
      </c>
      <c r="RD138" s="2" t="s">
        <v>132</v>
      </c>
      <c r="RE138" s="2" t="s">
        <v>142</v>
      </c>
      <c r="RF138" s="2" t="s">
        <v>180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177</v>
      </c>
      <c r="RO138" s="2" t="s">
        <v>1185</v>
      </c>
      <c r="RP138" s="2" t="s">
        <v>1295</v>
      </c>
      <c r="RQ138" s="2" t="s">
        <v>142</v>
      </c>
      <c r="RR138" s="2" t="s">
        <v>132</v>
      </c>
    </row>
    <row r="139">
      <c r="A139" s="2" t="s">
        <v>2061</v>
      </c>
      <c r="B139" s="2" t="s">
        <v>121</v>
      </c>
      <c r="C139" s="2" t="s">
        <v>122</v>
      </c>
      <c r="D139" s="2" t="s">
        <v>1990</v>
      </c>
      <c r="E139" s="2" t="s">
        <v>660</v>
      </c>
      <c r="F139" s="2" t="s">
        <v>2062</v>
      </c>
      <c r="G139" s="2" t="s">
        <v>2062</v>
      </c>
      <c r="H139" s="2" t="s">
        <v>2062</v>
      </c>
      <c r="I139" s="2" t="s">
        <v>2063</v>
      </c>
      <c r="J139" s="2" t="s">
        <v>127</v>
      </c>
      <c r="K139" s="2" t="s">
        <v>349</v>
      </c>
      <c r="L139" s="3">
        <v>36.42</v>
      </c>
      <c r="M139" s="3">
        <v>38.24</v>
      </c>
      <c r="N139" s="3">
        <v>76.49</v>
      </c>
      <c r="O139" s="2" t="s">
        <v>129</v>
      </c>
      <c r="P139" s="2" t="s">
        <v>602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428</v>
      </c>
      <c r="V139" s="2" t="s">
        <v>247</v>
      </c>
      <c r="W139" s="2" t="s">
        <v>247</v>
      </c>
      <c r="X139" s="2" t="s">
        <v>136</v>
      </c>
      <c r="Y139" s="2" t="s">
        <v>1218</v>
      </c>
      <c r="Z139" s="4">
        <v>110</v>
      </c>
      <c r="AA139" s="4">
        <f>=ROUNDDOWN(55,0)</f>
      </c>
      <c r="AB139" s="5">
        <v>2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17</v>
      </c>
      <c r="AQ139" s="8">
        <v>801.77</v>
      </c>
      <c r="AR139" s="4"/>
      <c r="AS139" s="8"/>
      <c r="AT139" s="7"/>
      <c r="AU139" s="7"/>
      <c r="AV139" s="4">
        <v>17</v>
      </c>
      <c r="AW139" s="8">
        <v>801.77</v>
      </c>
      <c r="AX139" s="4"/>
      <c r="AY139" s="8"/>
      <c r="AZ139" s="7"/>
      <c r="BA139" s="7"/>
      <c r="BB139" s="7">
        <v>1</v>
      </c>
      <c r="BC139" s="4">
        <v>17</v>
      </c>
      <c r="BD139" s="8">
        <v>801.77</v>
      </c>
      <c r="BE139" s="4"/>
      <c r="BF139" s="8"/>
      <c r="BG139" s="7"/>
      <c r="BH139" s="7"/>
      <c r="BI139" s="7">
        <v>1</v>
      </c>
      <c r="BJ139" s="4">
        <v>17</v>
      </c>
      <c r="BK139" s="8">
        <v>801.77</v>
      </c>
      <c r="BL139" s="2" t="s">
        <v>2064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140</v>
      </c>
      <c r="BV139" s="2" t="s">
        <v>129</v>
      </c>
      <c r="BW139" s="2" t="s">
        <v>132</v>
      </c>
      <c r="BX139" s="2" t="s">
        <v>1908</v>
      </c>
      <c r="BY139" s="2" t="s">
        <v>142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140</v>
      </c>
      <c r="CH139" s="2" t="s">
        <v>129</v>
      </c>
      <c r="CI139" s="2" t="s">
        <v>1234</v>
      </c>
      <c r="CJ139" s="2" t="s">
        <v>1407</v>
      </c>
      <c r="CK139" s="2" t="s">
        <v>142</v>
      </c>
      <c r="CL139" s="2" t="s">
        <v>132</v>
      </c>
      <c r="CM139" s="4"/>
      <c r="CN139" s="8"/>
      <c r="CO139" s="4"/>
      <c r="CP139" s="8"/>
      <c r="CQ139" s="7"/>
      <c r="CR139" s="7"/>
      <c r="CS139" s="2" t="s">
        <v>140</v>
      </c>
      <c r="CT139" s="2" t="s">
        <v>129</v>
      </c>
      <c r="CU139" s="2" t="s">
        <v>867</v>
      </c>
      <c r="CV139" s="2" t="s">
        <v>132</v>
      </c>
      <c r="CW139" s="2" t="s">
        <v>142</v>
      </c>
      <c r="CX139" s="2" t="s">
        <v>132</v>
      </c>
      <c r="CY139" s="4">
        <v>4</v>
      </c>
      <c r="CZ139" s="8">
        <v>180.22</v>
      </c>
      <c r="DA139" s="4"/>
      <c r="DB139" s="8"/>
      <c r="DC139" s="7"/>
      <c r="DD139" s="7"/>
      <c r="DE139" s="2" t="s">
        <v>140</v>
      </c>
      <c r="DF139" s="2" t="s">
        <v>129</v>
      </c>
      <c r="DG139" s="2" t="s">
        <v>435</v>
      </c>
      <c r="DH139" s="2" t="s">
        <v>678</v>
      </c>
      <c r="DI139" s="2" t="s">
        <v>142</v>
      </c>
      <c r="DJ139" s="2" t="s">
        <v>132</v>
      </c>
      <c r="DK139" s="4">
        <v>8</v>
      </c>
      <c r="DL139" s="8">
        <v>377.92</v>
      </c>
      <c r="DM139" s="4"/>
      <c r="DN139" s="8"/>
      <c r="DO139" s="7"/>
      <c r="DP139" s="7"/>
      <c r="DQ139" s="2" t="s">
        <v>140</v>
      </c>
      <c r="DR139" s="2" t="s">
        <v>129</v>
      </c>
      <c r="DS139" s="2" t="s">
        <v>1611</v>
      </c>
      <c r="DT139" s="2" t="s">
        <v>1377</v>
      </c>
      <c r="DU139" s="2" t="s">
        <v>142</v>
      </c>
      <c r="DV139" s="2" t="s">
        <v>132</v>
      </c>
      <c r="DW139" s="4">
        <v>4</v>
      </c>
      <c r="DX139" s="8">
        <v>201.56</v>
      </c>
      <c r="DY139" s="4"/>
      <c r="DZ139" s="8"/>
      <c r="EA139" s="7"/>
      <c r="EB139" s="7"/>
      <c r="EC139" s="2" t="s">
        <v>140</v>
      </c>
      <c r="ED139" s="2" t="s">
        <v>129</v>
      </c>
      <c r="EE139" s="2" t="s">
        <v>435</v>
      </c>
      <c r="EF139" s="2" t="s">
        <v>2065</v>
      </c>
      <c r="EG139" s="2" t="s">
        <v>142</v>
      </c>
      <c r="EH139" s="2" t="s">
        <v>132</v>
      </c>
      <c r="EI139" s="4">
        <v>1</v>
      </c>
      <c r="EJ139" s="8">
        <v>42.07</v>
      </c>
      <c r="EK139" s="4"/>
      <c r="EL139" s="8"/>
      <c r="EM139" s="7"/>
      <c r="EN139" s="7"/>
      <c r="EO139" s="2" t="s">
        <v>140</v>
      </c>
      <c r="EP139" s="2" t="s">
        <v>129</v>
      </c>
      <c r="EQ139" s="2" t="s">
        <v>2066</v>
      </c>
      <c r="ER139" s="2" t="s">
        <v>2067</v>
      </c>
      <c r="ES139" s="2" t="s">
        <v>142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173</v>
      </c>
      <c r="FB139" s="2" t="s">
        <v>129</v>
      </c>
      <c r="FC139" s="2" t="s">
        <v>132</v>
      </c>
      <c r="FD139" s="2" t="s">
        <v>132</v>
      </c>
      <c r="FE139" s="2" t="s">
        <v>142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173</v>
      </c>
      <c r="FN139" s="2" t="s">
        <v>129</v>
      </c>
      <c r="FO139" s="2" t="s">
        <v>132</v>
      </c>
      <c r="FP139" s="2" t="s">
        <v>132</v>
      </c>
      <c r="FQ139" s="2" t="s">
        <v>142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140</v>
      </c>
      <c r="FZ139" s="2" t="s">
        <v>129</v>
      </c>
      <c r="GA139" s="2" t="s">
        <v>1423</v>
      </c>
      <c r="GB139" s="2" t="s">
        <v>132</v>
      </c>
      <c r="GC139" s="2" t="s">
        <v>142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140</v>
      </c>
      <c r="GL139" s="2" t="s">
        <v>129</v>
      </c>
      <c r="GM139" s="2" t="s">
        <v>435</v>
      </c>
      <c r="GN139" s="2" t="s">
        <v>1382</v>
      </c>
      <c r="GO139" s="2" t="s">
        <v>142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129</v>
      </c>
      <c r="GY139" s="2" t="s">
        <v>1050</v>
      </c>
      <c r="GZ139" s="2" t="s">
        <v>132</v>
      </c>
      <c r="HA139" s="2" t="s">
        <v>142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129</v>
      </c>
      <c r="HK139" s="2" t="s">
        <v>859</v>
      </c>
      <c r="HL139" s="2" t="s">
        <v>1184</v>
      </c>
      <c r="HM139" s="2" t="s">
        <v>142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129</v>
      </c>
      <c r="HW139" s="2" t="s">
        <v>167</v>
      </c>
      <c r="HX139" s="2" t="s">
        <v>132</v>
      </c>
      <c r="HY139" s="2" t="s">
        <v>142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168</v>
      </c>
      <c r="IH139" s="2" t="s">
        <v>129</v>
      </c>
      <c r="II139" s="2" t="s">
        <v>132</v>
      </c>
      <c r="IJ139" s="2" t="s">
        <v>132</v>
      </c>
      <c r="IK139" s="2" t="s">
        <v>142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175</v>
      </c>
      <c r="IT139" s="2" t="s">
        <v>129</v>
      </c>
      <c r="IU139" s="2" t="s">
        <v>132</v>
      </c>
      <c r="IV139" s="2" t="s">
        <v>132</v>
      </c>
      <c r="IW139" s="2" t="s">
        <v>142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164</v>
      </c>
      <c r="JF139" s="2" t="s">
        <v>129</v>
      </c>
      <c r="JG139" s="2" t="s">
        <v>132</v>
      </c>
      <c r="JH139" s="2" t="s">
        <v>132</v>
      </c>
      <c r="JI139" s="2" t="s">
        <v>142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175</v>
      </c>
      <c r="JR139" s="2" t="s">
        <v>129</v>
      </c>
      <c r="JS139" s="2" t="s">
        <v>132</v>
      </c>
      <c r="JT139" s="2" t="s">
        <v>132</v>
      </c>
      <c r="JU139" s="2" t="s">
        <v>142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129</v>
      </c>
      <c r="KE139" s="2" t="s">
        <v>861</v>
      </c>
      <c r="KF139" s="2" t="s">
        <v>132</v>
      </c>
      <c r="KG139" s="2" t="s">
        <v>142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175</v>
      </c>
      <c r="KP139" s="2" t="s">
        <v>129</v>
      </c>
      <c r="KQ139" s="2" t="s">
        <v>132</v>
      </c>
      <c r="KR139" s="2" t="s">
        <v>132</v>
      </c>
      <c r="KS139" s="2" t="s">
        <v>142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175</v>
      </c>
      <c r="LB139" s="2" t="s">
        <v>177</v>
      </c>
      <c r="LC139" s="2" t="s">
        <v>132</v>
      </c>
      <c r="LD139" s="2" t="s">
        <v>132</v>
      </c>
      <c r="LE139" s="2" t="s">
        <v>142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164</v>
      </c>
      <c r="LZ139" s="2" t="s">
        <v>129</v>
      </c>
      <c r="MA139" s="2" t="s">
        <v>132</v>
      </c>
      <c r="MB139" s="2" t="s">
        <v>132</v>
      </c>
      <c r="MC139" s="2" t="s">
        <v>142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175</v>
      </c>
      <c r="ML139" s="2" t="s">
        <v>129</v>
      </c>
      <c r="MM139" s="2" t="s">
        <v>132</v>
      </c>
      <c r="MN139" s="2" t="s">
        <v>132</v>
      </c>
      <c r="MO139" s="2" t="s">
        <v>142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175</v>
      </c>
      <c r="MX139" s="2" t="s">
        <v>129</v>
      </c>
      <c r="MY139" s="2" t="s">
        <v>132</v>
      </c>
      <c r="MZ139" s="2" t="s">
        <v>132</v>
      </c>
      <c r="NA139" s="2" t="s">
        <v>142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175</v>
      </c>
      <c r="NJ139" s="2" t="s">
        <v>129</v>
      </c>
      <c r="NK139" s="2" t="s">
        <v>132</v>
      </c>
      <c r="NL139" s="2" t="s">
        <v>132</v>
      </c>
      <c r="NM139" s="2" t="s">
        <v>142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175</v>
      </c>
      <c r="OH139" s="2" t="s">
        <v>129</v>
      </c>
      <c r="OI139" s="2" t="s">
        <v>132</v>
      </c>
      <c r="OJ139" s="2" t="s">
        <v>132</v>
      </c>
      <c r="OK139" s="2" t="s">
        <v>142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132</v>
      </c>
      <c r="OT139" s="2" t="s">
        <v>132</v>
      </c>
      <c r="OU139" s="2" t="s">
        <v>132</v>
      </c>
      <c r="OV139" s="2" t="s">
        <v>132</v>
      </c>
      <c r="OW139" s="2" t="s">
        <v>132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164</v>
      </c>
      <c r="PF139" s="2" t="s">
        <v>129</v>
      </c>
      <c r="PG139" s="2" t="s">
        <v>132</v>
      </c>
      <c r="PH139" s="2" t="s">
        <v>132</v>
      </c>
      <c r="PI139" s="2" t="s">
        <v>142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175</v>
      </c>
      <c r="PR139" s="2" t="s">
        <v>129</v>
      </c>
      <c r="PS139" s="2" t="s">
        <v>132</v>
      </c>
      <c r="PT139" s="2" t="s">
        <v>132</v>
      </c>
      <c r="PU139" s="2" t="s">
        <v>142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175</v>
      </c>
      <c r="QD139" s="2" t="s">
        <v>129</v>
      </c>
      <c r="QE139" s="2" t="s">
        <v>132</v>
      </c>
      <c r="QF139" s="2" t="s">
        <v>132</v>
      </c>
      <c r="QG139" s="2" t="s">
        <v>142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175</v>
      </c>
      <c r="RB139" s="2" t="s">
        <v>129</v>
      </c>
      <c r="RC139" s="2" t="s">
        <v>132</v>
      </c>
      <c r="RD139" s="2" t="s">
        <v>132</v>
      </c>
      <c r="RE139" s="2" t="s">
        <v>142</v>
      </c>
      <c r="RF139" s="2" t="s">
        <v>180</v>
      </c>
      <c r="RG139" s="4"/>
      <c r="RH139" s="8"/>
      <c r="RI139" s="4"/>
      <c r="RJ139" s="8"/>
      <c r="RK139" s="7"/>
      <c r="RL139" s="7"/>
      <c r="RM139" s="2" t="s">
        <v>175</v>
      </c>
      <c r="RN139" s="2" t="s">
        <v>129</v>
      </c>
      <c r="RO139" s="2" t="s">
        <v>132</v>
      </c>
      <c r="RP139" s="2" t="s">
        <v>132</v>
      </c>
      <c r="RQ139" s="2" t="s">
        <v>142</v>
      </c>
      <c r="RR139" s="2" t="s">
        <v>132</v>
      </c>
    </row>
    <row r="140">
      <c r="A140" s="2" t="s">
        <v>2068</v>
      </c>
      <c r="B140" s="2" t="s">
        <v>121</v>
      </c>
      <c r="C140" s="2" t="s">
        <v>122</v>
      </c>
      <c r="D140" s="2" t="s">
        <v>1990</v>
      </c>
      <c r="E140" s="2" t="s">
        <v>660</v>
      </c>
      <c r="F140" s="2" t="s">
        <v>2069</v>
      </c>
      <c r="G140" s="2" t="s">
        <v>2069</v>
      </c>
      <c r="H140" s="2" t="s">
        <v>2069</v>
      </c>
      <c r="I140" s="2" t="s">
        <v>2070</v>
      </c>
      <c r="J140" s="2" t="s">
        <v>127</v>
      </c>
      <c r="K140" s="2" t="s">
        <v>1168</v>
      </c>
      <c r="L140" s="3">
        <v>32.38</v>
      </c>
      <c r="M140" s="3">
        <v>34</v>
      </c>
      <c r="N140" s="3">
        <v>67.99</v>
      </c>
      <c r="O140" s="2" t="s">
        <v>129</v>
      </c>
      <c r="P140" s="2" t="s">
        <v>632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428</v>
      </c>
      <c r="V140" s="2" t="s">
        <v>746</v>
      </c>
      <c r="W140" s="2" t="s">
        <v>136</v>
      </c>
      <c r="X140" s="2" t="s">
        <v>246</v>
      </c>
      <c r="Y140" s="2" t="s">
        <v>211</v>
      </c>
      <c r="Z140" s="4">
        <v>44</v>
      </c>
      <c r="AA140" s="4">
        <f>=ROUNDDOWN(15.7142857142857,0)</f>
      </c>
      <c r="AB140" s="5">
        <v>2.8</v>
      </c>
      <c r="AC140" s="2" t="s">
        <v>132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12</v>
      </c>
      <c r="AQ140" s="8">
        <v>559.41</v>
      </c>
      <c r="AR140" s="4"/>
      <c r="AS140" s="8"/>
      <c r="AT140" s="7"/>
      <c r="AU140" s="7"/>
      <c r="AV140" s="4">
        <v>12</v>
      </c>
      <c r="AW140" s="8">
        <v>559.41</v>
      </c>
      <c r="AX140" s="4"/>
      <c r="AY140" s="8"/>
      <c r="AZ140" s="7"/>
      <c r="BA140" s="7"/>
      <c r="BB140" s="7">
        <v>1</v>
      </c>
      <c r="BC140" s="4">
        <v>12</v>
      </c>
      <c r="BD140" s="8">
        <v>559.41</v>
      </c>
      <c r="BE140" s="4"/>
      <c r="BF140" s="8"/>
      <c r="BG140" s="7"/>
      <c r="BH140" s="7"/>
      <c r="BI140" s="7">
        <v>1</v>
      </c>
      <c r="BJ140" s="4">
        <v>12</v>
      </c>
      <c r="BK140" s="8">
        <v>559.41</v>
      </c>
      <c r="BL140" s="2" t="s">
        <v>2071</v>
      </c>
      <c r="BM140" s="7">
        <v>1</v>
      </c>
      <c r="BN140" s="7">
        <v>1</v>
      </c>
      <c r="BO140" s="4">
        <v>5</v>
      </c>
      <c r="BP140" s="8">
        <v>186.2</v>
      </c>
      <c r="BQ140" s="4"/>
      <c r="BR140" s="8"/>
      <c r="BS140" s="7"/>
      <c r="BT140" s="7"/>
      <c r="BU140" s="2" t="s">
        <v>140</v>
      </c>
      <c r="BV140" s="2" t="s">
        <v>129</v>
      </c>
      <c r="BW140" s="2" t="s">
        <v>132</v>
      </c>
      <c r="BX140" s="2" t="s">
        <v>1845</v>
      </c>
      <c r="BY140" s="2" t="s">
        <v>142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140</v>
      </c>
      <c r="CH140" s="2" t="s">
        <v>129</v>
      </c>
      <c r="CI140" s="2" t="s">
        <v>2072</v>
      </c>
      <c r="CJ140" s="2" t="s">
        <v>480</v>
      </c>
      <c r="CK140" s="2" t="s">
        <v>142</v>
      </c>
      <c r="CL140" s="2" t="s">
        <v>132</v>
      </c>
      <c r="CM140" s="4"/>
      <c r="CN140" s="8"/>
      <c r="CO140" s="4"/>
      <c r="CP140" s="8"/>
      <c r="CQ140" s="7"/>
      <c r="CR140" s="7"/>
      <c r="CS140" s="2" t="s">
        <v>140</v>
      </c>
      <c r="CT140" s="2" t="s">
        <v>129</v>
      </c>
      <c r="CU140" s="2" t="s">
        <v>2073</v>
      </c>
      <c r="CV140" s="2" t="s">
        <v>2074</v>
      </c>
      <c r="CW140" s="2" t="s">
        <v>142</v>
      </c>
      <c r="CX140" s="2" t="s">
        <v>132</v>
      </c>
      <c r="CY140" s="4">
        <v>2</v>
      </c>
      <c r="CZ140" s="8">
        <v>100.86</v>
      </c>
      <c r="DA140" s="4"/>
      <c r="DB140" s="8"/>
      <c r="DC140" s="7"/>
      <c r="DD140" s="7"/>
      <c r="DE140" s="2" t="s">
        <v>140</v>
      </c>
      <c r="DF140" s="2" t="s">
        <v>129</v>
      </c>
      <c r="DG140" s="2" t="s">
        <v>2075</v>
      </c>
      <c r="DH140" s="2" t="s">
        <v>2076</v>
      </c>
      <c r="DI140" s="2" t="s">
        <v>142</v>
      </c>
      <c r="DJ140" s="2" t="s">
        <v>132</v>
      </c>
      <c r="DK140" s="4"/>
      <c r="DL140" s="8"/>
      <c r="DM140" s="4"/>
      <c r="DN140" s="8"/>
      <c r="DO140" s="7"/>
      <c r="DP140" s="7"/>
      <c r="DQ140" s="2" t="s">
        <v>168</v>
      </c>
      <c r="DR140" s="2" t="s">
        <v>129</v>
      </c>
      <c r="DS140" s="2" t="s">
        <v>132</v>
      </c>
      <c r="DT140" s="2" t="s">
        <v>132</v>
      </c>
      <c r="DU140" s="2" t="s">
        <v>142</v>
      </c>
      <c r="DV140" s="2" t="s">
        <v>132</v>
      </c>
      <c r="DW140" s="4">
        <v>3</v>
      </c>
      <c r="DX140" s="8">
        <v>134.37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331</v>
      </c>
      <c r="EF140" s="2" t="s">
        <v>1247</v>
      </c>
      <c r="EG140" s="2" t="s">
        <v>142</v>
      </c>
      <c r="EH140" s="2" t="s">
        <v>132</v>
      </c>
      <c r="EI140" s="4"/>
      <c r="EJ140" s="8"/>
      <c r="EK140" s="4"/>
      <c r="EL140" s="8"/>
      <c r="EM140" s="7"/>
      <c r="EN140" s="7"/>
      <c r="EO140" s="2" t="s">
        <v>140</v>
      </c>
      <c r="EP140" s="2" t="s">
        <v>129</v>
      </c>
      <c r="EQ140" s="2" t="s">
        <v>2077</v>
      </c>
      <c r="ER140" s="2" t="s">
        <v>132</v>
      </c>
      <c r="ES140" s="2" t="s">
        <v>142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140</v>
      </c>
      <c r="FB140" s="2" t="s">
        <v>129</v>
      </c>
      <c r="FC140" s="2" t="s">
        <v>912</v>
      </c>
      <c r="FD140" s="2" t="s">
        <v>707</v>
      </c>
      <c r="FE140" s="2" t="s">
        <v>142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173</v>
      </c>
      <c r="FN140" s="2" t="s">
        <v>129</v>
      </c>
      <c r="FO140" s="2" t="s">
        <v>132</v>
      </c>
      <c r="FP140" s="2" t="s">
        <v>132</v>
      </c>
      <c r="FQ140" s="2" t="s">
        <v>142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140</v>
      </c>
      <c r="FZ140" s="2" t="s">
        <v>129</v>
      </c>
      <c r="GA140" s="2" t="s">
        <v>1423</v>
      </c>
      <c r="GB140" s="2" t="s">
        <v>1792</v>
      </c>
      <c r="GC140" s="2" t="s">
        <v>142</v>
      </c>
      <c r="GD140" s="2" t="s">
        <v>132</v>
      </c>
      <c r="GE140" s="4">
        <v>1</v>
      </c>
      <c r="GF140" s="8">
        <v>69.99</v>
      </c>
      <c r="GG140" s="4"/>
      <c r="GH140" s="8"/>
      <c r="GI140" s="7"/>
      <c r="GJ140" s="7"/>
      <c r="GK140" s="2" t="s">
        <v>140</v>
      </c>
      <c r="GL140" s="2" t="s">
        <v>129</v>
      </c>
      <c r="GM140" s="2" t="s">
        <v>2075</v>
      </c>
      <c r="GN140" s="2" t="s">
        <v>342</v>
      </c>
      <c r="GO140" s="2" t="s">
        <v>142</v>
      </c>
      <c r="GP140" s="2" t="s">
        <v>132</v>
      </c>
      <c r="GQ140" s="4">
        <v>1</v>
      </c>
      <c r="GR140" s="8">
        <v>67.99</v>
      </c>
      <c r="GS140" s="4"/>
      <c r="GT140" s="8"/>
      <c r="GU140" s="7"/>
      <c r="GV140" s="7"/>
      <c r="GW140" s="2" t="s">
        <v>140</v>
      </c>
      <c r="GX140" s="2" t="s">
        <v>129</v>
      </c>
      <c r="GY140" s="2" t="s">
        <v>162</v>
      </c>
      <c r="GZ140" s="2" t="s">
        <v>674</v>
      </c>
      <c r="HA140" s="2" t="s">
        <v>142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140</v>
      </c>
      <c r="HJ140" s="2" t="s">
        <v>129</v>
      </c>
      <c r="HK140" s="2" t="s">
        <v>342</v>
      </c>
      <c r="HL140" s="2" t="s">
        <v>1053</v>
      </c>
      <c r="HM140" s="2" t="s">
        <v>142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129</v>
      </c>
      <c r="HW140" s="2" t="s">
        <v>167</v>
      </c>
      <c r="HX140" s="2" t="s">
        <v>132</v>
      </c>
      <c r="HY140" s="2" t="s">
        <v>142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175</v>
      </c>
      <c r="IH140" s="2" t="s">
        <v>129</v>
      </c>
      <c r="II140" s="2" t="s">
        <v>132</v>
      </c>
      <c r="IJ140" s="2" t="s">
        <v>132</v>
      </c>
      <c r="IK140" s="2" t="s">
        <v>142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175</v>
      </c>
      <c r="IT140" s="2" t="s">
        <v>129</v>
      </c>
      <c r="IU140" s="2" t="s">
        <v>132</v>
      </c>
      <c r="IV140" s="2" t="s">
        <v>132</v>
      </c>
      <c r="IW140" s="2" t="s">
        <v>142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164</v>
      </c>
      <c r="JF140" s="2" t="s">
        <v>129</v>
      </c>
      <c r="JG140" s="2" t="s">
        <v>132</v>
      </c>
      <c r="JH140" s="2" t="s">
        <v>132</v>
      </c>
      <c r="JI140" s="2" t="s">
        <v>142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176</v>
      </c>
      <c r="JR140" s="2" t="s">
        <v>129</v>
      </c>
      <c r="JS140" s="2" t="s">
        <v>132</v>
      </c>
      <c r="JT140" s="2" t="s">
        <v>132</v>
      </c>
      <c r="JU140" s="2" t="s">
        <v>142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140</v>
      </c>
      <c r="KD140" s="2" t="s">
        <v>129</v>
      </c>
      <c r="KE140" s="2" t="s">
        <v>916</v>
      </c>
      <c r="KF140" s="2" t="s">
        <v>132</v>
      </c>
      <c r="KG140" s="2" t="s">
        <v>142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140</v>
      </c>
      <c r="KP140" s="2" t="s">
        <v>129</v>
      </c>
      <c r="KQ140" s="2" t="s">
        <v>270</v>
      </c>
      <c r="KR140" s="2" t="s">
        <v>132</v>
      </c>
      <c r="KS140" s="2" t="s">
        <v>142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175</v>
      </c>
      <c r="LB140" s="2" t="s">
        <v>177</v>
      </c>
      <c r="LC140" s="2" t="s">
        <v>132</v>
      </c>
      <c r="LD140" s="2" t="s">
        <v>132</v>
      </c>
      <c r="LE140" s="2" t="s">
        <v>142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164</v>
      </c>
      <c r="LZ140" s="2" t="s">
        <v>129</v>
      </c>
      <c r="MA140" s="2" t="s">
        <v>132</v>
      </c>
      <c r="MB140" s="2" t="s">
        <v>132</v>
      </c>
      <c r="MC140" s="2" t="s">
        <v>142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175</v>
      </c>
      <c r="ML140" s="2" t="s">
        <v>129</v>
      </c>
      <c r="MM140" s="2" t="s">
        <v>132</v>
      </c>
      <c r="MN140" s="2" t="s">
        <v>132</v>
      </c>
      <c r="MO140" s="2" t="s">
        <v>142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175</v>
      </c>
      <c r="MX140" s="2" t="s">
        <v>129</v>
      </c>
      <c r="MY140" s="2" t="s">
        <v>132</v>
      </c>
      <c r="MZ140" s="2" t="s">
        <v>132</v>
      </c>
      <c r="NA140" s="2" t="s">
        <v>142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175</v>
      </c>
      <c r="NJ140" s="2" t="s">
        <v>129</v>
      </c>
      <c r="NK140" s="2" t="s">
        <v>132</v>
      </c>
      <c r="NL140" s="2" t="s">
        <v>132</v>
      </c>
      <c r="NM140" s="2" t="s">
        <v>142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176</v>
      </c>
      <c r="OH140" s="2" t="s">
        <v>129</v>
      </c>
      <c r="OI140" s="2" t="s">
        <v>132</v>
      </c>
      <c r="OJ140" s="2" t="s">
        <v>132</v>
      </c>
      <c r="OK140" s="2" t="s">
        <v>142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164</v>
      </c>
      <c r="PF140" s="2" t="s">
        <v>129</v>
      </c>
      <c r="PG140" s="2" t="s">
        <v>132</v>
      </c>
      <c r="PH140" s="2" t="s">
        <v>132</v>
      </c>
      <c r="PI140" s="2" t="s">
        <v>142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175</v>
      </c>
      <c r="PR140" s="2" t="s">
        <v>129</v>
      </c>
      <c r="PS140" s="2" t="s">
        <v>132</v>
      </c>
      <c r="PT140" s="2" t="s">
        <v>132</v>
      </c>
      <c r="PU140" s="2" t="s">
        <v>142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175</v>
      </c>
      <c r="QD140" s="2" t="s">
        <v>129</v>
      </c>
      <c r="QE140" s="2" t="s">
        <v>132</v>
      </c>
      <c r="QF140" s="2" t="s">
        <v>132</v>
      </c>
      <c r="QG140" s="2" t="s">
        <v>142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175</v>
      </c>
      <c r="RB140" s="2" t="s">
        <v>129</v>
      </c>
      <c r="RC140" s="2" t="s">
        <v>132</v>
      </c>
      <c r="RD140" s="2" t="s">
        <v>132</v>
      </c>
      <c r="RE140" s="2" t="s">
        <v>142</v>
      </c>
      <c r="RF140" s="2" t="s">
        <v>180</v>
      </c>
      <c r="RG140" s="4"/>
      <c r="RH140" s="8"/>
      <c r="RI140" s="4"/>
      <c r="RJ140" s="8"/>
      <c r="RK140" s="7"/>
      <c r="RL140" s="7"/>
      <c r="RM140" s="2" t="s">
        <v>140</v>
      </c>
      <c r="RN140" s="2" t="s">
        <v>177</v>
      </c>
      <c r="RO140" s="2" t="s">
        <v>2078</v>
      </c>
      <c r="RP140" s="2" t="s">
        <v>132</v>
      </c>
      <c r="RQ140" s="2" t="s">
        <v>142</v>
      </c>
      <c r="RR140" s="2" t="s">
        <v>132</v>
      </c>
    </row>
    <row r="141">
      <c r="A141" s="2" t="s">
        <v>2079</v>
      </c>
      <c r="B141" s="2" t="s">
        <v>121</v>
      </c>
      <c r="C141" s="2" t="s">
        <v>122</v>
      </c>
      <c r="D141" s="2" t="s">
        <v>1990</v>
      </c>
      <c r="E141" s="2" t="s">
        <v>660</v>
      </c>
      <c r="F141" s="2" t="s">
        <v>2080</v>
      </c>
      <c r="G141" s="2" t="s">
        <v>2080</v>
      </c>
      <c r="H141" s="2" t="s">
        <v>2080</v>
      </c>
      <c r="I141" s="2" t="s">
        <v>2005</v>
      </c>
      <c r="J141" s="2" t="s">
        <v>127</v>
      </c>
      <c r="K141" s="2" t="s">
        <v>349</v>
      </c>
      <c r="L141" s="3">
        <v>25.02</v>
      </c>
      <c r="M141" s="3">
        <v>26.27</v>
      </c>
      <c r="N141" s="3">
        <v>55.24</v>
      </c>
      <c r="O141" s="2" t="s">
        <v>129</v>
      </c>
      <c r="P141" s="2" t="s">
        <v>632</v>
      </c>
      <c r="Q141" s="2" t="s">
        <v>131</v>
      </c>
      <c r="R141" s="2" t="s">
        <v>132</v>
      </c>
      <c r="S141" s="2" t="s">
        <v>2081</v>
      </c>
      <c r="T141" s="2" t="s">
        <v>132</v>
      </c>
      <c r="U141" s="2" t="s">
        <v>428</v>
      </c>
      <c r="V141" s="2" t="s">
        <v>559</v>
      </c>
      <c r="W141" s="2" t="s">
        <v>186</v>
      </c>
      <c r="X141" s="2" t="s">
        <v>132</v>
      </c>
      <c r="Y141" s="2" t="s">
        <v>1515</v>
      </c>
      <c r="Z141" s="4">
        <v>37</v>
      </c>
      <c r="AA141" s="4">
        <f>=ROUNDDOWN(7.25490196078431,0)</f>
      </c>
      <c r="AB141" s="5">
        <v>5.1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21</v>
      </c>
      <c r="AQ141" s="8">
        <v>525.98</v>
      </c>
      <c r="AR141" s="4"/>
      <c r="AS141" s="8"/>
      <c r="AT141" s="7"/>
      <c r="AU141" s="7"/>
      <c r="AV141" s="4">
        <v>21</v>
      </c>
      <c r="AW141" s="8">
        <v>525.98</v>
      </c>
      <c r="AX141" s="4"/>
      <c r="AY141" s="8"/>
      <c r="AZ141" s="7"/>
      <c r="BA141" s="7"/>
      <c r="BB141" s="7">
        <v>1</v>
      </c>
      <c r="BC141" s="4">
        <v>21</v>
      </c>
      <c r="BD141" s="8">
        <v>525.98</v>
      </c>
      <c r="BE141" s="4"/>
      <c r="BF141" s="8"/>
      <c r="BG141" s="7"/>
      <c r="BH141" s="7"/>
      <c r="BI141" s="7">
        <v>1</v>
      </c>
      <c r="BJ141" s="4">
        <v>21</v>
      </c>
      <c r="BK141" s="8">
        <v>525.98</v>
      </c>
      <c r="BL141" s="2" t="s">
        <v>2082</v>
      </c>
      <c r="BM141" s="7">
        <v>1</v>
      </c>
      <c r="BN141" s="7">
        <v>1</v>
      </c>
      <c r="BO141" s="4">
        <v>8</v>
      </c>
      <c r="BP141" s="8">
        <v>230.16</v>
      </c>
      <c r="BQ141" s="4"/>
      <c r="BR141" s="8"/>
      <c r="BS141" s="7"/>
      <c r="BT141" s="7"/>
      <c r="BU141" s="2" t="s">
        <v>140</v>
      </c>
      <c r="BV141" s="2" t="s">
        <v>129</v>
      </c>
      <c r="BW141" s="2" t="s">
        <v>132</v>
      </c>
      <c r="BX141" s="2" t="s">
        <v>764</v>
      </c>
      <c r="BY141" s="2" t="s">
        <v>142</v>
      </c>
      <c r="BZ141" s="2" t="s">
        <v>132</v>
      </c>
      <c r="CA141" s="4">
        <v>6</v>
      </c>
      <c r="CB141" s="8">
        <v>69.62</v>
      </c>
      <c r="CC141" s="4"/>
      <c r="CD141" s="8"/>
      <c r="CE141" s="7"/>
      <c r="CF141" s="7"/>
      <c r="CG141" s="2" t="s">
        <v>140</v>
      </c>
      <c r="CH141" s="2" t="s">
        <v>129</v>
      </c>
      <c r="CI141" s="2" t="s">
        <v>769</v>
      </c>
      <c r="CJ141" s="2" t="s">
        <v>2083</v>
      </c>
      <c r="CK141" s="2" t="s">
        <v>142</v>
      </c>
      <c r="CL141" s="2" t="s">
        <v>132</v>
      </c>
      <c r="CM141" s="4">
        <v>4</v>
      </c>
      <c r="CN141" s="8">
        <v>118.28</v>
      </c>
      <c r="CO141" s="4"/>
      <c r="CP141" s="8"/>
      <c r="CQ141" s="7"/>
      <c r="CR141" s="7"/>
      <c r="CS141" s="2" t="s">
        <v>140</v>
      </c>
      <c r="CT141" s="2" t="s">
        <v>129</v>
      </c>
      <c r="CU141" s="2" t="s">
        <v>769</v>
      </c>
      <c r="CV141" s="2" t="s">
        <v>2009</v>
      </c>
      <c r="CW141" s="2" t="s">
        <v>142</v>
      </c>
      <c r="CX141" s="2" t="s">
        <v>132</v>
      </c>
      <c r="CY141" s="4">
        <v>1</v>
      </c>
      <c r="CZ141" s="8">
        <v>37.01</v>
      </c>
      <c r="DA141" s="4"/>
      <c r="DB141" s="8"/>
      <c r="DC141" s="7"/>
      <c r="DD141" s="7"/>
      <c r="DE141" s="2" t="s">
        <v>140</v>
      </c>
      <c r="DF141" s="2" t="s">
        <v>129</v>
      </c>
      <c r="DG141" s="2" t="s">
        <v>769</v>
      </c>
      <c r="DH141" s="2" t="s">
        <v>2084</v>
      </c>
      <c r="DI141" s="2" t="s">
        <v>142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140</v>
      </c>
      <c r="DR141" s="2" t="s">
        <v>177</v>
      </c>
      <c r="DS141" s="2" t="s">
        <v>494</v>
      </c>
      <c r="DT141" s="2" t="s">
        <v>294</v>
      </c>
      <c r="DU141" s="2" t="s">
        <v>142</v>
      </c>
      <c r="DV141" s="2" t="s">
        <v>132</v>
      </c>
      <c r="DW141" s="4">
        <v>1</v>
      </c>
      <c r="DX141" s="8">
        <v>15.67</v>
      </c>
      <c r="DY141" s="4"/>
      <c r="DZ141" s="8"/>
      <c r="EA141" s="7"/>
      <c r="EB141" s="7"/>
      <c r="EC141" s="2" t="s">
        <v>140</v>
      </c>
      <c r="ED141" s="2" t="s">
        <v>129</v>
      </c>
      <c r="EE141" s="2" t="s">
        <v>773</v>
      </c>
      <c r="EF141" s="2" t="s">
        <v>2085</v>
      </c>
      <c r="EG141" s="2" t="s">
        <v>142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129</v>
      </c>
      <c r="EQ141" s="2" t="s">
        <v>769</v>
      </c>
      <c r="ER141" s="2" t="s">
        <v>2086</v>
      </c>
      <c r="ES141" s="2" t="s">
        <v>142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140</v>
      </c>
      <c r="FB141" s="2" t="s">
        <v>177</v>
      </c>
      <c r="FC141" s="2" t="s">
        <v>1269</v>
      </c>
      <c r="FD141" s="2" t="s">
        <v>952</v>
      </c>
      <c r="FE141" s="2" t="s">
        <v>142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173</v>
      </c>
      <c r="FN141" s="2" t="s">
        <v>129</v>
      </c>
      <c r="FO141" s="2" t="s">
        <v>132</v>
      </c>
      <c r="FP141" s="2" t="s">
        <v>132</v>
      </c>
      <c r="FQ141" s="2" t="s">
        <v>142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140</v>
      </c>
      <c r="FZ141" s="2" t="s">
        <v>129</v>
      </c>
      <c r="GA141" s="2" t="s">
        <v>565</v>
      </c>
      <c r="GB141" s="2" t="s">
        <v>170</v>
      </c>
      <c r="GC141" s="2" t="s">
        <v>142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140</v>
      </c>
      <c r="GL141" s="2" t="s">
        <v>129</v>
      </c>
      <c r="GM141" s="2" t="s">
        <v>769</v>
      </c>
      <c r="GN141" s="2" t="s">
        <v>2087</v>
      </c>
      <c r="GO141" s="2" t="s">
        <v>142</v>
      </c>
      <c r="GP141" s="2" t="s">
        <v>132</v>
      </c>
      <c r="GQ141" s="4">
        <v>1</v>
      </c>
      <c r="GR141" s="8">
        <v>55.24</v>
      </c>
      <c r="GS141" s="4"/>
      <c r="GT141" s="8"/>
      <c r="GU141" s="7"/>
      <c r="GV141" s="7"/>
      <c r="GW141" s="2" t="s">
        <v>140</v>
      </c>
      <c r="GX141" s="2" t="s">
        <v>129</v>
      </c>
      <c r="GY141" s="2" t="s">
        <v>162</v>
      </c>
      <c r="GZ141" s="2" t="s">
        <v>525</v>
      </c>
      <c r="HA141" s="2" t="s">
        <v>142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140</v>
      </c>
      <c r="HJ141" s="2" t="s">
        <v>129</v>
      </c>
      <c r="HK141" s="2" t="s">
        <v>1105</v>
      </c>
      <c r="HL141" s="2" t="s">
        <v>2088</v>
      </c>
      <c r="HM141" s="2" t="s">
        <v>142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129</v>
      </c>
      <c r="HW141" s="2" t="s">
        <v>367</v>
      </c>
      <c r="HX141" s="2" t="s">
        <v>526</v>
      </c>
      <c r="HY141" s="2" t="s">
        <v>142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168</v>
      </c>
      <c r="IH141" s="2" t="s">
        <v>129</v>
      </c>
      <c r="II141" s="2" t="s">
        <v>132</v>
      </c>
      <c r="IJ141" s="2" t="s">
        <v>132</v>
      </c>
      <c r="IK141" s="2" t="s">
        <v>142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129</v>
      </c>
      <c r="IU141" s="2" t="s">
        <v>305</v>
      </c>
      <c r="IV141" s="2" t="s">
        <v>132</v>
      </c>
      <c r="IW141" s="2" t="s">
        <v>142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175</v>
      </c>
      <c r="JF141" s="2" t="s">
        <v>129</v>
      </c>
      <c r="JG141" s="2" t="s">
        <v>132</v>
      </c>
      <c r="JH141" s="2" t="s">
        <v>132</v>
      </c>
      <c r="JI141" s="2" t="s">
        <v>142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140</v>
      </c>
      <c r="JR141" s="2" t="s">
        <v>129</v>
      </c>
      <c r="JS141" s="2" t="s">
        <v>1305</v>
      </c>
      <c r="JT141" s="2" t="s">
        <v>2089</v>
      </c>
      <c r="JU141" s="2" t="s">
        <v>142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140</v>
      </c>
      <c r="KD141" s="2" t="s">
        <v>129</v>
      </c>
      <c r="KE141" s="2" t="s">
        <v>373</v>
      </c>
      <c r="KF141" s="2" t="s">
        <v>1069</v>
      </c>
      <c r="KG141" s="2" t="s">
        <v>142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132</v>
      </c>
      <c r="KP141" s="2" t="s">
        <v>132</v>
      </c>
      <c r="KQ141" s="2" t="s">
        <v>132</v>
      </c>
      <c r="KR141" s="2" t="s">
        <v>132</v>
      </c>
      <c r="KS141" s="2" t="s">
        <v>132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132</v>
      </c>
      <c r="LB141" s="2" t="s">
        <v>132</v>
      </c>
      <c r="LC141" s="2" t="s">
        <v>132</v>
      </c>
      <c r="LD141" s="2" t="s">
        <v>132</v>
      </c>
      <c r="LE141" s="2" t="s">
        <v>132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132</v>
      </c>
      <c r="LN141" s="2" t="s">
        <v>132</v>
      </c>
      <c r="LO141" s="2" t="s">
        <v>132</v>
      </c>
      <c r="LP141" s="2" t="s">
        <v>132</v>
      </c>
      <c r="LQ141" s="2" t="s">
        <v>132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140</v>
      </c>
      <c r="LZ141" s="2" t="s">
        <v>174</v>
      </c>
      <c r="MA141" s="2" t="s">
        <v>792</v>
      </c>
      <c r="MB141" s="2" t="s">
        <v>2090</v>
      </c>
      <c r="MC141" s="2" t="s">
        <v>142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175</v>
      </c>
      <c r="ML141" s="2" t="s">
        <v>129</v>
      </c>
      <c r="MM141" s="2" t="s">
        <v>769</v>
      </c>
      <c r="MN141" s="2" t="s">
        <v>132</v>
      </c>
      <c r="MO141" s="2" t="s">
        <v>142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175</v>
      </c>
      <c r="MX141" s="2" t="s">
        <v>129</v>
      </c>
      <c r="MY141" s="2" t="s">
        <v>132</v>
      </c>
      <c r="MZ141" s="2" t="s">
        <v>132</v>
      </c>
      <c r="NA141" s="2" t="s">
        <v>142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175</v>
      </c>
      <c r="NJ141" s="2" t="s">
        <v>129</v>
      </c>
      <c r="NK141" s="2" t="s">
        <v>132</v>
      </c>
      <c r="NL141" s="2" t="s">
        <v>132</v>
      </c>
      <c r="NM141" s="2" t="s">
        <v>142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176</v>
      </c>
      <c r="OH141" s="2" t="s">
        <v>129</v>
      </c>
      <c r="OI141" s="2" t="s">
        <v>132</v>
      </c>
      <c r="OJ141" s="2" t="s">
        <v>132</v>
      </c>
      <c r="OK141" s="2" t="s">
        <v>142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175</v>
      </c>
      <c r="OT141" s="2" t="s">
        <v>177</v>
      </c>
      <c r="OU141" s="2" t="s">
        <v>132</v>
      </c>
      <c r="OV141" s="2" t="s">
        <v>132</v>
      </c>
      <c r="OW141" s="2" t="s">
        <v>142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164</v>
      </c>
      <c r="PF141" s="2" t="s">
        <v>129</v>
      </c>
      <c r="PG141" s="2" t="s">
        <v>1029</v>
      </c>
      <c r="PH141" s="2" t="s">
        <v>132</v>
      </c>
      <c r="PI141" s="2" t="s">
        <v>142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140</v>
      </c>
      <c r="PR141" s="2" t="s">
        <v>177</v>
      </c>
      <c r="PS141" s="2" t="s">
        <v>213</v>
      </c>
      <c r="PT141" s="2" t="s">
        <v>132</v>
      </c>
      <c r="PU141" s="2" t="s">
        <v>142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140</v>
      </c>
      <c r="QP141" s="2" t="s">
        <v>177</v>
      </c>
      <c r="QQ141" s="2" t="s">
        <v>1631</v>
      </c>
      <c r="QR141" s="2" t="s">
        <v>2091</v>
      </c>
      <c r="QS141" s="2" t="s">
        <v>142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175</v>
      </c>
      <c r="RB141" s="2" t="s">
        <v>129</v>
      </c>
      <c r="RC141" s="2" t="s">
        <v>132</v>
      </c>
      <c r="RD141" s="2" t="s">
        <v>132</v>
      </c>
      <c r="RE141" s="2" t="s">
        <v>142</v>
      </c>
      <c r="RF141" s="2" t="s">
        <v>180</v>
      </c>
      <c r="RG141" s="4"/>
      <c r="RH141" s="8"/>
      <c r="RI141" s="4"/>
      <c r="RJ141" s="8"/>
      <c r="RK141" s="7"/>
      <c r="RL141" s="7"/>
      <c r="RM141" s="2" t="s">
        <v>140</v>
      </c>
      <c r="RN141" s="2" t="s">
        <v>177</v>
      </c>
      <c r="RO141" s="2" t="s">
        <v>797</v>
      </c>
      <c r="RP141" s="2" t="s">
        <v>798</v>
      </c>
      <c r="RQ141" s="2" t="s">
        <v>142</v>
      </c>
      <c r="RR141" s="2" t="s">
        <v>132</v>
      </c>
    </row>
    <row r="142">
      <c r="A142" s="2" t="s">
        <v>2092</v>
      </c>
      <c r="B142" s="2" t="s">
        <v>121</v>
      </c>
      <c r="C142" s="2" t="s">
        <v>122</v>
      </c>
      <c r="D142" s="2" t="s">
        <v>1990</v>
      </c>
      <c r="E142" s="2" t="s">
        <v>660</v>
      </c>
      <c r="F142" s="2" t="s">
        <v>2093</v>
      </c>
      <c r="G142" s="2" t="s">
        <v>2093</v>
      </c>
      <c r="H142" s="2" t="s">
        <v>2093</v>
      </c>
      <c r="I142" s="2" t="s">
        <v>2094</v>
      </c>
      <c r="J142" s="2" t="s">
        <v>127</v>
      </c>
      <c r="K142" s="2" t="s">
        <v>426</v>
      </c>
      <c r="L142" s="3">
        <v>21.78</v>
      </c>
      <c r="M142" s="3">
        <v>22.87</v>
      </c>
      <c r="N142" s="3">
        <v>46.74</v>
      </c>
      <c r="O142" s="2" t="s">
        <v>129</v>
      </c>
      <c r="P142" s="2" t="s">
        <v>602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134</v>
      </c>
      <c r="V142" s="2" t="s">
        <v>135</v>
      </c>
      <c r="W142" s="2" t="s">
        <v>284</v>
      </c>
      <c r="X142" s="2" t="s">
        <v>401</v>
      </c>
      <c r="Y142" s="2" t="s">
        <v>314</v>
      </c>
      <c r="Z142" s="4">
        <v>128</v>
      </c>
      <c r="AA142" s="4">
        <f>=ROUNDDOWN(25.6,0)</f>
      </c>
      <c r="AB142" s="5">
        <v>5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21</v>
      </c>
      <c r="AQ142" s="8">
        <v>494.37</v>
      </c>
      <c r="AR142" s="4"/>
      <c r="AS142" s="8"/>
      <c r="AT142" s="7"/>
      <c r="AU142" s="7"/>
      <c r="AV142" s="4">
        <v>21</v>
      </c>
      <c r="AW142" s="8">
        <v>494.37</v>
      </c>
      <c r="AX142" s="4"/>
      <c r="AY142" s="8"/>
      <c r="AZ142" s="7"/>
      <c r="BA142" s="7"/>
      <c r="BB142" s="7">
        <v>1</v>
      </c>
      <c r="BC142" s="4">
        <v>21</v>
      </c>
      <c r="BD142" s="8">
        <v>494.37</v>
      </c>
      <c r="BE142" s="4"/>
      <c r="BF142" s="8"/>
      <c r="BG142" s="7"/>
      <c r="BH142" s="7"/>
      <c r="BI142" s="7">
        <v>1</v>
      </c>
      <c r="BJ142" s="4">
        <v>21</v>
      </c>
      <c r="BK142" s="8">
        <v>494.37</v>
      </c>
      <c r="BL142" s="2" t="s">
        <v>2095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140</v>
      </c>
      <c r="BV142" s="2" t="s">
        <v>129</v>
      </c>
      <c r="BW142" s="2" t="s">
        <v>132</v>
      </c>
      <c r="BX142" s="2" t="s">
        <v>132</v>
      </c>
      <c r="BY142" s="2" t="s">
        <v>142</v>
      </c>
      <c r="BZ142" s="2" t="s">
        <v>132</v>
      </c>
      <c r="CA142" s="4">
        <v>2</v>
      </c>
      <c r="CB142" s="8">
        <v>38.11</v>
      </c>
      <c r="CC142" s="4"/>
      <c r="CD142" s="8"/>
      <c r="CE142" s="7"/>
      <c r="CF142" s="7"/>
      <c r="CG142" s="2" t="s">
        <v>140</v>
      </c>
      <c r="CH142" s="2" t="s">
        <v>129</v>
      </c>
      <c r="CI142" s="2" t="s">
        <v>2096</v>
      </c>
      <c r="CJ142" s="2" t="s">
        <v>2097</v>
      </c>
      <c r="CK142" s="2" t="s">
        <v>142</v>
      </c>
      <c r="CL142" s="2" t="s">
        <v>132</v>
      </c>
      <c r="CM142" s="4">
        <v>3</v>
      </c>
      <c r="CN142" s="8">
        <v>72.27</v>
      </c>
      <c r="CO142" s="4"/>
      <c r="CP142" s="8"/>
      <c r="CQ142" s="7"/>
      <c r="CR142" s="7"/>
      <c r="CS142" s="2" t="s">
        <v>140</v>
      </c>
      <c r="CT142" s="2" t="s">
        <v>129</v>
      </c>
      <c r="CU142" s="2" t="s">
        <v>2098</v>
      </c>
      <c r="CV142" s="2" t="s">
        <v>2099</v>
      </c>
      <c r="CW142" s="2" t="s">
        <v>142</v>
      </c>
      <c r="CX142" s="2" t="s">
        <v>132</v>
      </c>
      <c r="CY142" s="4">
        <v>2</v>
      </c>
      <c r="CZ142" s="8">
        <v>45.74</v>
      </c>
      <c r="DA142" s="4"/>
      <c r="DB142" s="8"/>
      <c r="DC142" s="7"/>
      <c r="DD142" s="7"/>
      <c r="DE142" s="2" t="s">
        <v>140</v>
      </c>
      <c r="DF142" s="2" t="s">
        <v>129</v>
      </c>
      <c r="DG142" s="2" t="s">
        <v>314</v>
      </c>
      <c r="DH142" s="2" t="s">
        <v>2096</v>
      </c>
      <c r="DI142" s="2" t="s">
        <v>142</v>
      </c>
      <c r="DJ142" s="2" t="s">
        <v>132</v>
      </c>
      <c r="DK142" s="4">
        <v>8</v>
      </c>
      <c r="DL142" s="8">
        <v>189.6</v>
      </c>
      <c r="DM142" s="4"/>
      <c r="DN142" s="8"/>
      <c r="DO142" s="7"/>
      <c r="DP142" s="7"/>
      <c r="DQ142" s="2" t="s">
        <v>140</v>
      </c>
      <c r="DR142" s="2" t="s">
        <v>129</v>
      </c>
      <c r="DS142" s="2" t="s">
        <v>2100</v>
      </c>
      <c r="DT142" s="2" t="s">
        <v>1048</v>
      </c>
      <c r="DU142" s="2" t="s">
        <v>142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140</v>
      </c>
      <c r="ED142" s="2" t="s">
        <v>129</v>
      </c>
      <c r="EE142" s="2" t="s">
        <v>433</v>
      </c>
      <c r="EF142" s="2" t="s">
        <v>451</v>
      </c>
      <c r="EG142" s="2" t="s">
        <v>142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129</v>
      </c>
      <c r="EQ142" s="2" t="s">
        <v>2101</v>
      </c>
      <c r="ER142" s="2" t="s">
        <v>1155</v>
      </c>
      <c r="ES142" s="2" t="s">
        <v>142</v>
      </c>
      <c r="ET142" s="2" t="s">
        <v>132</v>
      </c>
      <c r="EU142" s="4">
        <v>3</v>
      </c>
      <c r="EV142" s="8">
        <v>80.04</v>
      </c>
      <c r="EW142" s="4"/>
      <c r="EX142" s="8"/>
      <c r="EY142" s="7"/>
      <c r="EZ142" s="7"/>
      <c r="FA142" s="2" t="s">
        <v>140</v>
      </c>
      <c r="FB142" s="2" t="s">
        <v>129</v>
      </c>
      <c r="FC142" s="2" t="s">
        <v>564</v>
      </c>
      <c r="FD142" s="2" t="s">
        <v>2102</v>
      </c>
      <c r="FE142" s="2" t="s">
        <v>142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140</v>
      </c>
      <c r="FN142" s="2" t="s">
        <v>129</v>
      </c>
      <c r="FO142" s="2" t="s">
        <v>156</v>
      </c>
      <c r="FP142" s="2" t="s">
        <v>415</v>
      </c>
      <c r="FQ142" s="2" t="s">
        <v>142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140</v>
      </c>
      <c r="FZ142" s="2" t="s">
        <v>129</v>
      </c>
      <c r="GA142" s="2" t="s">
        <v>455</v>
      </c>
      <c r="GB142" s="2" t="s">
        <v>132</v>
      </c>
      <c r="GC142" s="2" t="s">
        <v>142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140</v>
      </c>
      <c r="GL142" s="2" t="s">
        <v>129</v>
      </c>
      <c r="GM142" s="2" t="s">
        <v>314</v>
      </c>
      <c r="GN142" s="2" t="s">
        <v>2103</v>
      </c>
      <c r="GO142" s="2" t="s">
        <v>142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140</v>
      </c>
      <c r="GX142" s="2" t="s">
        <v>129</v>
      </c>
      <c r="GY142" s="2" t="s">
        <v>162</v>
      </c>
      <c r="GZ142" s="2" t="s">
        <v>132</v>
      </c>
      <c r="HA142" s="2" t="s">
        <v>142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129</v>
      </c>
      <c r="HK142" s="2" t="s">
        <v>2100</v>
      </c>
      <c r="HL142" s="2" t="s">
        <v>309</v>
      </c>
      <c r="HM142" s="2" t="s">
        <v>142</v>
      </c>
      <c r="HN142" s="2" t="s">
        <v>132</v>
      </c>
      <c r="HO142" s="4">
        <v>3</v>
      </c>
      <c r="HP142" s="8">
        <v>68.61</v>
      </c>
      <c r="HQ142" s="4"/>
      <c r="HR142" s="8"/>
      <c r="HS142" s="7"/>
      <c r="HT142" s="7"/>
      <c r="HU142" s="2" t="s">
        <v>140</v>
      </c>
      <c r="HV142" s="2" t="s">
        <v>129</v>
      </c>
      <c r="HW142" s="2" t="s">
        <v>367</v>
      </c>
      <c r="HX142" s="2" t="s">
        <v>1886</v>
      </c>
      <c r="HY142" s="2" t="s">
        <v>142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175</v>
      </c>
      <c r="IH142" s="2" t="s">
        <v>129</v>
      </c>
      <c r="II142" s="2" t="s">
        <v>132</v>
      </c>
      <c r="IJ142" s="2" t="s">
        <v>132</v>
      </c>
      <c r="IK142" s="2" t="s">
        <v>142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140</v>
      </c>
      <c r="IT142" s="2" t="s">
        <v>129</v>
      </c>
      <c r="IU142" s="2" t="s">
        <v>169</v>
      </c>
      <c r="IV142" s="2" t="s">
        <v>132</v>
      </c>
      <c r="IW142" s="2" t="s">
        <v>142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164</v>
      </c>
      <c r="JF142" s="2" t="s">
        <v>129</v>
      </c>
      <c r="JG142" s="2" t="s">
        <v>132</v>
      </c>
      <c r="JH142" s="2" t="s">
        <v>132</v>
      </c>
      <c r="JI142" s="2" t="s">
        <v>142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129</v>
      </c>
      <c r="JS142" s="2" t="s">
        <v>342</v>
      </c>
      <c r="JT142" s="2" t="s">
        <v>132</v>
      </c>
      <c r="JU142" s="2" t="s">
        <v>142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173</v>
      </c>
      <c r="KD142" s="2" t="s">
        <v>129</v>
      </c>
      <c r="KE142" s="2" t="s">
        <v>132</v>
      </c>
      <c r="KF142" s="2" t="s">
        <v>132</v>
      </c>
      <c r="KG142" s="2" t="s">
        <v>142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140</v>
      </c>
      <c r="KP142" s="2" t="s">
        <v>129</v>
      </c>
      <c r="KQ142" s="2" t="s">
        <v>270</v>
      </c>
      <c r="KR142" s="2" t="s">
        <v>132</v>
      </c>
      <c r="KS142" s="2" t="s">
        <v>142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173</v>
      </c>
      <c r="LB142" s="2" t="s">
        <v>177</v>
      </c>
      <c r="LC142" s="2" t="s">
        <v>132</v>
      </c>
      <c r="LD142" s="2" t="s">
        <v>132</v>
      </c>
      <c r="LE142" s="2" t="s">
        <v>142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132</v>
      </c>
      <c r="LN142" s="2" t="s">
        <v>132</v>
      </c>
      <c r="LO142" s="2" t="s">
        <v>132</v>
      </c>
      <c r="LP142" s="2" t="s">
        <v>132</v>
      </c>
      <c r="LQ142" s="2" t="s">
        <v>132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140</v>
      </c>
      <c r="LZ142" s="2" t="s">
        <v>174</v>
      </c>
      <c r="MA142" s="2" t="s">
        <v>421</v>
      </c>
      <c r="MB142" s="2" t="s">
        <v>132</v>
      </c>
      <c r="MC142" s="2" t="s">
        <v>142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175</v>
      </c>
      <c r="ML142" s="2" t="s">
        <v>129</v>
      </c>
      <c r="MM142" s="2" t="s">
        <v>132</v>
      </c>
      <c r="MN142" s="2" t="s">
        <v>132</v>
      </c>
      <c r="MO142" s="2" t="s">
        <v>142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175</v>
      </c>
      <c r="MX142" s="2" t="s">
        <v>129</v>
      </c>
      <c r="MY142" s="2" t="s">
        <v>132</v>
      </c>
      <c r="MZ142" s="2" t="s">
        <v>132</v>
      </c>
      <c r="NA142" s="2" t="s">
        <v>142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175</v>
      </c>
      <c r="NJ142" s="2" t="s">
        <v>129</v>
      </c>
      <c r="NK142" s="2" t="s">
        <v>132</v>
      </c>
      <c r="NL142" s="2" t="s">
        <v>132</v>
      </c>
      <c r="NM142" s="2" t="s">
        <v>142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176</v>
      </c>
      <c r="NV142" s="2" t="s">
        <v>129</v>
      </c>
      <c r="NW142" s="2" t="s">
        <v>132</v>
      </c>
      <c r="NX142" s="2" t="s">
        <v>132</v>
      </c>
      <c r="NY142" s="2" t="s">
        <v>142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129</v>
      </c>
      <c r="OI142" s="2" t="s">
        <v>132</v>
      </c>
      <c r="OJ142" s="2" t="s">
        <v>132</v>
      </c>
      <c r="OK142" s="2" t="s">
        <v>142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175</v>
      </c>
      <c r="OT142" s="2" t="s">
        <v>177</v>
      </c>
      <c r="OU142" s="2" t="s">
        <v>132</v>
      </c>
      <c r="OV142" s="2" t="s">
        <v>132</v>
      </c>
      <c r="OW142" s="2" t="s">
        <v>142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164</v>
      </c>
      <c r="PF142" s="2" t="s">
        <v>129</v>
      </c>
      <c r="PG142" s="2" t="s">
        <v>132</v>
      </c>
      <c r="PH142" s="2" t="s">
        <v>132</v>
      </c>
      <c r="PI142" s="2" t="s">
        <v>142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140</v>
      </c>
      <c r="PR142" s="2" t="s">
        <v>177</v>
      </c>
      <c r="PS142" s="2" t="s">
        <v>508</v>
      </c>
      <c r="PT142" s="2" t="s">
        <v>1196</v>
      </c>
      <c r="PU142" s="2" t="s">
        <v>142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132</v>
      </c>
      <c r="QD142" s="2" t="s">
        <v>132</v>
      </c>
      <c r="QE142" s="2" t="s">
        <v>132</v>
      </c>
      <c r="QF142" s="2" t="s">
        <v>132</v>
      </c>
      <c r="QG142" s="2" t="s">
        <v>132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164</v>
      </c>
      <c r="QP142" s="2" t="s">
        <v>177</v>
      </c>
      <c r="QQ142" s="2" t="s">
        <v>132</v>
      </c>
      <c r="QR142" s="2" t="s">
        <v>132</v>
      </c>
      <c r="QS142" s="2" t="s">
        <v>142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175</v>
      </c>
      <c r="RB142" s="2" t="s">
        <v>129</v>
      </c>
      <c r="RC142" s="2" t="s">
        <v>132</v>
      </c>
      <c r="RD142" s="2" t="s">
        <v>132</v>
      </c>
      <c r="RE142" s="2" t="s">
        <v>142</v>
      </c>
      <c r="RF142" s="2" t="s">
        <v>180</v>
      </c>
      <c r="RG142" s="4"/>
      <c r="RH142" s="8"/>
      <c r="RI142" s="4"/>
      <c r="RJ142" s="8"/>
      <c r="RK142" s="7"/>
      <c r="RL142" s="7"/>
      <c r="RM142" s="2" t="s">
        <v>140</v>
      </c>
      <c r="RN142" s="2" t="s">
        <v>177</v>
      </c>
      <c r="RO142" s="2" t="s">
        <v>983</v>
      </c>
      <c r="RP142" s="2" t="s">
        <v>569</v>
      </c>
      <c r="RQ142" s="2" t="s">
        <v>142</v>
      </c>
      <c r="RR142" s="2" t="s">
        <v>132</v>
      </c>
    </row>
    <row r="143">
      <c r="A143" s="2" t="s">
        <v>2104</v>
      </c>
      <c r="B143" s="2" t="s">
        <v>121</v>
      </c>
      <c r="C143" s="2" t="s">
        <v>122</v>
      </c>
      <c r="D143" s="2" t="s">
        <v>1990</v>
      </c>
      <c r="E143" s="2" t="s">
        <v>660</v>
      </c>
      <c r="F143" s="2" t="s">
        <v>2105</v>
      </c>
      <c r="G143" s="2" t="s">
        <v>2105</v>
      </c>
      <c r="H143" s="2" t="s">
        <v>2105</v>
      </c>
      <c r="I143" s="2" t="s">
        <v>2106</v>
      </c>
      <c r="J143" s="2" t="s">
        <v>127</v>
      </c>
      <c r="K143" s="2" t="s">
        <v>1168</v>
      </c>
      <c r="L143" s="3">
        <v>38.57</v>
      </c>
      <c r="M143" s="3">
        <v>40.5</v>
      </c>
      <c r="N143" s="3">
        <v>89.99</v>
      </c>
      <c r="O143" s="2" t="s">
        <v>905</v>
      </c>
      <c r="P143" s="2" t="s">
        <v>632</v>
      </c>
      <c r="Q143" s="2" t="s">
        <v>131</v>
      </c>
      <c r="R143" s="2" t="s">
        <v>132</v>
      </c>
      <c r="S143" s="2" t="s">
        <v>2107</v>
      </c>
      <c r="T143" s="2" t="s">
        <v>132</v>
      </c>
      <c r="U143" s="2" t="s">
        <v>134</v>
      </c>
      <c r="V143" s="2" t="s">
        <v>746</v>
      </c>
      <c r="W143" s="2" t="s">
        <v>246</v>
      </c>
      <c r="X143" s="2" t="s">
        <v>136</v>
      </c>
      <c r="Y143" s="2" t="s">
        <v>1080</v>
      </c>
      <c r="Z143" s="4">
        <v>14</v>
      </c>
      <c r="AA143" s="4">
        <f>=ROUNDDOWN(14,0)</f>
      </c>
      <c r="AB143" s="5">
        <v>1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5</v>
      </c>
      <c r="AQ143" s="8">
        <v>187.31</v>
      </c>
      <c r="AR143" s="4"/>
      <c r="AS143" s="8"/>
      <c r="AT143" s="7"/>
      <c r="AU143" s="7"/>
      <c r="AV143" s="4">
        <v>5</v>
      </c>
      <c r="AW143" s="8">
        <v>187.31</v>
      </c>
      <c r="AX143" s="4"/>
      <c r="AY143" s="8"/>
      <c r="AZ143" s="7"/>
      <c r="BA143" s="7"/>
      <c r="BB143" s="7">
        <v>1</v>
      </c>
      <c r="BC143" s="4">
        <v>5</v>
      </c>
      <c r="BD143" s="8">
        <v>187.31</v>
      </c>
      <c r="BE143" s="4"/>
      <c r="BF143" s="8"/>
      <c r="BG143" s="7"/>
      <c r="BH143" s="7"/>
      <c r="BI143" s="7">
        <v>1</v>
      </c>
      <c r="BJ143" s="4">
        <v>5</v>
      </c>
      <c r="BK143" s="8">
        <v>187.31</v>
      </c>
      <c r="BL143" s="2" t="s">
        <v>2108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140</v>
      </c>
      <c r="BV143" s="2" t="s">
        <v>129</v>
      </c>
      <c r="BW143" s="2" t="s">
        <v>132</v>
      </c>
      <c r="BX143" s="2" t="s">
        <v>691</v>
      </c>
      <c r="BY143" s="2" t="s">
        <v>142</v>
      </c>
      <c r="BZ143" s="2" t="s">
        <v>132</v>
      </c>
      <c r="CA143" s="4">
        <v>1</v>
      </c>
      <c r="CB143" s="8">
        <v>21.26</v>
      </c>
      <c r="CC143" s="4"/>
      <c r="CD143" s="8"/>
      <c r="CE143" s="7"/>
      <c r="CF143" s="7"/>
      <c r="CG143" s="2" t="s">
        <v>140</v>
      </c>
      <c r="CH143" s="2" t="s">
        <v>129</v>
      </c>
      <c r="CI143" s="2" t="s">
        <v>1171</v>
      </c>
      <c r="CJ143" s="2" t="s">
        <v>1172</v>
      </c>
      <c r="CK143" s="2" t="s">
        <v>180</v>
      </c>
      <c r="CL143" s="2" t="s">
        <v>132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129</v>
      </c>
      <c r="CU143" s="2" t="s">
        <v>1173</v>
      </c>
      <c r="CV143" s="2" t="s">
        <v>2109</v>
      </c>
      <c r="CW143" s="2" t="s">
        <v>142</v>
      </c>
      <c r="CX143" s="2" t="s">
        <v>132</v>
      </c>
      <c r="CY143" s="4">
        <v>3</v>
      </c>
      <c r="CZ143" s="8">
        <v>121.5</v>
      </c>
      <c r="DA143" s="4"/>
      <c r="DB143" s="8"/>
      <c r="DC143" s="7"/>
      <c r="DD143" s="7"/>
      <c r="DE143" s="2" t="s">
        <v>140</v>
      </c>
      <c r="DF143" s="2" t="s">
        <v>129</v>
      </c>
      <c r="DG143" s="2" t="s">
        <v>1080</v>
      </c>
      <c r="DH143" s="2" t="s">
        <v>227</v>
      </c>
      <c r="DI143" s="2" t="s">
        <v>142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168</v>
      </c>
      <c r="DR143" s="2" t="s">
        <v>129</v>
      </c>
      <c r="DS143" s="2" t="s">
        <v>132</v>
      </c>
      <c r="DT143" s="2" t="s">
        <v>132</v>
      </c>
      <c r="DU143" s="2" t="s">
        <v>142</v>
      </c>
      <c r="DV143" s="2" t="s">
        <v>132</v>
      </c>
      <c r="DW143" s="4">
        <v>1</v>
      </c>
      <c r="DX143" s="8">
        <v>44.55</v>
      </c>
      <c r="DY143" s="4"/>
      <c r="DZ143" s="8"/>
      <c r="EA143" s="7"/>
      <c r="EB143" s="7"/>
      <c r="EC143" s="2" t="s">
        <v>140</v>
      </c>
      <c r="ED143" s="2" t="s">
        <v>129</v>
      </c>
      <c r="EE143" s="2" t="s">
        <v>258</v>
      </c>
      <c r="EF143" s="2" t="s">
        <v>2110</v>
      </c>
      <c r="EG143" s="2" t="s">
        <v>142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140</v>
      </c>
      <c r="EP143" s="2" t="s">
        <v>129</v>
      </c>
      <c r="EQ143" s="2" t="s">
        <v>805</v>
      </c>
      <c r="ER143" s="2" t="s">
        <v>1880</v>
      </c>
      <c r="ES143" s="2" t="s">
        <v>142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140</v>
      </c>
      <c r="FB143" s="2" t="s">
        <v>129</v>
      </c>
      <c r="FC143" s="2" t="s">
        <v>154</v>
      </c>
      <c r="FD143" s="2" t="s">
        <v>2111</v>
      </c>
      <c r="FE143" s="2" t="s">
        <v>142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175</v>
      </c>
      <c r="FN143" s="2" t="s">
        <v>129</v>
      </c>
      <c r="FO143" s="2" t="s">
        <v>132</v>
      </c>
      <c r="FP143" s="2" t="s">
        <v>132</v>
      </c>
      <c r="FQ143" s="2" t="s">
        <v>142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175</v>
      </c>
      <c r="FZ143" s="2" t="s">
        <v>129</v>
      </c>
      <c r="GA143" s="2" t="s">
        <v>132</v>
      </c>
      <c r="GB143" s="2" t="s">
        <v>132</v>
      </c>
      <c r="GC143" s="2" t="s">
        <v>142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129</v>
      </c>
      <c r="GM143" s="2" t="s">
        <v>1180</v>
      </c>
      <c r="GN143" s="2" t="s">
        <v>569</v>
      </c>
      <c r="GO143" s="2" t="s">
        <v>142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132</v>
      </c>
      <c r="GX143" s="2" t="s">
        <v>132</v>
      </c>
      <c r="GY143" s="2" t="s">
        <v>132</v>
      </c>
      <c r="GZ143" s="2" t="s">
        <v>132</v>
      </c>
      <c r="HA143" s="2" t="s">
        <v>132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140</v>
      </c>
      <c r="HJ143" s="2" t="s">
        <v>129</v>
      </c>
      <c r="HK143" s="2" t="s">
        <v>207</v>
      </c>
      <c r="HL143" s="2" t="s">
        <v>2057</v>
      </c>
      <c r="HM143" s="2" t="s">
        <v>142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175</v>
      </c>
      <c r="HV143" s="2" t="s">
        <v>129</v>
      </c>
      <c r="HW143" s="2" t="s">
        <v>132</v>
      </c>
      <c r="HX143" s="2" t="s">
        <v>132</v>
      </c>
      <c r="HY143" s="2" t="s">
        <v>142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175</v>
      </c>
      <c r="IH143" s="2" t="s">
        <v>129</v>
      </c>
      <c r="II143" s="2" t="s">
        <v>132</v>
      </c>
      <c r="IJ143" s="2" t="s">
        <v>132</v>
      </c>
      <c r="IK143" s="2" t="s">
        <v>142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175</v>
      </c>
      <c r="IT143" s="2" t="s">
        <v>129</v>
      </c>
      <c r="IU143" s="2" t="s">
        <v>132</v>
      </c>
      <c r="IV143" s="2" t="s">
        <v>132</v>
      </c>
      <c r="IW143" s="2" t="s">
        <v>142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175</v>
      </c>
      <c r="JF143" s="2" t="s">
        <v>129</v>
      </c>
      <c r="JG143" s="2" t="s">
        <v>132</v>
      </c>
      <c r="JH143" s="2" t="s">
        <v>132</v>
      </c>
      <c r="JI143" s="2" t="s">
        <v>142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176</v>
      </c>
      <c r="JR143" s="2" t="s">
        <v>129</v>
      </c>
      <c r="JS143" s="2" t="s">
        <v>132</v>
      </c>
      <c r="JT143" s="2" t="s">
        <v>132</v>
      </c>
      <c r="JU143" s="2" t="s">
        <v>142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140</v>
      </c>
      <c r="KD143" s="2" t="s">
        <v>129</v>
      </c>
      <c r="KE143" s="2" t="s">
        <v>737</v>
      </c>
      <c r="KF143" s="2" t="s">
        <v>132</v>
      </c>
      <c r="KG143" s="2" t="s">
        <v>142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132</v>
      </c>
      <c r="KP143" s="2" t="s">
        <v>132</v>
      </c>
      <c r="KQ143" s="2" t="s">
        <v>132</v>
      </c>
      <c r="KR143" s="2" t="s">
        <v>132</v>
      </c>
      <c r="KS143" s="2" t="s">
        <v>132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175</v>
      </c>
      <c r="LB143" s="2" t="s">
        <v>177</v>
      </c>
      <c r="LC143" s="2" t="s">
        <v>132</v>
      </c>
      <c r="LD143" s="2" t="s">
        <v>132</v>
      </c>
      <c r="LE143" s="2" t="s">
        <v>142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140</v>
      </c>
      <c r="LZ143" s="2" t="s">
        <v>174</v>
      </c>
      <c r="MA143" s="2" t="s">
        <v>272</v>
      </c>
      <c r="MB143" s="2" t="s">
        <v>1406</v>
      </c>
      <c r="MC143" s="2" t="s">
        <v>142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175</v>
      </c>
      <c r="ML143" s="2" t="s">
        <v>129</v>
      </c>
      <c r="MM143" s="2" t="s">
        <v>132</v>
      </c>
      <c r="MN143" s="2" t="s">
        <v>132</v>
      </c>
      <c r="MO143" s="2" t="s">
        <v>142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175</v>
      </c>
      <c r="MX143" s="2" t="s">
        <v>129</v>
      </c>
      <c r="MY143" s="2" t="s">
        <v>132</v>
      </c>
      <c r="MZ143" s="2" t="s">
        <v>132</v>
      </c>
      <c r="NA143" s="2" t="s">
        <v>142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176</v>
      </c>
      <c r="NV143" s="2" t="s">
        <v>129</v>
      </c>
      <c r="NW143" s="2" t="s">
        <v>132</v>
      </c>
      <c r="NX143" s="2" t="s">
        <v>132</v>
      </c>
      <c r="NY143" s="2" t="s">
        <v>142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176</v>
      </c>
      <c r="OH143" s="2" t="s">
        <v>129</v>
      </c>
      <c r="OI143" s="2" t="s">
        <v>132</v>
      </c>
      <c r="OJ143" s="2" t="s">
        <v>132</v>
      </c>
      <c r="OK143" s="2" t="s">
        <v>142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175</v>
      </c>
      <c r="OT143" s="2" t="s">
        <v>177</v>
      </c>
      <c r="OU143" s="2" t="s">
        <v>132</v>
      </c>
      <c r="OV143" s="2" t="s">
        <v>132</v>
      </c>
      <c r="OW143" s="2" t="s">
        <v>142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164</v>
      </c>
      <c r="PF143" s="2" t="s">
        <v>129</v>
      </c>
      <c r="PG143" s="2" t="s">
        <v>132</v>
      </c>
      <c r="PH143" s="2" t="s">
        <v>132</v>
      </c>
      <c r="PI143" s="2" t="s">
        <v>142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140</v>
      </c>
      <c r="PR143" s="2" t="s">
        <v>177</v>
      </c>
      <c r="PS143" s="2" t="s">
        <v>508</v>
      </c>
      <c r="PT143" s="2" t="s">
        <v>1405</v>
      </c>
      <c r="PU143" s="2" t="s">
        <v>142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175</v>
      </c>
      <c r="QP143" s="2" t="s">
        <v>177</v>
      </c>
      <c r="QQ143" s="2" t="s">
        <v>132</v>
      </c>
      <c r="QR143" s="2" t="s">
        <v>132</v>
      </c>
      <c r="QS143" s="2" t="s">
        <v>142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175</v>
      </c>
      <c r="RB143" s="2" t="s">
        <v>129</v>
      </c>
      <c r="RC143" s="2" t="s">
        <v>132</v>
      </c>
      <c r="RD143" s="2" t="s">
        <v>132</v>
      </c>
      <c r="RE143" s="2" t="s">
        <v>142</v>
      </c>
      <c r="RF143" s="2" t="s">
        <v>180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177</v>
      </c>
      <c r="RO143" s="2" t="s">
        <v>1185</v>
      </c>
      <c r="RP143" s="2" t="s">
        <v>2112</v>
      </c>
      <c r="RQ143" s="2" t="s">
        <v>142</v>
      </c>
      <c r="RR143" s="2" t="s">
        <v>132</v>
      </c>
    </row>
    <row r="144">
      <c r="A144" s="2" t="s">
        <v>2113</v>
      </c>
      <c r="B144" s="2" t="s">
        <v>121</v>
      </c>
      <c r="C144" s="2" t="s">
        <v>122</v>
      </c>
      <c r="D144" s="2" t="s">
        <v>1990</v>
      </c>
      <c r="E144" s="2" t="s">
        <v>660</v>
      </c>
      <c r="F144" s="2" t="s">
        <v>2114</v>
      </c>
      <c r="G144" s="2" t="s">
        <v>2114</v>
      </c>
      <c r="H144" s="2" t="s">
        <v>2114</v>
      </c>
      <c r="I144" s="2" t="s">
        <v>2115</v>
      </c>
      <c r="J144" s="2" t="s">
        <v>127</v>
      </c>
      <c r="K144" s="2" t="s">
        <v>2116</v>
      </c>
      <c r="L144" s="3">
        <v>62.86</v>
      </c>
      <c r="M144" s="3">
        <v>66</v>
      </c>
      <c r="N144" s="3">
        <v>139.99</v>
      </c>
      <c r="O144" s="2" t="s">
        <v>905</v>
      </c>
      <c r="P144" s="2" t="s">
        <v>632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428</v>
      </c>
      <c r="V144" s="2" t="s">
        <v>1013</v>
      </c>
      <c r="W144" s="2" t="s">
        <v>136</v>
      </c>
      <c r="X144" s="2" t="s">
        <v>720</v>
      </c>
      <c r="Y144" s="2" t="s">
        <v>343</v>
      </c>
      <c r="Z144" s="4">
        <v>33</v>
      </c>
      <c r="AA144" s="4">
        <f>=ROUNDDOWN(82.5,0)</f>
      </c>
      <c r="AB144" s="5">
        <v>0.4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2</v>
      </c>
      <c r="AQ144" s="8">
        <v>162.58</v>
      </c>
      <c r="AR144" s="4"/>
      <c r="AS144" s="8"/>
      <c r="AT144" s="7"/>
      <c r="AU144" s="7"/>
      <c r="AV144" s="4">
        <v>2</v>
      </c>
      <c r="AW144" s="8">
        <v>162.58</v>
      </c>
      <c r="AX144" s="4"/>
      <c r="AY144" s="8"/>
      <c r="AZ144" s="7"/>
      <c r="BA144" s="7"/>
      <c r="BB144" s="7">
        <v>1</v>
      </c>
      <c r="BC144" s="4">
        <v>2</v>
      </c>
      <c r="BD144" s="8">
        <v>162.58</v>
      </c>
      <c r="BE144" s="4"/>
      <c r="BF144" s="8"/>
      <c r="BG144" s="7"/>
      <c r="BH144" s="7"/>
      <c r="BI144" s="7">
        <v>1</v>
      </c>
      <c r="BJ144" s="4">
        <v>2</v>
      </c>
      <c r="BK144" s="8">
        <v>162.58</v>
      </c>
      <c r="BL144" s="2" t="s">
        <v>19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129</v>
      </c>
      <c r="BW144" s="2" t="s">
        <v>132</v>
      </c>
      <c r="BX144" s="2" t="s">
        <v>858</v>
      </c>
      <c r="BY144" s="2" t="s">
        <v>142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140</v>
      </c>
      <c r="CH144" s="2" t="s">
        <v>129</v>
      </c>
      <c r="CI144" s="2" t="s">
        <v>2037</v>
      </c>
      <c r="CJ144" s="2" t="s">
        <v>2038</v>
      </c>
      <c r="CK144" s="2" t="s">
        <v>142</v>
      </c>
      <c r="CL144" s="2" t="s">
        <v>132</v>
      </c>
      <c r="CM144" s="4"/>
      <c r="CN144" s="8"/>
      <c r="CO144" s="4"/>
      <c r="CP144" s="8"/>
      <c r="CQ144" s="7"/>
      <c r="CR144" s="7"/>
      <c r="CS144" s="2" t="s">
        <v>140</v>
      </c>
      <c r="CT144" s="2" t="s">
        <v>129</v>
      </c>
      <c r="CU144" s="2" t="s">
        <v>1871</v>
      </c>
      <c r="CV144" s="2" t="s">
        <v>2117</v>
      </c>
      <c r="CW144" s="2" t="s">
        <v>142</v>
      </c>
      <c r="CX144" s="2" t="s">
        <v>132</v>
      </c>
      <c r="CY144" s="4">
        <v>2</v>
      </c>
      <c r="CZ144" s="8">
        <v>162.58</v>
      </c>
      <c r="DA144" s="4"/>
      <c r="DB144" s="8"/>
      <c r="DC144" s="7"/>
      <c r="DD144" s="7"/>
      <c r="DE144" s="2" t="s">
        <v>140</v>
      </c>
      <c r="DF144" s="2" t="s">
        <v>129</v>
      </c>
      <c r="DG144" s="2" t="s">
        <v>343</v>
      </c>
      <c r="DH144" s="2" t="s">
        <v>627</v>
      </c>
      <c r="DI144" s="2" t="s">
        <v>142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177</v>
      </c>
      <c r="DS144" s="2" t="s">
        <v>2040</v>
      </c>
      <c r="DT144" s="2" t="s">
        <v>2058</v>
      </c>
      <c r="DU144" s="2" t="s">
        <v>142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175</v>
      </c>
      <c r="ED144" s="2" t="s">
        <v>129</v>
      </c>
      <c r="EE144" s="2" t="s">
        <v>132</v>
      </c>
      <c r="EF144" s="2" t="s">
        <v>132</v>
      </c>
      <c r="EG144" s="2" t="s">
        <v>142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140</v>
      </c>
      <c r="EP144" s="2" t="s">
        <v>129</v>
      </c>
      <c r="EQ144" s="2" t="s">
        <v>340</v>
      </c>
      <c r="ER144" s="2" t="s">
        <v>1612</v>
      </c>
      <c r="ES144" s="2" t="s">
        <v>142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129</v>
      </c>
      <c r="FC144" s="2" t="s">
        <v>912</v>
      </c>
      <c r="FD144" s="2" t="s">
        <v>2118</v>
      </c>
      <c r="FE144" s="2" t="s">
        <v>142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175</v>
      </c>
      <c r="FN144" s="2" t="s">
        <v>129</v>
      </c>
      <c r="FO144" s="2" t="s">
        <v>132</v>
      </c>
      <c r="FP144" s="2" t="s">
        <v>132</v>
      </c>
      <c r="FQ144" s="2" t="s">
        <v>142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177</v>
      </c>
      <c r="GA144" s="2" t="s">
        <v>913</v>
      </c>
      <c r="GB144" s="2" t="s">
        <v>132</v>
      </c>
      <c r="GC144" s="2" t="s">
        <v>142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140</v>
      </c>
      <c r="GL144" s="2" t="s">
        <v>129</v>
      </c>
      <c r="GM144" s="2" t="s">
        <v>343</v>
      </c>
      <c r="GN144" s="2" t="s">
        <v>587</v>
      </c>
      <c r="GO144" s="2" t="s">
        <v>142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132</v>
      </c>
      <c r="GX144" s="2" t="s">
        <v>132</v>
      </c>
      <c r="GY144" s="2" t="s">
        <v>132</v>
      </c>
      <c r="GZ144" s="2" t="s">
        <v>132</v>
      </c>
      <c r="HA144" s="2" t="s">
        <v>132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140</v>
      </c>
      <c r="HJ144" s="2" t="s">
        <v>129</v>
      </c>
      <c r="HK144" s="2" t="s">
        <v>635</v>
      </c>
      <c r="HL144" s="2" t="s">
        <v>132</v>
      </c>
      <c r="HM144" s="2" t="s">
        <v>142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175</v>
      </c>
      <c r="HV144" s="2" t="s">
        <v>129</v>
      </c>
      <c r="HW144" s="2" t="s">
        <v>132</v>
      </c>
      <c r="HX144" s="2" t="s">
        <v>132</v>
      </c>
      <c r="HY144" s="2" t="s">
        <v>142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168</v>
      </c>
      <c r="IH144" s="2" t="s">
        <v>129</v>
      </c>
      <c r="II144" s="2" t="s">
        <v>132</v>
      </c>
      <c r="IJ144" s="2" t="s">
        <v>132</v>
      </c>
      <c r="IK144" s="2" t="s">
        <v>142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140</v>
      </c>
      <c r="IT144" s="2" t="s">
        <v>129</v>
      </c>
      <c r="IU144" s="2" t="s">
        <v>910</v>
      </c>
      <c r="IV144" s="2" t="s">
        <v>1215</v>
      </c>
      <c r="IW144" s="2" t="s">
        <v>142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164</v>
      </c>
      <c r="JF144" s="2" t="s">
        <v>129</v>
      </c>
      <c r="JG144" s="2" t="s">
        <v>132</v>
      </c>
      <c r="JH144" s="2" t="s">
        <v>132</v>
      </c>
      <c r="JI144" s="2" t="s">
        <v>142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176</v>
      </c>
      <c r="JR144" s="2" t="s">
        <v>129</v>
      </c>
      <c r="JS144" s="2" t="s">
        <v>132</v>
      </c>
      <c r="JT144" s="2" t="s">
        <v>132</v>
      </c>
      <c r="JU144" s="2" t="s">
        <v>142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140</v>
      </c>
      <c r="KD144" s="2" t="s">
        <v>129</v>
      </c>
      <c r="KE144" s="2" t="s">
        <v>460</v>
      </c>
      <c r="KF144" s="2" t="s">
        <v>132</v>
      </c>
      <c r="KG144" s="2" t="s">
        <v>142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175</v>
      </c>
      <c r="KP144" s="2" t="s">
        <v>129</v>
      </c>
      <c r="KQ144" s="2" t="s">
        <v>132</v>
      </c>
      <c r="KR144" s="2" t="s">
        <v>132</v>
      </c>
      <c r="KS144" s="2" t="s">
        <v>142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175</v>
      </c>
      <c r="LB144" s="2" t="s">
        <v>177</v>
      </c>
      <c r="LC144" s="2" t="s">
        <v>132</v>
      </c>
      <c r="LD144" s="2" t="s">
        <v>132</v>
      </c>
      <c r="LE144" s="2" t="s">
        <v>142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132</v>
      </c>
      <c r="LN144" s="2" t="s">
        <v>132</v>
      </c>
      <c r="LO144" s="2" t="s">
        <v>132</v>
      </c>
      <c r="LP144" s="2" t="s">
        <v>132</v>
      </c>
      <c r="LQ144" s="2" t="s">
        <v>132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164</v>
      </c>
      <c r="LZ144" s="2" t="s">
        <v>129</v>
      </c>
      <c r="MA144" s="2" t="s">
        <v>132</v>
      </c>
      <c r="MB144" s="2" t="s">
        <v>132</v>
      </c>
      <c r="MC144" s="2" t="s">
        <v>142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175</v>
      </c>
      <c r="ML144" s="2" t="s">
        <v>129</v>
      </c>
      <c r="MM144" s="2" t="s">
        <v>132</v>
      </c>
      <c r="MN144" s="2" t="s">
        <v>132</v>
      </c>
      <c r="MO144" s="2" t="s">
        <v>142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175</v>
      </c>
      <c r="MX144" s="2" t="s">
        <v>129</v>
      </c>
      <c r="MY144" s="2" t="s">
        <v>132</v>
      </c>
      <c r="MZ144" s="2" t="s">
        <v>132</v>
      </c>
      <c r="NA144" s="2" t="s">
        <v>142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175</v>
      </c>
      <c r="NJ144" s="2" t="s">
        <v>129</v>
      </c>
      <c r="NK144" s="2" t="s">
        <v>132</v>
      </c>
      <c r="NL144" s="2" t="s">
        <v>132</v>
      </c>
      <c r="NM144" s="2" t="s">
        <v>142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176</v>
      </c>
      <c r="OH144" s="2" t="s">
        <v>129</v>
      </c>
      <c r="OI144" s="2" t="s">
        <v>132</v>
      </c>
      <c r="OJ144" s="2" t="s">
        <v>132</v>
      </c>
      <c r="OK144" s="2" t="s">
        <v>142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164</v>
      </c>
      <c r="PF144" s="2" t="s">
        <v>129</v>
      </c>
      <c r="PG144" s="2" t="s">
        <v>132</v>
      </c>
      <c r="PH144" s="2" t="s">
        <v>132</v>
      </c>
      <c r="PI144" s="2" t="s">
        <v>142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140</v>
      </c>
      <c r="PR144" s="2" t="s">
        <v>177</v>
      </c>
      <c r="PS144" s="2" t="s">
        <v>213</v>
      </c>
      <c r="PT144" s="2" t="s">
        <v>695</v>
      </c>
      <c r="PU144" s="2" t="s">
        <v>142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175</v>
      </c>
      <c r="QD144" s="2" t="s">
        <v>129</v>
      </c>
      <c r="QE144" s="2" t="s">
        <v>132</v>
      </c>
      <c r="QF144" s="2" t="s">
        <v>132</v>
      </c>
      <c r="QG144" s="2" t="s">
        <v>142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175</v>
      </c>
      <c r="RB144" s="2" t="s">
        <v>129</v>
      </c>
      <c r="RC144" s="2" t="s">
        <v>132</v>
      </c>
      <c r="RD144" s="2" t="s">
        <v>132</v>
      </c>
      <c r="RE144" s="2" t="s">
        <v>142</v>
      </c>
      <c r="RF144" s="2" t="s">
        <v>180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177</v>
      </c>
      <c r="RO144" s="2" t="s">
        <v>895</v>
      </c>
      <c r="RP144" s="2" t="s">
        <v>132</v>
      </c>
      <c r="RQ144" s="2" t="s">
        <v>142</v>
      </c>
      <c r="RR144" s="2" t="s">
        <v>132</v>
      </c>
    </row>
    <row r="145">
      <c r="A145" s="2" t="s">
        <v>2119</v>
      </c>
      <c r="B145" s="2" t="s">
        <v>121</v>
      </c>
      <c r="C145" s="2" t="s">
        <v>122</v>
      </c>
      <c r="D145" s="2" t="s">
        <v>1990</v>
      </c>
      <c r="E145" s="2" t="s">
        <v>124</v>
      </c>
      <c r="F145" s="2" t="s">
        <v>2120</v>
      </c>
      <c r="G145" s="2" t="s">
        <v>2120</v>
      </c>
      <c r="H145" s="2" t="s">
        <v>2120</v>
      </c>
      <c r="I145" s="2" t="s">
        <v>2121</v>
      </c>
      <c r="J145" s="2" t="s">
        <v>127</v>
      </c>
      <c r="K145" s="2" t="s">
        <v>2122</v>
      </c>
      <c r="L145" s="3">
        <v>21.31</v>
      </c>
      <c r="M145" s="3">
        <v>22.38</v>
      </c>
      <c r="N145" s="3">
        <v>50.99</v>
      </c>
      <c r="O145" s="2" t="s">
        <v>129</v>
      </c>
      <c r="P145" s="2" t="s">
        <v>321</v>
      </c>
      <c r="Q145" s="2" t="s">
        <v>131</v>
      </c>
      <c r="R145" s="2" t="s">
        <v>132</v>
      </c>
      <c r="S145" s="2" t="s">
        <v>2123</v>
      </c>
      <c r="T145" s="2" t="s">
        <v>132</v>
      </c>
      <c r="U145" s="2" t="s">
        <v>282</v>
      </c>
      <c r="V145" s="2" t="s">
        <v>135</v>
      </c>
      <c r="W145" s="2" t="s">
        <v>401</v>
      </c>
      <c r="X145" s="2" t="s">
        <v>136</v>
      </c>
      <c r="Y145" s="2" t="s">
        <v>254</v>
      </c>
      <c r="Z145" s="4">
        <v>103</v>
      </c>
      <c r="AA145" s="4">
        <f>=ROUNDDOWN(7.8030303030303,0)</f>
      </c>
      <c r="AB145" s="5">
        <v>13.2</v>
      </c>
      <c r="AC145" s="2" t="s">
        <v>1396</v>
      </c>
      <c r="AD145" s="4">
        <v>160</v>
      </c>
      <c r="AE145" s="4">
        <v>260</v>
      </c>
      <c r="AF145" s="6">
        <v>63</v>
      </c>
      <c r="AG145" s="6"/>
      <c r="AH145" s="7">
        <v>0.8571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52</v>
      </c>
      <c r="AQ145" s="8">
        <v>1452.58</v>
      </c>
      <c r="AR145" s="4"/>
      <c r="AS145" s="8"/>
      <c r="AT145" s="7"/>
      <c r="AU145" s="7"/>
      <c r="AV145" s="4">
        <v>52</v>
      </c>
      <c r="AW145" s="8">
        <v>1452.58</v>
      </c>
      <c r="AX145" s="4"/>
      <c r="AY145" s="8"/>
      <c r="AZ145" s="7"/>
      <c r="BA145" s="7"/>
      <c r="BB145" s="7">
        <v>1</v>
      </c>
      <c r="BC145" s="4">
        <v>52</v>
      </c>
      <c r="BD145" s="8">
        <v>1452.58</v>
      </c>
      <c r="BE145" s="4"/>
      <c r="BF145" s="8"/>
      <c r="BG145" s="7"/>
      <c r="BH145" s="7"/>
      <c r="BI145" s="7">
        <v>1</v>
      </c>
      <c r="BJ145" s="4">
        <v>52</v>
      </c>
      <c r="BK145" s="8">
        <v>1452.58</v>
      </c>
      <c r="BL145" s="2" t="s">
        <v>2124</v>
      </c>
      <c r="BM145" s="7">
        <v>1</v>
      </c>
      <c r="BN145" s="7">
        <v>1</v>
      </c>
      <c r="BO145" s="4">
        <v>1</v>
      </c>
      <c r="BP145" s="8">
        <v>24.51</v>
      </c>
      <c r="BQ145" s="4"/>
      <c r="BR145" s="8"/>
      <c r="BS145" s="7"/>
      <c r="BT145" s="7"/>
      <c r="BU145" s="2" t="s">
        <v>140</v>
      </c>
      <c r="BV145" s="2" t="s">
        <v>129</v>
      </c>
      <c r="BW145" s="2" t="s">
        <v>132</v>
      </c>
      <c r="BX145" s="2" t="s">
        <v>858</v>
      </c>
      <c r="BY145" s="2" t="s">
        <v>142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140</v>
      </c>
      <c r="CH145" s="2" t="s">
        <v>129</v>
      </c>
      <c r="CI145" s="2" t="s">
        <v>668</v>
      </c>
      <c r="CJ145" s="2" t="s">
        <v>2117</v>
      </c>
      <c r="CK145" s="2" t="s">
        <v>142</v>
      </c>
      <c r="CL145" s="2" t="s">
        <v>132</v>
      </c>
      <c r="CM145" s="4">
        <v>11</v>
      </c>
      <c r="CN145" s="8">
        <v>287.1</v>
      </c>
      <c r="CO145" s="4"/>
      <c r="CP145" s="8"/>
      <c r="CQ145" s="7"/>
      <c r="CR145" s="7"/>
      <c r="CS145" s="2" t="s">
        <v>140</v>
      </c>
      <c r="CT145" s="2" t="s">
        <v>129</v>
      </c>
      <c r="CU145" s="2" t="s">
        <v>328</v>
      </c>
      <c r="CV145" s="2" t="s">
        <v>1987</v>
      </c>
      <c r="CW145" s="2" t="s">
        <v>142</v>
      </c>
      <c r="CX145" s="2" t="s">
        <v>132</v>
      </c>
      <c r="CY145" s="4">
        <v>2</v>
      </c>
      <c r="CZ145" s="8">
        <v>48.91</v>
      </c>
      <c r="DA145" s="4"/>
      <c r="DB145" s="8"/>
      <c r="DC145" s="7"/>
      <c r="DD145" s="7"/>
      <c r="DE145" s="2" t="s">
        <v>140</v>
      </c>
      <c r="DF145" s="2" t="s">
        <v>129</v>
      </c>
      <c r="DG145" s="2" t="s">
        <v>254</v>
      </c>
      <c r="DH145" s="2" t="s">
        <v>330</v>
      </c>
      <c r="DI145" s="2" t="s">
        <v>142</v>
      </c>
      <c r="DJ145" s="2" t="s">
        <v>132</v>
      </c>
      <c r="DK145" s="4">
        <v>5</v>
      </c>
      <c r="DL145" s="8">
        <v>138.15</v>
      </c>
      <c r="DM145" s="4"/>
      <c r="DN145" s="8"/>
      <c r="DO145" s="7"/>
      <c r="DP145" s="7"/>
      <c r="DQ145" s="2" t="s">
        <v>140</v>
      </c>
      <c r="DR145" s="2" t="s">
        <v>129</v>
      </c>
      <c r="DS145" s="2" t="s">
        <v>323</v>
      </c>
      <c r="DT145" s="2" t="s">
        <v>259</v>
      </c>
      <c r="DU145" s="2" t="s">
        <v>142</v>
      </c>
      <c r="DV145" s="2" t="s">
        <v>132</v>
      </c>
      <c r="DW145" s="4">
        <v>19</v>
      </c>
      <c r="DX145" s="8">
        <v>560.12</v>
      </c>
      <c r="DY145" s="4"/>
      <c r="DZ145" s="8"/>
      <c r="EA145" s="7"/>
      <c r="EB145" s="7"/>
      <c r="EC145" s="2" t="s">
        <v>140</v>
      </c>
      <c r="ED145" s="2" t="s">
        <v>129</v>
      </c>
      <c r="EE145" s="2" t="s">
        <v>331</v>
      </c>
      <c r="EF145" s="2" t="s">
        <v>2125</v>
      </c>
      <c r="EG145" s="2" t="s">
        <v>142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140</v>
      </c>
      <c r="EP145" s="2" t="s">
        <v>129</v>
      </c>
      <c r="EQ145" s="2" t="s">
        <v>323</v>
      </c>
      <c r="ER145" s="2" t="s">
        <v>1892</v>
      </c>
      <c r="ES145" s="2" t="s">
        <v>142</v>
      </c>
      <c r="ET145" s="2" t="s">
        <v>132</v>
      </c>
      <c r="EU145" s="4">
        <v>4</v>
      </c>
      <c r="EV145" s="8">
        <v>110.56</v>
      </c>
      <c r="EW145" s="4"/>
      <c r="EX145" s="8"/>
      <c r="EY145" s="7"/>
      <c r="EZ145" s="7"/>
      <c r="FA145" s="2" t="s">
        <v>140</v>
      </c>
      <c r="FB145" s="2" t="s">
        <v>129</v>
      </c>
      <c r="FC145" s="2" t="s">
        <v>232</v>
      </c>
      <c r="FD145" s="2" t="s">
        <v>339</v>
      </c>
      <c r="FE145" s="2" t="s">
        <v>142</v>
      </c>
      <c r="FF145" s="2" t="s">
        <v>132</v>
      </c>
      <c r="FG145" s="4">
        <v>1</v>
      </c>
      <c r="FH145" s="8">
        <v>24.16</v>
      </c>
      <c r="FI145" s="4"/>
      <c r="FJ145" s="8"/>
      <c r="FK145" s="7"/>
      <c r="FL145" s="7"/>
      <c r="FM145" s="2" t="s">
        <v>140</v>
      </c>
      <c r="FN145" s="2" t="s">
        <v>129</v>
      </c>
      <c r="FO145" s="2" t="s">
        <v>1211</v>
      </c>
      <c r="FP145" s="2" t="s">
        <v>1347</v>
      </c>
      <c r="FQ145" s="2" t="s">
        <v>142</v>
      </c>
      <c r="FR145" s="2" t="s">
        <v>132</v>
      </c>
      <c r="FS145" s="4">
        <v>1</v>
      </c>
      <c r="FT145" s="8">
        <v>24.16</v>
      </c>
      <c r="FU145" s="4"/>
      <c r="FV145" s="8"/>
      <c r="FW145" s="7"/>
      <c r="FX145" s="7"/>
      <c r="FY145" s="2" t="s">
        <v>140</v>
      </c>
      <c r="FZ145" s="2" t="s">
        <v>129</v>
      </c>
      <c r="GA145" s="2" t="s">
        <v>312</v>
      </c>
      <c r="GB145" s="2" t="s">
        <v>783</v>
      </c>
      <c r="GC145" s="2" t="s">
        <v>142</v>
      </c>
      <c r="GD145" s="2" t="s">
        <v>132</v>
      </c>
      <c r="GE145" s="4">
        <v>1</v>
      </c>
      <c r="GF145" s="8">
        <v>64.99</v>
      </c>
      <c r="GG145" s="4"/>
      <c r="GH145" s="8"/>
      <c r="GI145" s="7"/>
      <c r="GJ145" s="7"/>
      <c r="GK145" s="2" t="s">
        <v>140</v>
      </c>
      <c r="GL145" s="2" t="s">
        <v>129</v>
      </c>
      <c r="GM145" s="2" t="s">
        <v>323</v>
      </c>
      <c r="GN145" s="2" t="s">
        <v>2126</v>
      </c>
      <c r="GO145" s="2" t="s">
        <v>142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129</v>
      </c>
      <c r="GY145" s="2" t="s">
        <v>162</v>
      </c>
      <c r="GZ145" s="2" t="s">
        <v>1908</v>
      </c>
      <c r="HA145" s="2" t="s">
        <v>142</v>
      </c>
      <c r="HB145" s="2" t="s">
        <v>132</v>
      </c>
      <c r="HC145" s="4">
        <v>2</v>
      </c>
      <c r="HD145" s="8">
        <v>49.12</v>
      </c>
      <c r="HE145" s="4"/>
      <c r="HF145" s="8"/>
      <c r="HG145" s="7"/>
      <c r="HH145" s="7"/>
      <c r="HI145" s="2" t="s">
        <v>140</v>
      </c>
      <c r="HJ145" s="2" t="s">
        <v>129</v>
      </c>
      <c r="HK145" s="2" t="s">
        <v>338</v>
      </c>
      <c r="HL145" s="2" t="s">
        <v>1544</v>
      </c>
      <c r="HM145" s="2" t="s">
        <v>142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129</v>
      </c>
      <c r="HW145" s="2" t="s">
        <v>167</v>
      </c>
      <c r="HX145" s="2" t="s">
        <v>132</v>
      </c>
      <c r="HY145" s="2" t="s">
        <v>142</v>
      </c>
      <c r="HZ145" s="2" t="s">
        <v>132</v>
      </c>
      <c r="IA145" s="4">
        <v>5</v>
      </c>
      <c r="IB145" s="8">
        <v>120.8</v>
      </c>
      <c r="IC145" s="4"/>
      <c r="ID145" s="8"/>
      <c r="IE145" s="7"/>
      <c r="IF145" s="7"/>
      <c r="IG145" s="2" t="s">
        <v>140</v>
      </c>
      <c r="IH145" s="2" t="s">
        <v>129</v>
      </c>
      <c r="II145" s="2" t="s">
        <v>550</v>
      </c>
      <c r="IJ145" s="2" t="s">
        <v>1182</v>
      </c>
      <c r="IK145" s="2" t="s">
        <v>142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140</v>
      </c>
      <c r="IT145" s="2" t="s">
        <v>129</v>
      </c>
      <c r="IU145" s="2" t="s">
        <v>169</v>
      </c>
      <c r="IV145" s="2" t="s">
        <v>132</v>
      </c>
      <c r="IW145" s="2" t="s">
        <v>142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164</v>
      </c>
      <c r="JF145" s="2" t="s">
        <v>129</v>
      </c>
      <c r="JG145" s="2" t="s">
        <v>132</v>
      </c>
      <c r="JH145" s="2" t="s">
        <v>132</v>
      </c>
      <c r="JI145" s="2" t="s">
        <v>142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129</v>
      </c>
      <c r="JS145" s="2" t="s">
        <v>342</v>
      </c>
      <c r="JT145" s="2" t="s">
        <v>1815</v>
      </c>
      <c r="JU145" s="2" t="s">
        <v>142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140</v>
      </c>
      <c r="KD145" s="2" t="s">
        <v>129</v>
      </c>
      <c r="KE145" s="2" t="s">
        <v>551</v>
      </c>
      <c r="KF145" s="2" t="s">
        <v>132</v>
      </c>
      <c r="KG145" s="2" t="s">
        <v>142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140</v>
      </c>
      <c r="KP145" s="2" t="s">
        <v>129</v>
      </c>
      <c r="KQ145" s="2" t="s">
        <v>270</v>
      </c>
      <c r="KR145" s="2" t="s">
        <v>132</v>
      </c>
      <c r="KS145" s="2" t="s">
        <v>142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173</v>
      </c>
      <c r="LB145" s="2" t="s">
        <v>177</v>
      </c>
      <c r="LC145" s="2" t="s">
        <v>132</v>
      </c>
      <c r="LD145" s="2" t="s">
        <v>132</v>
      </c>
      <c r="LE145" s="2" t="s">
        <v>142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132</v>
      </c>
      <c r="LN145" s="2" t="s">
        <v>132</v>
      </c>
      <c r="LO145" s="2" t="s">
        <v>132</v>
      </c>
      <c r="LP145" s="2" t="s">
        <v>132</v>
      </c>
      <c r="LQ145" s="2" t="s">
        <v>132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140</v>
      </c>
      <c r="LZ145" s="2" t="s">
        <v>174</v>
      </c>
      <c r="MA145" s="2" t="s">
        <v>344</v>
      </c>
      <c r="MB145" s="2" t="s">
        <v>786</v>
      </c>
      <c r="MC145" s="2" t="s">
        <v>142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140</v>
      </c>
      <c r="ML145" s="2" t="s">
        <v>129</v>
      </c>
      <c r="MM145" s="2" t="s">
        <v>1005</v>
      </c>
      <c r="MN145" s="2" t="s">
        <v>132</v>
      </c>
      <c r="MO145" s="2" t="s">
        <v>142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175</v>
      </c>
      <c r="MX145" s="2" t="s">
        <v>129</v>
      </c>
      <c r="MY145" s="2" t="s">
        <v>132</v>
      </c>
      <c r="MZ145" s="2" t="s">
        <v>132</v>
      </c>
      <c r="NA145" s="2" t="s">
        <v>142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175</v>
      </c>
      <c r="NJ145" s="2" t="s">
        <v>129</v>
      </c>
      <c r="NK145" s="2" t="s">
        <v>132</v>
      </c>
      <c r="NL145" s="2" t="s">
        <v>132</v>
      </c>
      <c r="NM145" s="2" t="s">
        <v>142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176</v>
      </c>
      <c r="NV145" s="2" t="s">
        <v>129</v>
      </c>
      <c r="NW145" s="2" t="s">
        <v>132</v>
      </c>
      <c r="NX145" s="2" t="s">
        <v>132</v>
      </c>
      <c r="NY145" s="2" t="s">
        <v>142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175</v>
      </c>
      <c r="OH145" s="2" t="s">
        <v>129</v>
      </c>
      <c r="OI145" s="2" t="s">
        <v>132</v>
      </c>
      <c r="OJ145" s="2" t="s">
        <v>132</v>
      </c>
      <c r="OK145" s="2" t="s">
        <v>142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164</v>
      </c>
      <c r="PF145" s="2" t="s">
        <v>129</v>
      </c>
      <c r="PG145" s="2" t="s">
        <v>132</v>
      </c>
      <c r="PH145" s="2" t="s">
        <v>132</v>
      </c>
      <c r="PI145" s="2" t="s">
        <v>142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140</v>
      </c>
      <c r="PR145" s="2" t="s">
        <v>177</v>
      </c>
      <c r="PS145" s="2" t="s">
        <v>551</v>
      </c>
      <c r="PT145" s="2" t="s">
        <v>1196</v>
      </c>
      <c r="PU145" s="2" t="s">
        <v>142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175</v>
      </c>
      <c r="QD145" s="2" t="s">
        <v>129</v>
      </c>
      <c r="QE145" s="2" t="s">
        <v>132</v>
      </c>
      <c r="QF145" s="2" t="s">
        <v>132</v>
      </c>
      <c r="QG145" s="2" t="s">
        <v>142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175</v>
      </c>
      <c r="RB145" s="2" t="s">
        <v>129</v>
      </c>
      <c r="RC145" s="2" t="s">
        <v>132</v>
      </c>
      <c r="RD145" s="2" t="s">
        <v>132</v>
      </c>
      <c r="RE145" s="2" t="s">
        <v>142</v>
      </c>
      <c r="RF145" s="2" t="s">
        <v>180</v>
      </c>
      <c r="RG145" s="4"/>
      <c r="RH145" s="8"/>
      <c r="RI145" s="4"/>
      <c r="RJ145" s="8"/>
      <c r="RK145" s="7"/>
      <c r="RL145" s="7"/>
      <c r="RM145" s="2" t="s">
        <v>140</v>
      </c>
      <c r="RN145" s="2" t="s">
        <v>177</v>
      </c>
      <c r="RO145" s="2" t="s">
        <v>330</v>
      </c>
      <c r="RP145" s="2" t="s">
        <v>2127</v>
      </c>
      <c r="RQ145" s="2" t="s">
        <v>142</v>
      </c>
      <c r="RR145" s="2" t="s">
        <v>132</v>
      </c>
    </row>
    <row r="146">
      <c r="A146" s="2" t="s">
        <v>2128</v>
      </c>
      <c r="B146" s="2" t="s">
        <v>121</v>
      </c>
      <c r="C146" s="2" t="s">
        <v>122</v>
      </c>
      <c r="D146" s="2" t="s">
        <v>1990</v>
      </c>
      <c r="E146" s="2" t="s">
        <v>124</v>
      </c>
      <c r="F146" s="2" t="s">
        <v>2129</v>
      </c>
      <c r="G146" s="2" t="s">
        <v>2129</v>
      </c>
      <c r="H146" s="2" t="s">
        <v>2129</v>
      </c>
      <c r="I146" s="2" t="s">
        <v>2130</v>
      </c>
      <c r="J146" s="2" t="s">
        <v>127</v>
      </c>
      <c r="K146" s="2" t="s">
        <v>1168</v>
      </c>
      <c r="L146" s="3">
        <v>40.71</v>
      </c>
      <c r="M146" s="3">
        <v>42.75</v>
      </c>
      <c r="N146" s="3">
        <v>89.99</v>
      </c>
      <c r="O146" s="2" t="s">
        <v>760</v>
      </c>
      <c r="P146" s="2" t="s">
        <v>632</v>
      </c>
      <c r="Q146" s="2" t="s">
        <v>131</v>
      </c>
      <c r="R146" s="2" t="s">
        <v>132</v>
      </c>
      <c r="S146" s="2" t="s">
        <v>2131</v>
      </c>
      <c r="T146" s="2" t="s">
        <v>132</v>
      </c>
      <c r="U146" s="2" t="s">
        <v>428</v>
      </c>
      <c r="V146" s="2" t="s">
        <v>746</v>
      </c>
      <c r="W146" s="2" t="s">
        <v>246</v>
      </c>
      <c r="X146" s="2" t="s">
        <v>132</v>
      </c>
      <c r="Y146" s="2" t="s">
        <v>254</v>
      </c>
      <c r="Z146" s="4">
        <v>70</v>
      </c>
      <c r="AA146" s="4">
        <f>=ROUNDDOWN(233.333333333333,0)</f>
      </c>
      <c r="AB146" s="5">
        <v>0.3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3</v>
      </c>
      <c r="AQ146" s="8">
        <v>128.22</v>
      </c>
      <c r="AR146" s="4"/>
      <c r="AS146" s="8"/>
      <c r="AT146" s="7"/>
      <c r="AU146" s="7"/>
      <c r="AV146" s="4">
        <v>3</v>
      </c>
      <c r="AW146" s="8">
        <v>128.22</v>
      </c>
      <c r="AX146" s="4"/>
      <c r="AY146" s="8"/>
      <c r="AZ146" s="7"/>
      <c r="BA146" s="7"/>
      <c r="BB146" s="7">
        <v>1</v>
      </c>
      <c r="BC146" s="4">
        <v>3</v>
      </c>
      <c r="BD146" s="8">
        <v>128.22</v>
      </c>
      <c r="BE146" s="4"/>
      <c r="BF146" s="8"/>
      <c r="BG146" s="7"/>
      <c r="BH146" s="7"/>
      <c r="BI146" s="7">
        <v>1</v>
      </c>
      <c r="BJ146" s="4">
        <v>3</v>
      </c>
      <c r="BK146" s="8">
        <v>128.22</v>
      </c>
      <c r="BL146" s="2" t="s">
        <v>19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140</v>
      </c>
      <c r="BV146" s="2" t="s">
        <v>129</v>
      </c>
      <c r="BW146" s="2" t="s">
        <v>132</v>
      </c>
      <c r="BX146" s="2" t="s">
        <v>132</v>
      </c>
      <c r="BY146" s="2" t="s">
        <v>142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140</v>
      </c>
      <c r="CH146" s="2" t="s">
        <v>129</v>
      </c>
      <c r="CI146" s="2" t="s">
        <v>333</v>
      </c>
      <c r="CJ146" s="2" t="s">
        <v>2132</v>
      </c>
      <c r="CK146" s="2" t="s">
        <v>142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140</v>
      </c>
      <c r="CT146" s="2" t="s">
        <v>129</v>
      </c>
      <c r="CU146" s="2" t="s">
        <v>328</v>
      </c>
      <c r="CV146" s="2" t="s">
        <v>1872</v>
      </c>
      <c r="CW146" s="2" t="s">
        <v>142</v>
      </c>
      <c r="CX146" s="2" t="s">
        <v>132</v>
      </c>
      <c r="CY146" s="4">
        <v>3</v>
      </c>
      <c r="CZ146" s="8">
        <v>128.22</v>
      </c>
      <c r="DA146" s="4"/>
      <c r="DB146" s="8"/>
      <c r="DC146" s="7"/>
      <c r="DD146" s="7"/>
      <c r="DE146" s="2" t="s">
        <v>140</v>
      </c>
      <c r="DF146" s="2" t="s">
        <v>129</v>
      </c>
      <c r="DG146" s="2" t="s">
        <v>254</v>
      </c>
      <c r="DH146" s="2" t="s">
        <v>330</v>
      </c>
      <c r="DI146" s="2" t="s">
        <v>142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140</v>
      </c>
      <c r="DR146" s="2" t="s">
        <v>129</v>
      </c>
      <c r="DS146" s="2" t="s">
        <v>323</v>
      </c>
      <c r="DT146" s="2" t="s">
        <v>158</v>
      </c>
      <c r="DU146" s="2" t="s">
        <v>142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175</v>
      </c>
      <c r="ED146" s="2" t="s">
        <v>129</v>
      </c>
      <c r="EE146" s="2" t="s">
        <v>132</v>
      </c>
      <c r="EF146" s="2" t="s">
        <v>132</v>
      </c>
      <c r="EG146" s="2" t="s">
        <v>142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140</v>
      </c>
      <c r="EP146" s="2" t="s">
        <v>129</v>
      </c>
      <c r="EQ146" s="2" t="s">
        <v>323</v>
      </c>
      <c r="ER146" s="2" t="s">
        <v>158</v>
      </c>
      <c r="ES146" s="2" t="s">
        <v>142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129</v>
      </c>
      <c r="FC146" s="2" t="s">
        <v>232</v>
      </c>
      <c r="FD146" s="2" t="s">
        <v>2133</v>
      </c>
      <c r="FE146" s="2" t="s">
        <v>142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175</v>
      </c>
      <c r="FN146" s="2" t="s">
        <v>129</v>
      </c>
      <c r="FO146" s="2" t="s">
        <v>132</v>
      </c>
      <c r="FP146" s="2" t="s">
        <v>132</v>
      </c>
      <c r="FQ146" s="2" t="s">
        <v>142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140</v>
      </c>
      <c r="FZ146" s="2" t="s">
        <v>129</v>
      </c>
      <c r="GA146" s="2" t="s">
        <v>210</v>
      </c>
      <c r="GB146" s="2" t="s">
        <v>132</v>
      </c>
      <c r="GC146" s="2" t="s">
        <v>142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140</v>
      </c>
      <c r="GL146" s="2" t="s">
        <v>129</v>
      </c>
      <c r="GM146" s="2" t="s">
        <v>323</v>
      </c>
      <c r="GN146" s="2" t="s">
        <v>499</v>
      </c>
      <c r="GO146" s="2" t="s">
        <v>142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140</v>
      </c>
      <c r="GX146" s="2" t="s">
        <v>129</v>
      </c>
      <c r="GY146" s="2" t="s">
        <v>162</v>
      </c>
      <c r="GZ146" s="2" t="s">
        <v>132</v>
      </c>
      <c r="HA146" s="2" t="s">
        <v>142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140</v>
      </c>
      <c r="HJ146" s="2" t="s">
        <v>129</v>
      </c>
      <c r="HK146" s="2" t="s">
        <v>338</v>
      </c>
      <c r="HL146" s="2" t="s">
        <v>673</v>
      </c>
      <c r="HM146" s="2" t="s">
        <v>142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175</v>
      </c>
      <c r="HV146" s="2" t="s">
        <v>129</v>
      </c>
      <c r="HW146" s="2" t="s">
        <v>132</v>
      </c>
      <c r="HX146" s="2" t="s">
        <v>132</v>
      </c>
      <c r="HY146" s="2" t="s">
        <v>142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140</v>
      </c>
      <c r="IH146" s="2" t="s">
        <v>129</v>
      </c>
      <c r="II146" s="2" t="s">
        <v>550</v>
      </c>
      <c r="IJ146" s="2" t="s">
        <v>813</v>
      </c>
      <c r="IK146" s="2" t="s">
        <v>142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140</v>
      </c>
      <c r="IT146" s="2" t="s">
        <v>129</v>
      </c>
      <c r="IU146" s="2" t="s">
        <v>169</v>
      </c>
      <c r="IV146" s="2" t="s">
        <v>132</v>
      </c>
      <c r="IW146" s="2" t="s">
        <v>142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175</v>
      </c>
      <c r="JF146" s="2" t="s">
        <v>129</v>
      </c>
      <c r="JG146" s="2" t="s">
        <v>132</v>
      </c>
      <c r="JH146" s="2" t="s">
        <v>132</v>
      </c>
      <c r="JI146" s="2" t="s">
        <v>142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176</v>
      </c>
      <c r="JR146" s="2" t="s">
        <v>129</v>
      </c>
      <c r="JS146" s="2" t="s">
        <v>132</v>
      </c>
      <c r="JT146" s="2" t="s">
        <v>132</v>
      </c>
      <c r="JU146" s="2" t="s">
        <v>142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140</v>
      </c>
      <c r="KD146" s="2" t="s">
        <v>129</v>
      </c>
      <c r="KE146" s="2" t="s">
        <v>551</v>
      </c>
      <c r="KF146" s="2" t="s">
        <v>132</v>
      </c>
      <c r="KG146" s="2" t="s">
        <v>142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175</v>
      </c>
      <c r="KP146" s="2" t="s">
        <v>129</v>
      </c>
      <c r="KQ146" s="2" t="s">
        <v>132</v>
      </c>
      <c r="KR146" s="2" t="s">
        <v>132</v>
      </c>
      <c r="KS146" s="2" t="s">
        <v>142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175</v>
      </c>
      <c r="LB146" s="2" t="s">
        <v>177</v>
      </c>
      <c r="LC146" s="2" t="s">
        <v>132</v>
      </c>
      <c r="LD146" s="2" t="s">
        <v>132</v>
      </c>
      <c r="LE146" s="2" t="s">
        <v>142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132</v>
      </c>
      <c r="LN146" s="2" t="s">
        <v>132</v>
      </c>
      <c r="LO146" s="2" t="s">
        <v>132</v>
      </c>
      <c r="LP146" s="2" t="s">
        <v>132</v>
      </c>
      <c r="LQ146" s="2" t="s">
        <v>132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140</v>
      </c>
      <c r="LZ146" s="2" t="s">
        <v>174</v>
      </c>
      <c r="MA146" s="2" t="s">
        <v>344</v>
      </c>
      <c r="MB146" s="2" t="s">
        <v>455</v>
      </c>
      <c r="MC146" s="2" t="s">
        <v>142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140</v>
      </c>
      <c r="ML146" s="2" t="s">
        <v>129</v>
      </c>
      <c r="MM146" s="2" t="s">
        <v>1005</v>
      </c>
      <c r="MN146" s="2" t="s">
        <v>2134</v>
      </c>
      <c r="MO146" s="2" t="s">
        <v>142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175</v>
      </c>
      <c r="MX146" s="2" t="s">
        <v>129</v>
      </c>
      <c r="MY146" s="2" t="s">
        <v>132</v>
      </c>
      <c r="MZ146" s="2" t="s">
        <v>132</v>
      </c>
      <c r="NA146" s="2" t="s">
        <v>142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175</v>
      </c>
      <c r="NJ146" s="2" t="s">
        <v>129</v>
      </c>
      <c r="NK146" s="2" t="s">
        <v>132</v>
      </c>
      <c r="NL146" s="2" t="s">
        <v>132</v>
      </c>
      <c r="NM146" s="2" t="s">
        <v>142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176</v>
      </c>
      <c r="NV146" s="2" t="s">
        <v>129</v>
      </c>
      <c r="NW146" s="2" t="s">
        <v>132</v>
      </c>
      <c r="NX146" s="2" t="s">
        <v>132</v>
      </c>
      <c r="NY146" s="2" t="s">
        <v>142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176</v>
      </c>
      <c r="OH146" s="2" t="s">
        <v>129</v>
      </c>
      <c r="OI146" s="2" t="s">
        <v>132</v>
      </c>
      <c r="OJ146" s="2" t="s">
        <v>132</v>
      </c>
      <c r="OK146" s="2" t="s">
        <v>142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164</v>
      </c>
      <c r="PF146" s="2" t="s">
        <v>129</v>
      </c>
      <c r="PG146" s="2" t="s">
        <v>132</v>
      </c>
      <c r="PH146" s="2" t="s">
        <v>132</v>
      </c>
      <c r="PI146" s="2" t="s">
        <v>142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140</v>
      </c>
      <c r="PR146" s="2" t="s">
        <v>177</v>
      </c>
      <c r="PS146" s="2" t="s">
        <v>213</v>
      </c>
      <c r="PT146" s="2" t="s">
        <v>132</v>
      </c>
      <c r="PU146" s="2" t="s">
        <v>142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175</v>
      </c>
      <c r="QD146" s="2" t="s">
        <v>129</v>
      </c>
      <c r="QE146" s="2" t="s">
        <v>132</v>
      </c>
      <c r="QF146" s="2" t="s">
        <v>132</v>
      </c>
      <c r="QG146" s="2" t="s">
        <v>142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175</v>
      </c>
      <c r="RB146" s="2" t="s">
        <v>129</v>
      </c>
      <c r="RC146" s="2" t="s">
        <v>132</v>
      </c>
      <c r="RD146" s="2" t="s">
        <v>132</v>
      </c>
      <c r="RE146" s="2" t="s">
        <v>142</v>
      </c>
      <c r="RF146" s="2" t="s">
        <v>180</v>
      </c>
      <c r="RG146" s="4"/>
      <c r="RH146" s="8"/>
      <c r="RI146" s="4"/>
      <c r="RJ146" s="8"/>
      <c r="RK146" s="7"/>
      <c r="RL146" s="7"/>
      <c r="RM146" s="2" t="s">
        <v>140</v>
      </c>
      <c r="RN146" s="2" t="s">
        <v>177</v>
      </c>
      <c r="RO146" s="2" t="s">
        <v>330</v>
      </c>
      <c r="RP146" s="2" t="s">
        <v>263</v>
      </c>
      <c r="RQ146" s="2" t="s">
        <v>142</v>
      </c>
      <c r="RR146" s="2" t="s">
        <v>132</v>
      </c>
    </row>
    <row r="147">
      <c r="A147" s="2" t="s">
        <v>2135</v>
      </c>
      <c r="B147" s="2" t="s">
        <v>121</v>
      </c>
      <c r="C147" s="2" t="s">
        <v>122</v>
      </c>
      <c r="D147" s="2" t="s">
        <v>2136</v>
      </c>
      <c r="E147" s="2" t="s">
        <v>2137</v>
      </c>
      <c r="F147" s="2" t="s">
        <v>2138</v>
      </c>
      <c r="G147" s="2" t="s">
        <v>2138</v>
      </c>
      <c r="H147" s="2" t="s">
        <v>2138</v>
      </c>
      <c r="I147" s="2" t="s">
        <v>2139</v>
      </c>
      <c r="J147" s="2" t="s">
        <v>127</v>
      </c>
      <c r="K147" s="2" t="s">
        <v>2140</v>
      </c>
      <c r="L147" s="3">
        <v>40.19</v>
      </c>
      <c r="M147" s="3">
        <v>42.2</v>
      </c>
      <c r="N147" s="3">
        <v>89.99</v>
      </c>
      <c r="O147" s="2" t="s">
        <v>129</v>
      </c>
      <c r="P147" s="2" t="s">
        <v>218</v>
      </c>
      <c r="Q147" s="2" t="s">
        <v>131</v>
      </c>
      <c r="R147" s="2" t="s">
        <v>132</v>
      </c>
      <c r="S147" s="2" t="s">
        <v>2141</v>
      </c>
      <c r="T147" s="2" t="s">
        <v>132</v>
      </c>
      <c r="U147" s="2" t="s">
        <v>428</v>
      </c>
      <c r="V147" s="2" t="s">
        <v>1984</v>
      </c>
      <c r="W147" s="2" t="s">
        <v>246</v>
      </c>
      <c r="X147" s="2" t="s">
        <v>132</v>
      </c>
      <c r="Y147" s="2" t="s">
        <v>2142</v>
      </c>
      <c r="Z147" s="4">
        <v>271</v>
      </c>
      <c r="AA147" s="4">
        <f>=ROUNDDOWN(21.68,0)</f>
      </c>
      <c r="AB147" s="5">
        <v>12.5</v>
      </c>
      <c r="AC147" s="2" t="s">
        <v>132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62</v>
      </c>
      <c r="AQ147" s="8">
        <v>2925.81</v>
      </c>
      <c r="AR147" s="4"/>
      <c r="AS147" s="8"/>
      <c r="AT147" s="7"/>
      <c r="AU147" s="7"/>
      <c r="AV147" s="4">
        <v>62</v>
      </c>
      <c r="AW147" s="8">
        <v>2925.81</v>
      </c>
      <c r="AX147" s="4"/>
      <c r="AY147" s="8"/>
      <c r="AZ147" s="7"/>
      <c r="BA147" s="7"/>
      <c r="BB147" s="7">
        <v>1</v>
      </c>
      <c r="BC147" s="4">
        <v>97</v>
      </c>
      <c r="BD147" s="8">
        <v>4336.08</v>
      </c>
      <c r="BE147" s="4" t="s">
        <v>132</v>
      </c>
      <c r="BF147" s="8" t="s">
        <v>132</v>
      </c>
      <c r="BG147" s="7" t="s">
        <v>132</v>
      </c>
      <c r="BH147" s="7" t="s">
        <v>132</v>
      </c>
      <c r="BI147" s="7">
        <v>0.6748</v>
      </c>
      <c r="BJ147" s="4">
        <v>62</v>
      </c>
      <c r="BK147" s="8">
        <v>2925.81</v>
      </c>
      <c r="BL147" s="2" t="s">
        <v>2143</v>
      </c>
      <c r="BM147" s="7">
        <v>1</v>
      </c>
      <c r="BN147" s="7">
        <v>1</v>
      </c>
      <c r="BO147" s="4">
        <v>2</v>
      </c>
      <c r="BP147" s="8">
        <v>92.44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132</v>
      </c>
      <c r="BX147" s="2" t="s">
        <v>561</v>
      </c>
      <c r="BY147" s="2" t="s">
        <v>142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140</v>
      </c>
      <c r="CH147" s="2" t="s">
        <v>129</v>
      </c>
      <c r="CI147" s="2" t="s">
        <v>1805</v>
      </c>
      <c r="CJ147" s="2" t="s">
        <v>517</v>
      </c>
      <c r="CK147" s="2" t="s">
        <v>142</v>
      </c>
      <c r="CL147" s="2" t="s">
        <v>132</v>
      </c>
      <c r="CM147" s="4">
        <v>28</v>
      </c>
      <c r="CN147" s="8">
        <v>1312.36</v>
      </c>
      <c r="CO147" s="4"/>
      <c r="CP147" s="8"/>
      <c r="CQ147" s="7"/>
      <c r="CR147" s="7"/>
      <c r="CS147" s="2" t="s">
        <v>140</v>
      </c>
      <c r="CT147" s="2" t="s">
        <v>129</v>
      </c>
      <c r="CU147" s="2" t="s">
        <v>2144</v>
      </c>
      <c r="CV147" s="2" t="s">
        <v>1773</v>
      </c>
      <c r="CW147" s="2" t="s">
        <v>142</v>
      </c>
      <c r="CX147" s="2" t="s">
        <v>132</v>
      </c>
      <c r="CY147" s="4">
        <v>5</v>
      </c>
      <c r="CZ147" s="8">
        <v>253.52</v>
      </c>
      <c r="DA147" s="4"/>
      <c r="DB147" s="8"/>
      <c r="DC147" s="7"/>
      <c r="DD147" s="7"/>
      <c r="DE147" s="2" t="s">
        <v>140</v>
      </c>
      <c r="DF147" s="2" t="s">
        <v>129</v>
      </c>
      <c r="DG147" s="2" t="s">
        <v>2142</v>
      </c>
      <c r="DH147" s="2" t="s">
        <v>1156</v>
      </c>
      <c r="DI147" s="2" t="s">
        <v>142</v>
      </c>
      <c r="DJ147" s="2" t="s">
        <v>132</v>
      </c>
      <c r="DK147" s="4">
        <v>10</v>
      </c>
      <c r="DL147" s="8">
        <v>492.3</v>
      </c>
      <c r="DM147" s="4"/>
      <c r="DN147" s="8"/>
      <c r="DO147" s="7"/>
      <c r="DP147" s="7"/>
      <c r="DQ147" s="2" t="s">
        <v>140</v>
      </c>
      <c r="DR147" s="2" t="s">
        <v>129</v>
      </c>
      <c r="DS147" s="2" t="s">
        <v>2145</v>
      </c>
      <c r="DT147" s="2" t="s">
        <v>2146</v>
      </c>
      <c r="DU147" s="2" t="s">
        <v>142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140</v>
      </c>
      <c r="ED147" s="2" t="s">
        <v>177</v>
      </c>
      <c r="EE147" s="2" t="s">
        <v>2144</v>
      </c>
      <c r="EF147" s="2" t="s">
        <v>2147</v>
      </c>
      <c r="EG147" s="2" t="s">
        <v>142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140</v>
      </c>
      <c r="EP147" s="2" t="s">
        <v>129</v>
      </c>
      <c r="EQ147" s="2" t="s">
        <v>1811</v>
      </c>
      <c r="ER147" s="2" t="s">
        <v>2148</v>
      </c>
      <c r="ES147" s="2" t="s">
        <v>142</v>
      </c>
      <c r="ET147" s="2" t="s">
        <v>132</v>
      </c>
      <c r="EU147" s="4">
        <v>6</v>
      </c>
      <c r="EV147" s="8">
        <v>265.86</v>
      </c>
      <c r="EW147" s="4"/>
      <c r="EX147" s="8"/>
      <c r="EY147" s="7"/>
      <c r="EZ147" s="7"/>
      <c r="FA147" s="2" t="s">
        <v>140</v>
      </c>
      <c r="FB147" s="2" t="s">
        <v>129</v>
      </c>
      <c r="FC147" s="2" t="s">
        <v>570</v>
      </c>
      <c r="FD147" s="2" t="s">
        <v>1158</v>
      </c>
      <c r="FE147" s="2" t="s">
        <v>142</v>
      </c>
      <c r="FF147" s="2" t="s">
        <v>132</v>
      </c>
      <c r="FG147" s="4">
        <v>1</v>
      </c>
      <c r="FH147" s="8">
        <v>45.57</v>
      </c>
      <c r="FI147" s="4"/>
      <c r="FJ147" s="8"/>
      <c r="FK147" s="7"/>
      <c r="FL147" s="7"/>
      <c r="FM147" s="2" t="s">
        <v>140</v>
      </c>
      <c r="FN147" s="2" t="s">
        <v>129</v>
      </c>
      <c r="FO147" s="2" t="s">
        <v>156</v>
      </c>
      <c r="FP147" s="2" t="s">
        <v>454</v>
      </c>
      <c r="FQ147" s="2" t="s">
        <v>142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140</v>
      </c>
      <c r="FZ147" s="2" t="s">
        <v>129</v>
      </c>
      <c r="GA147" s="2" t="s">
        <v>1001</v>
      </c>
      <c r="GB147" s="2" t="s">
        <v>481</v>
      </c>
      <c r="GC147" s="2" t="s">
        <v>142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140</v>
      </c>
      <c r="GL147" s="2" t="s">
        <v>129</v>
      </c>
      <c r="GM147" s="2" t="s">
        <v>2142</v>
      </c>
      <c r="GN147" s="2" t="s">
        <v>484</v>
      </c>
      <c r="GO147" s="2" t="s">
        <v>142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140</v>
      </c>
      <c r="GX147" s="2" t="s">
        <v>129</v>
      </c>
      <c r="GY147" s="2" t="s">
        <v>162</v>
      </c>
      <c r="GZ147" s="2" t="s">
        <v>2149</v>
      </c>
      <c r="HA147" s="2" t="s">
        <v>142</v>
      </c>
      <c r="HB147" s="2" t="s">
        <v>132</v>
      </c>
      <c r="HC147" s="4">
        <v>2</v>
      </c>
      <c r="HD147" s="8">
        <v>99.94</v>
      </c>
      <c r="HE147" s="4"/>
      <c r="HF147" s="8"/>
      <c r="HG147" s="7"/>
      <c r="HH147" s="7"/>
      <c r="HI147" s="2" t="s">
        <v>140</v>
      </c>
      <c r="HJ147" s="2" t="s">
        <v>129</v>
      </c>
      <c r="HK147" s="2" t="s">
        <v>686</v>
      </c>
      <c r="HL147" s="2" t="s">
        <v>240</v>
      </c>
      <c r="HM147" s="2" t="s">
        <v>142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129</v>
      </c>
      <c r="HW147" s="2" t="s">
        <v>167</v>
      </c>
      <c r="HX147" s="2" t="s">
        <v>132</v>
      </c>
      <c r="HY147" s="2" t="s">
        <v>142</v>
      </c>
      <c r="HZ147" s="2" t="s">
        <v>132</v>
      </c>
      <c r="IA147" s="4">
        <v>4</v>
      </c>
      <c r="IB147" s="8">
        <v>182.28</v>
      </c>
      <c r="IC147" s="4"/>
      <c r="ID147" s="8"/>
      <c r="IE147" s="7"/>
      <c r="IF147" s="7"/>
      <c r="IG147" s="2" t="s">
        <v>140</v>
      </c>
      <c r="IH147" s="2" t="s">
        <v>129</v>
      </c>
      <c r="II147" s="2" t="s">
        <v>1001</v>
      </c>
      <c r="IJ147" s="2" t="s">
        <v>803</v>
      </c>
      <c r="IK147" s="2" t="s">
        <v>142</v>
      </c>
      <c r="IL147" s="2" t="s">
        <v>132</v>
      </c>
      <c r="IM147" s="4">
        <v>2</v>
      </c>
      <c r="IN147" s="8">
        <v>84.4</v>
      </c>
      <c r="IO147" s="4"/>
      <c r="IP147" s="8"/>
      <c r="IQ147" s="7"/>
      <c r="IR147" s="7"/>
      <c r="IS147" s="2" t="s">
        <v>140</v>
      </c>
      <c r="IT147" s="2" t="s">
        <v>129</v>
      </c>
      <c r="IU147" s="2" t="s">
        <v>305</v>
      </c>
      <c r="IV147" s="2" t="s">
        <v>527</v>
      </c>
      <c r="IW147" s="2" t="s">
        <v>142</v>
      </c>
      <c r="IX147" s="2" t="s">
        <v>132</v>
      </c>
      <c r="IY147" s="4">
        <v>1</v>
      </c>
      <c r="IZ147" s="8">
        <v>51.57</v>
      </c>
      <c r="JA147" s="4"/>
      <c r="JB147" s="8"/>
      <c r="JC147" s="7"/>
      <c r="JD147" s="7"/>
      <c r="JE147" s="2" t="s">
        <v>140</v>
      </c>
      <c r="JF147" s="2" t="s">
        <v>129</v>
      </c>
      <c r="JG147" s="2" t="s">
        <v>612</v>
      </c>
      <c r="JH147" s="2" t="s">
        <v>2150</v>
      </c>
      <c r="JI147" s="2" t="s">
        <v>142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129</v>
      </c>
      <c r="JS147" s="2" t="s">
        <v>236</v>
      </c>
      <c r="JT147" s="2" t="s">
        <v>2151</v>
      </c>
      <c r="JU147" s="2" t="s">
        <v>142</v>
      </c>
      <c r="JV147" s="2" t="s">
        <v>132</v>
      </c>
      <c r="JW147" s="4">
        <v>1</v>
      </c>
      <c r="JX147" s="8">
        <v>45.57</v>
      </c>
      <c r="JY147" s="4"/>
      <c r="JZ147" s="8"/>
      <c r="KA147" s="7"/>
      <c r="KB147" s="7"/>
      <c r="KC147" s="2" t="s">
        <v>140</v>
      </c>
      <c r="KD147" s="2" t="s">
        <v>129</v>
      </c>
      <c r="KE147" s="2" t="s">
        <v>308</v>
      </c>
      <c r="KF147" s="2" t="s">
        <v>2152</v>
      </c>
      <c r="KG147" s="2" t="s">
        <v>142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173</v>
      </c>
      <c r="KP147" s="2" t="s">
        <v>129</v>
      </c>
      <c r="KQ147" s="2" t="s">
        <v>1184</v>
      </c>
      <c r="KR147" s="2" t="s">
        <v>132</v>
      </c>
      <c r="KS147" s="2" t="s">
        <v>142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168</v>
      </c>
      <c r="LB147" s="2" t="s">
        <v>177</v>
      </c>
      <c r="LC147" s="2" t="s">
        <v>132</v>
      </c>
      <c r="LD147" s="2" t="s">
        <v>132</v>
      </c>
      <c r="LE147" s="2" t="s">
        <v>142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132</v>
      </c>
      <c r="LN147" s="2" t="s">
        <v>132</v>
      </c>
      <c r="LO147" s="2" t="s">
        <v>132</v>
      </c>
      <c r="LP147" s="2" t="s">
        <v>132</v>
      </c>
      <c r="LQ147" s="2" t="s">
        <v>132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140</v>
      </c>
      <c r="LZ147" s="2" t="s">
        <v>174</v>
      </c>
      <c r="MA147" s="2" t="s">
        <v>310</v>
      </c>
      <c r="MB147" s="2" t="s">
        <v>1345</v>
      </c>
      <c r="MC147" s="2" t="s">
        <v>142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175</v>
      </c>
      <c r="ML147" s="2" t="s">
        <v>129</v>
      </c>
      <c r="MM147" s="2" t="s">
        <v>132</v>
      </c>
      <c r="MN147" s="2" t="s">
        <v>132</v>
      </c>
      <c r="MO147" s="2" t="s">
        <v>142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175</v>
      </c>
      <c r="MX147" s="2" t="s">
        <v>129</v>
      </c>
      <c r="MY147" s="2" t="s">
        <v>132</v>
      </c>
      <c r="MZ147" s="2" t="s">
        <v>132</v>
      </c>
      <c r="NA147" s="2" t="s">
        <v>142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175</v>
      </c>
      <c r="NJ147" s="2" t="s">
        <v>129</v>
      </c>
      <c r="NK147" s="2" t="s">
        <v>132</v>
      </c>
      <c r="NL147" s="2" t="s">
        <v>132</v>
      </c>
      <c r="NM147" s="2" t="s">
        <v>142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176</v>
      </c>
      <c r="NV147" s="2" t="s">
        <v>129</v>
      </c>
      <c r="NW147" s="2" t="s">
        <v>132</v>
      </c>
      <c r="NX147" s="2" t="s">
        <v>132</v>
      </c>
      <c r="NY147" s="2" t="s">
        <v>142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175</v>
      </c>
      <c r="OH147" s="2" t="s">
        <v>129</v>
      </c>
      <c r="OI147" s="2" t="s">
        <v>132</v>
      </c>
      <c r="OJ147" s="2" t="s">
        <v>132</v>
      </c>
      <c r="OK147" s="2" t="s">
        <v>142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175</v>
      </c>
      <c r="OT147" s="2" t="s">
        <v>177</v>
      </c>
      <c r="OU147" s="2" t="s">
        <v>132</v>
      </c>
      <c r="OV147" s="2" t="s">
        <v>132</v>
      </c>
      <c r="OW147" s="2" t="s">
        <v>142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164</v>
      </c>
      <c r="PF147" s="2" t="s">
        <v>129</v>
      </c>
      <c r="PG147" s="2" t="s">
        <v>132</v>
      </c>
      <c r="PH147" s="2" t="s">
        <v>132</v>
      </c>
      <c r="PI147" s="2" t="s">
        <v>142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140</v>
      </c>
      <c r="PR147" s="2" t="s">
        <v>177</v>
      </c>
      <c r="PS147" s="2" t="s">
        <v>508</v>
      </c>
      <c r="PT147" s="2" t="s">
        <v>2153</v>
      </c>
      <c r="PU147" s="2" t="s">
        <v>142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132</v>
      </c>
      <c r="QD147" s="2" t="s">
        <v>132</v>
      </c>
      <c r="QE147" s="2" t="s">
        <v>132</v>
      </c>
      <c r="QF147" s="2" t="s">
        <v>132</v>
      </c>
      <c r="QG147" s="2" t="s">
        <v>132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164</v>
      </c>
      <c r="QP147" s="2" t="s">
        <v>177</v>
      </c>
      <c r="QQ147" s="2" t="s">
        <v>132</v>
      </c>
      <c r="QR147" s="2" t="s">
        <v>132</v>
      </c>
      <c r="QS147" s="2" t="s">
        <v>142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175</v>
      </c>
      <c r="RB147" s="2" t="s">
        <v>129</v>
      </c>
      <c r="RC147" s="2" t="s">
        <v>132</v>
      </c>
      <c r="RD147" s="2" t="s">
        <v>132</v>
      </c>
      <c r="RE147" s="2" t="s">
        <v>142</v>
      </c>
      <c r="RF147" s="2" t="s">
        <v>180</v>
      </c>
      <c r="RG147" s="4"/>
      <c r="RH147" s="8"/>
      <c r="RI147" s="4"/>
      <c r="RJ147" s="8"/>
      <c r="RK147" s="7"/>
      <c r="RL147" s="7"/>
      <c r="RM147" s="2" t="s">
        <v>140</v>
      </c>
      <c r="RN147" s="2" t="s">
        <v>177</v>
      </c>
      <c r="RO147" s="2" t="s">
        <v>2154</v>
      </c>
      <c r="RP147" s="2" t="s">
        <v>314</v>
      </c>
      <c r="RQ147" s="2" t="s">
        <v>142</v>
      </c>
      <c r="RR147" s="2" t="s">
        <v>132</v>
      </c>
    </row>
    <row r="148">
      <c r="A148" s="2" t="s">
        <v>2155</v>
      </c>
      <c r="B148" s="2" t="s">
        <v>121</v>
      </c>
      <c r="C148" s="2" t="s">
        <v>122</v>
      </c>
      <c r="D148" s="2" t="s">
        <v>2136</v>
      </c>
      <c r="E148" s="2" t="s">
        <v>2137</v>
      </c>
      <c r="F148" s="2" t="s">
        <v>2138</v>
      </c>
      <c r="G148" s="2" t="s">
        <v>2138</v>
      </c>
      <c r="H148" s="2" t="s">
        <v>2138</v>
      </c>
      <c r="I148" s="2" t="s">
        <v>2139</v>
      </c>
      <c r="J148" s="2" t="s">
        <v>127</v>
      </c>
      <c r="K148" s="2" t="s">
        <v>2156</v>
      </c>
      <c r="L148" s="3">
        <v>40.19</v>
      </c>
      <c r="M148" s="3">
        <v>42.2</v>
      </c>
      <c r="N148" s="3">
        <v>89.99</v>
      </c>
      <c r="O148" s="2" t="s">
        <v>129</v>
      </c>
      <c r="P148" s="2" t="s">
        <v>321</v>
      </c>
      <c r="Q148" s="2" t="s">
        <v>131</v>
      </c>
      <c r="R148" s="2" t="s">
        <v>132</v>
      </c>
      <c r="S148" s="2" t="s">
        <v>2157</v>
      </c>
      <c r="T148" s="2" t="s">
        <v>132</v>
      </c>
      <c r="U148" s="2" t="s">
        <v>428</v>
      </c>
      <c r="V148" s="2" t="s">
        <v>1984</v>
      </c>
      <c r="W148" s="2" t="s">
        <v>246</v>
      </c>
      <c r="X148" s="2" t="s">
        <v>284</v>
      </c>
      <c r="Y148" s="2" t="s">
        <v>210</v>
      </c>
      <c r="Z148" s="4">
        <v>111</v>
      </c>
      <c r="AA148" s="4">
        <f>=ROUNDDOWN(24.6666666666667,0)</f>
      </c>
      <c r="AB148" s="5">
        <v>4.5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20</v>
      </c>
      <c r="AQ148" s="8">
        <v>925.16</v>
      </c>
      <c r="AR148" s="4"/>
      <c r="AS148" s="8"/>
      <c r="AT148" s="7"/>
      <c r="AU148" s="7"/>
      <c r="AV148" s="4">
        <v>20</v>
      </c>
      <c r="AW148" s="8">
        <v>925.16</v>
      </c>
      <c r="AX148" s="4"/>
      <c r="AY148" s="8"/>
      <c r="AZ148" s="7"/>
      <c r="BA148" s="7"/>
      <c r="BB148" s="7">
        <v>1</v>
      </c>
      <c r="BC148" s="4" t="s">
        <v>132</v>
      </c>
      <c r="BD148" s="8" t="s">
        <v>132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>
        <v>0.2134</v>
      </c>
      <c r="BJ148" s="4">
        <v>20</v>
      </c>
      <c r="BK148" s="8">
        <v>925.16</v>
      </c>
      <c r="BL148" s="2" t="s">
        <v>2158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140</v>
      </c>
      <c r="BV148" s="2" t="s">
        <v>129</v>
      </c>
      <c r="BW148" s="2" t="s">
        <v>132</v>
      </c>
      <c r="BX148" s="2" t="s">
        <v>858</v>
      </c>
      <c r="BY148" s="2" t="s">
        <v>142</v>
      </c>
      <c r="BZ148" s="2" t="s">
        <v>132</v>
      </c>
      <c r="CA148" s="4">
        <v>1</v>
      </c>
      <c r="CB148" s="8">
        <v>39.54</v>
      </c>
      <c r="CC148" s="4"/>
      <c r="CD148" s="8"/>
      <c r="CE148" s="7"/>
      <c r="CF148" s="7"/>
      <c r="CG148" s="2" t="s">
        <v>140</v>
      </c>
      <c r="CH148" s="2" t="s">
        <v>129</v>
      </c>
      <c r="CI148" s="2" t="s">
        <v>226</v>
      </c>
      <c r="CJ148" s="2" t="s">
        <v>2159</v>
      </c>
      <c r="CK148" s="2" t="s">
        <v>142</v>
      </c>
      <c r="CL148" s="2" t="s">
        <v>132</v>
      </c>
      <c r="CM148" s="4">
        <v>12</v>
      </c>
      <c r="CN148" s="8">
        <v>562.44</v>
      </c>
      <c r="CO148" s="4"/>
      <c r="CP148" s="8"/>
      <c r="CQ148" s="7"/>
      <c r="CR148" s="7"/>
      <c r="CS148" s="2" t="s">
        <v>140</v>
      </c>
      <c r="CT148" s="2" t="s">
        <v>129</v>
      </c>
      <c r="CU148" s="2" t="s">
        <v>2160</v>
      </c>
      <c r="CV148" s="2" t="s">
        <v>385</v>
      </c>
      <c r="CW148" s="2" t="s">
        <v>142</v>
      </c>
      <c r="CX148" s="2" t="s">
        <v>132</v>
      </c>
      <c r="CY148" s="4">
        <v>2</v>
      </c>
      <c r="CZ148" s="8">
        <v>91.14</v>
      </c>
      <c r="DA148" s="4"/>
      <c r="DB148" s="8"/>
      <c r="DC148" s="7"/>
      <c r="DD148" s="7"/>
      <c r="DE148" s="2" t="s">
        <v>140</v>
      </c>
      <c r="DF148" s="2" t="s">
        <v>129</v>
      </c>
      <c r="DG148" s="2" t="s">
        <v>2161</v>
      </c>
      <c r="DH148" s="2" t="s">
        <v>526</v>
      </c>
      <c r="DI148" s="2" t="s">
        <v>142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140</v>
      </c>
      <c r="DR148" s="2" t="s">
        <v>129</v>
      </c>
      <c r="DS148" s="2" t="s">
        <v>2162</v>
      </c>
      <c r="DT148" s="2" t="s">
        <v>2134</v>
      </c>
      <c r="DU148" s="2" t="s">
        <v>142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140</v>
      </c>
      <c r="ED148" s="2" t="s">
        <v>129</v>
      </c>
      <c r="EE148" s="2" t="s">
        <v>331</v>
      </c>
      <c r="EF148" s="2" t="s">
        <v>1419</v>
      </c>
      <c r="EG148" s="2" t="s">
        <v>142</v>
      </c>
      <c r="EH148" s="2" t="s">
        <v>132</v>
      </c>
      <c r="EI148" s="4">
        <v>1</v>
      </c>
      <c r="EJ148" s="8">
        <v>52.28</v>
      </c>
      <c r="EK148" s="4"/>
      <c r="EL148" s="8"/>
      <c r="EM148" s="7"/>
      <c r="EN148" s="7"/>
      <c r="EO148" s="2" t="s">
        <v>140</v>
      </c>
      <c r="EP148" s="2" t="s">
        <v>129</v>
      </c>
      <c r="EQ148" s="2" t="s">
        <v>312</v>
      </c>
      <c r="ER148" s="2" t="s">
        <v>2056</v>
      </c>
      <c r="ES148" s="2" t="s">
        <v>142</v>
      </c>
      <c r="ET148" s="2" t="s">
        <v>132</v>
      </c>
      <c r="EU148" s="4">
        <v>2</v>
      </c>
      <c r="EV148" s="8">
        <v>88.62</v>
      </c>
      <c r="EW148" s="4"/>
      <c r="EX148" s="8"/>
      <c r="EY148" s="7"/>
      <c r="EZ148" s="7"/>
      <c r="FA148" s="2" t="s">
        <v>140</v>
      </c>
      <c r="FB148" s="2" t="s">
        <v>129</v>
      </c>
      <c r="FC148" s="2" t="s">
        <v>334</v>
      </c>
      <c r="FD148" s="2" t="s">
        <v>526</v>
      </c>
      <c r="FE148" s="2" t="s">
        <v>142</v>
      </c>
      <c r="FF148" s="2" t="s">
        <v>132</v>
      </c>
      <c r="FG148" s="4">
        <v>1</v>
      </c>
      <c r="FH148" s="8">
        <v>45.57</v>
      </c>
      <c r="FI148" s="4"/>
      <c r="FJ148" s="8"/>
      <c r="FK148" s="7"/>
      <c r="FL148" s="7"/>
      <c r="FM148" s="2" t="s">
        <v>140</v>
      </c>
      <c r="FN148" s="2" t="s">
        <v>129</v>
      </c>
      <c r="FO148" s="2" t="s">
        <v>1211</v>
      </c>
      <c r="FP148" s="2" t="s">
        <v>2163</v>
      </c>
      <c r="FQ148" s="2" t="s">
        <v>142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140</v>
      </c>
      <c r="FZ148" s="2" t="s">
        <v>129</v>
      </c>
      <c r="GA148" s="2" t="s">
        <v>913</v>
      </c>
      <c r="GB148" s="2" t="s">
        <v>132</v>
      </c>
      <c r="GC148" s="2" t="s">
        <v>142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140</v>
      </c>
      <c r="GL148" s="2" t="s">
        <v>129</v>
      </c>
      <c r="GM148" s="2" t="s">
        <v>2161</v>
      </c>
      <c r="GN148" s="2" t="s">
        <v>132</v>
      </c>
      <c r="GO148" s="2" t="s">
        <v>142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129</v>
      </c>
      <c r="GY148" s="2" t="s">
        <v>162</v>
      </c>
      <c r="GZ148" s="2" t="s">
        <v>132</v>
      </c>
      <c r="HA148" s="2" t="s">
        <v>142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164</v>
      </c>
      <c r="HJ148" s="2" t="s">
        <v>129</v>
      </c>
      <c r="HK148" s="2" t="s">
        <v>504</v>
      </c>
      <c r="HL148" s="2" t="s">
        <v>132</v>
      </c>
      <c r="HM148" s="2" t="s">
        <v>142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129</v>
      </c>
      <c r="HW148" s="2" t="s">
        <v>167</v>
      </c>
      <c r="HX148" s="2" t="s">
        <v>132</v>
      </c>
      <c r="HY148" s="2" t="s">
        <v>142</v>
      </c>
      <c r="HZ148" s="2" t="s">
        <v>132</v>
      </c>
      <c r="IA148" s="4">
        <v>1</v>
      </c>
      <c r="IB148" s="8">
        <v>45.57</v>
      </c>
      <c r="IC148" s="4"/>
      <c r="ID148" s="8"/>
      <c r="IE148" s="7"/>
      <c r="IF148" s="7"/>
      <c r="IG148" s="2" t="s">
        <v>140</v>
      </c>
      <c r="IH148" s="2" t="s">
        <v>129</v>
      </c>
      <c r="II148" s="2" t="s">
        <v>340</v>
      </c>
      <c r="IJ148" s="2" t="s">
        <v>441</v>
      </c>
      <c r="IK148" s="2" t="s">
        <v>142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175</v>
      </c>
      <c r="IT148" s="2" t="s">
        <v>129</v>
      </c>
      <c r="IU148" s="2" t="s">
        <v>132</v>
      </c>
      <c r="IV148" s="2" t="s">
        <v>132</v>
      </c>
      <c r="IW148" s="2" t="s">
        <v>142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129</v>
      </c>
      <c r="JG148" s="2" t="s">
        <v>612</v>
      </c>
      <c r="JH148" s="2" t="s">
        <v>132</v>
      </c>
      <c r="JI148" s="2" t="s">
        <v>142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140</v>
      </c>
      <c r="JR148" s="2" t="s">
        <v>129</v>
      </c>
      <c r="JS148" s="2" t="s">
        <v>342</v>
      </c>
      <c r="JT148" s="2" t="s">
        <v>607</v>
      </c>
      <c r="JU148" s="2" t="s">
        <v>142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140</v>
      </c>
      <c r="KD148" s="2" t="s">
        <v>129</v>
      </c>
      <c r="KE148" s="2" t="s">
        <v>916</v>
      </c>
      <c r="KF148" s="2" t="s">
        <v>985</v>
      </c>
      <c r="KG148" s="2" t="s">
        <v>142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132</v>
      </c>
      <c r="KP148" s="2" t="s">
        <v>132</v>
      </c>
      <c r="KQ148" s="2" t="s">
        <v>132</v>
      </c>
      <c r="KR148" s="2" t="s">
        <v>132</v>
      </c>
      <c r="KS148" s="2" t="s">
        <v>132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168</v>
      </c>
      <c r="LB148" s="2" t="s">
        <v>177</v>
      </c>
      <c r="LC148" s="2" t="s">
        <v>132</v>
      </c>
      <c r="LD148" s="2" t="s">
        <v>132</v>
      </c>
      <c r="LE148" s="2" t="s">
        <v>142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132</v>
      </c>
      <c r="LN148" s="2" t="s">
        <v>132</v>
      </c>
      <c r="LO148" s="2" t="s">
        <v>132</v>
      </c>
      <c r="LP148" s="2" t="s">
        <v>132</v>
      </c>
      <c r="LQ148" s="2" t="s">
        <v>132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164</v>
      </c>
      <c r="LZ148" s="2" t="s">
        <v>129</v>
      </c>
      <c r="MA148" s="2" t="s">
        <v>132</v>
      </c>
      <c r="MB148" s="2" t="s">
        <v>132</v>
      </c>
      <c r="MC148" s="2" t="s">
        <v>142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175</v>
      </c>
      <c r="ML148" s="2" t="s">
        <v>129</v>
      </c>
      <c r="MM148" s="2" t="s">
        <v>132</v>
      </c>
      <c r="MN148" s="2" t="s">
        <v>132</v>
      </c>
      <c r="MO148" s="2" t="s">
        <v>142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175</v>
      </c>
      <c r="MX148" s="2" t="s">
        <v>129</v>
      </c>
      <c r="MY148" s="2" t="s">
        <v>132</v>
      </c>
      <c r="MZ148" s="2" t="s">
        <v>132</v>
      </c>
      <c r="NA148" s="2" t="s">
        <v>142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175</v>
      </c>
      <c r="NJ148" s="2" t="s">
        <v>129</v>
      </c>
      <c r="NK148" s="2" t="s">
        <v>132</v>
      </c>
      <c r="NL148" s="2" t="s">
        <v>132</v>
      </c>
      <c r="NM148" s="2" t="s">
        <v>142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176</v>
      </c>
      <c r="NV148" s="2" t="s">
        <v>129</v>
      </c>
      <c r="NW148" s="2" t="s">
        <v>132</v>
      </c>
      <c r="NX148" s="2" t="s">
        <v>132</v>
      </c>
      <c r="NY148" s="2" t="s">
        <v>142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175</v>
      </c>
      <c r="OH148" s="2" t="s">
        <v>129</v>
      </c>
      <c r="OI148" s="2" t="s">
        <v>132</v>
      </c>
      <c r="OJ148" s="2" t="s">
        <v>132</v>
      </c>
      <c r="OK148" s="2" t="s">
        <v>142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164</v>
      </c>
      <c r="PF148" s="2" t="s">
        <v>129</v>
      </c>
      <c r="PG148" s="2" t="s">
        <v>132</v>
      </c>
      <c r="PH148" s="2" t="s">
        <v>132</v>
      </c>
      <c r="PI148" s="2" t="s">
        <v>142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140</v>
      </c>
      <c r="PR148" s="2" t="s">
        <v>177</v>
      </c>
      <c r="PS148" s="2" t="s">
        <v>213</v>
      </c>
      <c r="PT148" s="2" t="s">
        <v>911</v>
      </c>
      <c r="PU148" s="2" t="s">
        <v>142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175</v>
      </c>
      <c r="QD148" s="2" t="s">
        <v>129</v>
      </c>
      <c r="QE148" s="2" t="s">
        <v>132</v>
      </c>
      <c r="QF148" s="2" t="s">
        <v>132</v>
      </c>
      <c r="QG148" s="2" t="s">
        <v>142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175</v>
      </c>
      <c r="RB148" s="2" t="s">
        <v>129</v>
      </c>
      <c r="RC148" s="2" t="s">
        <v>132</v>
      </c>
      <c r="RD148" s="2" t="s">
        <v>132</v>
      </c>
      <c r="RE148" s="2" t="s">
        <v>142</v>
      </c>
      <c r="RF148" s="2" t="s">
        <v>180</v>
      </c>
      <c r="RG148" s="4"/>
      <c r="RH148" s="8"/>
      <c r="RI148" s="4"/>
      <c r="RJ148" s="8"/>
      <c r="RK148" s="7"/>
      <c r="RL148" s="7"/>
      <c r="RM148" s="2" t="s">
        <v>140</v>
      </c>
      <c r="RN148" s="2" t="s">
        <v>177</v>
      </c>
      <c r="RO148" s="2" t="s">
        <v>506</v>
      </c>
      <c r="RP148" s="2" t="s">
        <v>694</v>
      </c>
      <c r="RQ148" s="2" t="s">
        <v>142</v>
      </c>
      <c r="RR148" s="2" t="s">
        <v>132</v>
      </c>
    </row>
    <row r="149">
      <c r="A149" s="2" t="s">
        <v>2164</v>
      </c>
      <c r="B149" s="2" t="s">
        <v>121</v>
      </c>
      <c r="C149" s="2" t="s">
        <v>122</v>
      </c>
      <c r="D149" s="2" t="s">
        <v>2136</v>
      </c>
      <c r="E149" s="2" t="s">
        <v>2137</v>
      </c>
      <c r="F149" s="2" t="s">
        <v>2138</v>
      </c>
      <c r="G149" s="2" t="s">
        <v>2138</v>
      </c>
      <c r="H149" s="2" t="s">
        <v>2138</v>
      </c>
      <c r="I149" s="2" t="s">
        <v>2139</v>
      </c>
      <c r="J149" s="2" t="s">
        <v>127</v>
      </c>
      <c r="K149" s="2" t="s">
        <v>2165</v>
      </c>
      <c r="L149" s="3">
        <v>40.19</v>
      </c>
      <c r="M149" s="3">
        <v>42.2</v>
      </c>
      <c r="N149" s="3">
        <v>89.99</v>
      </c>
      <c r="O149" s="2" t="s">
        <v>760</v>
      </c>
      <c r="P149" s="2" t="s">
        <v>632</v>
      </c>
      <c r="Q149" s="2" t="s">
        <v>131</v>
      </c>
      <c r="R149" s="2" t="s">
        <v>132</v>
      </c>
      <c r="S149" s="2" t="s">
        <v>2157</v>
      </c>
      <c r="T149" s="2" t="s">
        <v>132</v>
      </c>
      <c r="U149" s="2" t="s">
        <v>428</v>
      </c>
      <c r="V149" s="2" t="s">
        <v>1984</v>
      </c>
      <c r="W149" s="2" t="s">
        <v>246</v>
      </c>
      <c r="X149" s="2" t="s">
        <v>849</v>
      </c>
      <c r="Y149" s="2" t="s">
        <v>210</v>
      </c>
      <c r="Z149" s="4">
        <v>16</v>
      </c>
      <c r="AA149" s="4">
        <f>=ROUNDDOWN(16,0)</f>
      </c>
      <c r="AB149" s="5">
        <v>1</v>
      </c>
      <c r="AC149" s="2" t="s">
        <v>132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15</v>
      </c>
      <c r="AQ149" s="8">
        <v>485.11</v>
      </c>
      <c r="AR149" s="4"/>
      <c r="AS149" s="8"/>
      <c r="AT149" s="7"/>
      <c r="AU149" s="7"/>
      <c r="AV149" s="4">
        <v>15</v>
      </c>
      <c r="AW149" s="8">
        <v>485.11</v>
      </c>
      <c r="AX149" s="4"/>
      <c r="AY149" s="8"/>
      <c r="AZ149" s="7"/>
      <c r="BA149" s="7"/>
      <c r="BB149" s="7">
        <v>1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0.1119</v>
      </c>
      <c r="BJ149" s="4">
        <v>15</v>
      </c>
      <c r="BK149" s="8">
        <v>485.11</v>
      </c>
      <c r="BL149" s="2" t="s">
        <v>2166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129</v>
      </c>
      <c r="BW149" s="2" t="s">
        <v>132</v>
      </c>
      <c r="BX149" s="2" t="s">
        <v>1845</v>
      </c>
      <c r="BY149" s="2" t="s">
        <v>142</v>
      </c>
      <c r="BZ149" s="2" t="s">
        <v>132</v>
      </c>
      <c r="CA149" s="4">
        <v>1</v>
      </c>
      <c r="CB149" s="8">
        <v>19.77</v>
      </c>
      <c r="CC149" s="4"/>
      <c r="CD149" s="8"/>
      <c r="CE149" s="7"/>
      <c r="CF149" s="7"/>
      <c r="CG149" s="2" t="s">
        <v>140</v>
      </c>
      <c r="CH149" s="2" t="s">
        <v>129</v>
      </c>
      <c r="CI149" s="2" t="s">
        <v>226</v>
      </c>
      <c r="CJ149" s="2" t="s">
        <v>339</v>
      </c>
      <c r="CK149" s="2" t="s">
        <v>142</v>
      </c>
      <c r="CL149" s="2" t="s">
        <v>132</v>
      </c>
      <c r="CM149" s="4">
        <v>1</v>
      </c>
      <c r="CN149" s="8">
        <v>46.87</v>
      </c>
      <c r="CO149" s="4"/>
      <c r="CP149" s="8"/>
      <c r="CQ149" s="7"/>
      <c r="CR149" s="7"/>
      <c r="CS149" s="2" t="s">
        <v>140</v>
      </c>
      <c r="CT149" s="2" t="s">
        <v>129</v>
      </c>
      <c r="CU149" s="2" t="s">
        <v>2160</v>
      </c>
      <c r="CV149" s="2" t="s">
        <v>671</v>
      </c>
      <c r="CW149" s="2" t="s">
        <v>142</v>
      </c>
      <c r="CX149" s="2" t="s">
        <v>132</v>
      </c>
      <c r="CY149" s="4">
        <v>6</v>
      </c>
      <c r="CZ149" s="8">
        <v>294.42</v>
      </c>
      <c r="DA149" s="4"/>
      <c r="DB149" s="8"/>
      <c r="DC149" s="7"/>
      <c r="DD149" s="7"/>
      <c r="DE149" s="2" t="s">
        <v>140</v>
      </c>
      <c r="DF149" s="2" t="s">
        <v>129</v>
      </c>
      <c r="DG149" s="2" t="s">
        <v>2161</v>
      </c>
      <c r="DH149" s="2" t="s">
        <v>2167</v>
      </c>
      <c r="DI149" s="2" t="s">
        <v>142</v>
      </c>
      <c r="DJ149" s="2" t="s">
        <v>132</v>
      </c>
      <c r="DK149" s="4">
        <v>6</v>
      </c>
      <c r="DL149" s="8">
        <v>79.74</v>
      </c>
      <c r="DM149" s="4"/>
      <c r="DN149" s="8"/>
      <c r="DO149" s="7"/>
      <c r="DP149" s="7"/>
      <c r="DQ149" s="2" t="s">
        <v>140</v>
      </c>
      <c r="DR149" s="2" t="s">
        <v>129</v>
      </c>
      <c r="DS149" s="2" t="s">
        <v>256</v>
      </c>
      <c r="DT149" s="2" t="s">
        <v>157</v>
      </c>
      <c r="DU149" s="2" t="s">
        <v>142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129</v>
      </c>
      <c r="EE149" s="2" t="s">
        <v>331</v>
      </c>
      <c r="EF149" s="2" t="s">
        <v>1225</v>
      </c>
      <c r="EG149" s="2" t="s">
        <v>142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140</v>
      </c>
      <c r="EP149" s="2" t="s">
        <v>129</v>
      </c>
      <c r="EQ149" s="2" t="s">
        <v>312</v>
      </c>
      <c r="ER149" s="2" t="s">
        <v>1079</v>
      </c>
      <c r="ES149" s="2" t="s">
        <v>142</v>
      </c>
      <c r="ET149" s="2" t="s">
        <v>132</v>
      </c>
      <c r="EU149" s="4">
        <v>1</v>
      </c>
      <c r="EV149" s="8">
        <v>44.31</v>
      </c>
      <c r="EW149" s="4"/>
      <c r="EX149" s="8"/>
      <c r="EY149" s="7"/>
      <c r="EZ149" s="7"/>
      <c r="FA149" s="2" t="s">
        <v>140</v>
      </c>
      <c r="FB149" s="2" t="s">
        <v>129</v>
      </c>
      <c r="FC149" s="2" t="s">
        <v>334</v>
      </c>
      <c r="FD149" s="2" t="s">
        <v>453</v>
      </c>
      <c r="FE149" s="2" t="s">
        <v>142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175</v>
      </c>
      <c r="FN149" s="2" t="s">
        <v>129</v>
      </c>
      <c r="FO149" s="2" t="s">
        <v>132</v>
      </c>
      <c r="FP149" s="2" t="s">
        <v>132</v>
      </c>
      <c r="FQ149" s="2" t="s">
        <v>142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129</v>
      </c>
      <c r="GA149" s="2" t="s">
        <v>913</v>
      </c>
      <c r="GB149" s="2" t="s">
        <v>1248</v>
      </c>
      <c r="GC149" s="2" t="s">
        <v>142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129</v>
      </c>
      <c r="GM149" s="2" t="s">
        <v>2161</v>
      </c>
      <c r="GN149" s="2" t="s">
        <v>132</v>
      </c>
      <c r="GO149" s="2" t="s">
        <v>142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129</v>
      </c>
      <c r="GY149" s="2" t="s">
        <v>162</v>
      </c>
      <c r="GZ149" s="2" t="s">
        <v>132</v>
      </c>
      <c r="HA149" s="2" t="s">
        <v>142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504</v>
      </c>
      <c r="HL149" s="2" t="s">
        <v>675</v>
      </c>
      <c r="HM149" s="2" t="s">
        <v>142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175</v>
      </c>
      <c r="HV149" s="2" t="s">
        <v>129</v>
      </c>
      <c r="HW149" s="2" t="s">
        <v>132</v>
      </c>
      <c r="HX149" s="2" t="s">
        <v>132</v>
      </c>
      <c r="HY149" s="2" t="s">
        <v>142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140</v>
      </c>
      <c r="IH149" s="2" t="s">
        <v>129</v>
      </c>
      <c r="II149" s="2" t="s">
        <v>340</v>
      </c>
      <c r="IJ149" s="2" t="s">
        <v>2168</v>
      </c>
      <c r="IK149" s="2" t="s">
        <v>142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175</v>
      </c>
      <c r="IT149" s="2" t="s">
        <v>129</v>
      </c>
      <c r="IU149" s="2" t="s">
        <v>132</v>
      </c>
      <c r="IV149" s="2" t="s">
        <v>132</v>
      </c>
      <c r="IW149" s="2" t="s">
        <v>142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129</v>
      </c>
      <c r="JG149" s="2" t="s">
        <v>612</v>
      </c>
      <c r="JH149" s="2" t="s">
        <v>132</v>
      </c>
      <c r="JI149" s="2" t="s">
        <v>142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129</v>
      </c>
      <c r="JS149" s="2" t="s">
        <v>342</v>
      </c>
      <c r="JT149" s="2" t="s">
        <v>499</v>
      </c>
      <c r="JU149" s="2" t="s">
        <v>142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140</v>
      </c>
      <c r="KD149" s="2" t="s">
        <v>129</v>
      </c>
      <c r="KE149" s="2" t="s">
        <v>916</v>
      </c>
      <c r="KF149" s="2" t="s">
        <v>132</v>
      </c>
      <c r="KG149" s="2" t="s">
        <v>142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132</v>
      </c>
      <c r="KP149" s="2" t="s">
        <v>132</v>
      </c>
      <c r="KQ149" s="2" t="s">
        <v>132</v>
      </c>
      <c r="KR149" s="2" t="s">
        <v>132</v>
      </c>
      <c r="KS149" s="2" t="s">
        <v>132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168</v>
      </c>
      <c r="LB149" s="2" t="s">
        <v>177</v>
      </c>
      <c r="LC149" s="2" t="s">
        <v>132</v>
      </c>
      <c r="LD149" s="2" t="s">
        <v>132</v>
      </c>
      <c r="LE149" s="2" t="s">
        <v>142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132</v>
      </c>
      <c r="LN149" s="2" t="s">
        <v>132</v>
      </c>
      <c r="LO149" s="2" t="s">
        <v>132</v>
      </c>
      <c r="LP149" s="2" t="s">
        <v>132</v>
      </c>
      <c r="LQ149" s="2" t="s">
        <v>132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164</v>
      </c>
      <c r="LZ149" s="2" t="s">
        <v>129</v>
      </c>
      <c r="MA149" s="2" t="s">
        <v>132</v>
      </c>
      <c r="MB149" s="2" t="s">
        <v>132</v>
      </c>
      <c r="MC149" s="2" t="s">
        <v>142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175</v>
      </c>
      <c r="ML149" s="2" t="s">
        <v>129</v>
      </c>
      <c r="MM149" s="2" t="s">
        <v>132</v>
      </c>
      <c r="MN149" s="2" t="s">
        <v>132</v>
      </c>
      <c r="MO149" s="2" t="s">
        <v>142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175</v>
      </c>
      <c r="MX149" s="2" t="s">
        <v>129</v>
      </c>
      <c r="MY149" s="2" t="s">
        <v>132</v>
      </c>
      <c r="MZ149" s="2" t="s">
        <v>132</v>
      </c>
      <c r="NA149" s="2" t="s">
        <v>142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175</v>
      </c>
      <c r="NJ149" s="2" t="s">
        <v>129</v>
      </c>
      <c r="NK149" s="2" t="s">
        <v>132</v>
      </c>
      <c r="NL149" s="2" t="s">
        <v>132</v>
      </c>
      <c r="NM149" s="2" t="s">
        <v>142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176</v>
      </c>
      <c r="NV149" s="2" t="s">
        <v>129</v>
      </c>
      <c r="NW149" s="2" t="s">
        <v>132</v>
      </c>
      <c r="NX149" s="2" t="s">
        <v>132</v>
      </c>
      <c r="NY149" s="2" t="s">
        <v>142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176</v>
      </c>
      <c r="OH149" s="2" t="s">
        <v>129</v>
      </c>
      <c r="OI149" s="2" t="s">
        <v>132</v>
      </c>
      <c r="OJ149" s="2" t="s">
        <v>132</v>
      </c>
      <c r="OK149" s="2" t="s">
        <v>142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164</v>
      </c>
      <c r="PF149" s="2" t="s">
        <v>129</v>
      </c>
      <c r="PG149" s="2" t="s">
        <v>132</v>
      </c>
      <c r="PH149" s="2" t="s">
        <v>132</v>
      </c>
      <c r="PI149" s="2" t="s">
        <v>142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140</v>
      </c>
      <c r="PR149" s="2" t="s">
        <v>177</v>
      </c>
      <c r="PS149" s="2" t="s">
        <v>213</v>
      </c>
      <c r="PT149" s="2" t="s">
        <v>332</v>
      </c>
      <c r="PU149" s="2" t="s">
        <v>142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175</v>
      </c>
      <c r="QD149" s="2" t="s">
        <v>129</v>
      </c>
      <c r="QE149" s="2" t="s">
        <v>132</v>
      </c>
      <c r="QF149" s="2" t="s">
        <v>132</v>
      </c>
      <c r="QG149" s="2" t="s">
        <v>142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175</v>
      </c>
      <c r="RB149" s="2" t="s">
        <v>129</v>
      </c>
      <c r="RC149" s="2" t="s">
        <v>132</v>
      </c>
      <c r="RD149" s="2" t="s">
        <v>132</v>
      </c>
      <c r="RE149" s="2" t="s">
        <v>142</v>
      </c>
      <c r="RF149" s="2" t="s">
        <v>180</v>
      </c>
      <c r="RG149" s="4"/>
      <c r="RH149" s="8"/>
      <c r="RI149" s="4"/>
      <c r="RJ149" s="8"/>
      <c r="RK149" s="7"/>
      <c r="RL149" s="7"/>
      <c r="RM149" s="2" t="s">
        <v>140</v>
      </c>
      <c r="RN149" s="2" t="s">
        <v>177</v>
      </c>
      <c r="RO149" s="2" t="s">
        <v>506</v>
      </c>
      <c r="RP149" s="2" t="s">
        <v>132</v>
      </c>
      <c r="RQ149" s="2" t="s">
        <v>142</v>
      </c>
      <c r="RR149" s="2" t="s">
        <v>132</v>
      </c>
    </row>
    <row r="150">
      <c r="A150" s="2" t="s">
        <v>2169</v>
      </c>
      <c r="B150" s="2" t="s">
        <v>121</v>
      </c>
      <c r="C150" s="2" t="s">
        <v>122</v>
      </c>
      <c r="D150" s="2" t="s">
        <v>2170</v>
      </c>
      <c r="E150" s="2" t="s">
        <v>2171</v>
      </c>
      <c r="F150" s="2" t="s">
        <v>2172</v>
      </c>
      <c r="G150" s="2" t="s">
        <v>2172</v>
      </c>
      <c r="H150" s="2" t="s">
        <v>2172</v>
      </c>
      <c r="I150" s="2" t="s">
        <v>1338</v>
      </c>
      <c r="J150" s="2" t="s">
        <v>127</v>
      </c>
      <c r="K150" s="2" t="s">
        <v>2173</v>
      </c>
      <c r="L150" s="3">
        <v>56.03</v>
      </c>
      <c r="M150" s="3">
        <v>58.83</v>
      </c>
      <c r="N150" s="3">
        <v>116.99</v>
      </c>
      <c r="O150" s="2" t="s">
        <v>129</v>
      </c>
      <c r="P150" s="2" t="s">
        <v>321</v>
      </c>
      <c r="Q150" s="2" t="s">
        <v>131</v>
      </c>
      <c r="R150" s="2" t="s">
        <v>132</v>
      </c>
      <c r="S150" s="2" t="s">
        <v>2174</v>
      </c>
      <c r="T150" s="2" t="s">
        <v>132</v>
      </c>
      <c r="U150" s="2" t="s">
        <v>282</v>
      </c>
      <c r="V150" s="2" t="s">
        <v>400</v>
      </c>
      <c r="W150" s="2" t="s">
        <v>186</v>
      </c>
      <c r="X150" s="2" t="s">
        <v>401</v>
      </c>
      <c r="Y150" s="2" t="s">
        <v>1265</v>
      </c>
      <c r="Z150" s="4">
        <v>34</v>
      </c>
      <c r="AA150" s="4">
        <f>=ROUNDDOWN(5.66666666666667,0)</f>
      </c>
      <c r="AB150" s="5">
        <v>6</v>
      </c>
      <c r="AC150" s="2" t="s">
        <v>665</v>
      </c>
      <c r="AD150" s="4">
        <v>100</v>
      </c>
      <c r="AE150" s="4">
        <v>100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30</v>
      </c>
      <c r="AQ150" s="8">
        <v>1940.29</v>
      </c>
      <c r="AR150" s="4"/>
      <c r="AS150" s="8"/>
      <c r="AT150" s="7"/>
      <c r="AU150" s="7"/>
      <c r="AV150" s="4">
        <v>30</v>
      </c>
      <c r="AW150" s="8">
        <v>1940.29</v>
      </c>
      <c r="AX150" s="4"/>
      <c r="AY150" s="8"/>
      <c r="AZ150" s="7"/>
      <c r="BA150" s="7"/>
      <c r="BB150" s="7">
        <v>1</v>
      </c>
      <c r="BC150" s="4">
        <v>30</v>
      </c>
      <c r="BD150" s="8">
        <v>1940.29</v>
      </c>
      <c r="BE150" s="4"/>
      <c r="BF150" s="8"/>
      <c r="BG150" s="7"/>
      <c r="BH150" s="7"/>
      <c r="BI150" s="7">
        <v>1</v>
      </c>
      <c r="BJ150" s="4">
        <v>30</v>
      </c>
      <c r="BK150" s="8">
        <v>1940.29</v>
      </c>
      <c r="BL150" s="2" t="s">
        <v>2175</v>
      </c>
      <c r="BM150" s="7">
        <v>1</v>
      </c>
      <c r="BN150" s="7">
        <v>1</v>
      </c>
      <c r="BO150" s="4">
        <v>5</v>
      </c>
      <c r="BP150" s="8">
        <v>300.45</v>
      </c>
      <c r="BQ150" s="4"/>
      <c r="BR150" s="8"/>
      <c r="BS150" s="7"/>
      <c r="BT150" s="7"/>
      <c r="BU150" s="2" t="s">
        <v>140</v>
      </c>
      <c r="BV150" s="2" t="s">
        <v>129</v>
      </c>
      <c r="BW150" s="2" t="s">
        <v>132</v>
      </c>
      <c r="BX150" s="2" t="s">
        <v>1490</v>
      </c>
      <c r="BY150" s="2" t="s">
        <v>142</v>
      </c>
      <c r="BZ150" s="2" t="s">
        <v>132</v>
      </c>
      <c r="CA150" s="4">
        <v>4</v>
      </c>
      <c r="CB150" s="8">
        <v>194.65</v>
      </c>
      <c r="CC150" s="4"/>
      <c r="CD150" s="8"/>
      <c r="CE150" s="7"/>
      <c r="CF150" s="7"/>
      <c r="CG150" s="2" t="s">
        <v>140</v>
      </c>
      <c r="CH150" s="2" t="s">
        <v>129</v>
      </c>
      <c r="CI150" s="2" t="s">
        <v>1757</v>
      </c>
      <c r="CJ150" s="2" t="s">
        <v>2176</v>
      </c>
      <c r="CK150" s="2" t="s">
        <v>142</v>
      </c>
      <c r="CL150" s="2" t="s">
        <v>132</v>
      </c>
      <c r="CM150" s="4">
        <v>2</v>
      </c>
      <c r="CN150" s="8">
        <v>125.22</v>
      </c>
      <c r="CO150" s="4"/>
      <c r="CP150" s="8"/>
      <c r="CQ150" s="7"/>
      <c r="CR150" s="7"/>
      <c r="CS150" s="2" t="s">
        <v>140</v>
      </c>
      <c r="CT150" s="2" t="s">
        <v>129</v>
      </c>
      <c r="CU150" s="2" t="s">
        <v>1263</v>
      </c>
      <c r="CV150" s="2" t="s">
        <v>2177</v>
      </c>
      <c r="CW150" s="2" t="s">
        <v>142</v>
      </c>
      <c r="CX150" s="2" t="s">
        <v>132</v>
      </c>
      <c r="CY150" s="4">
        <v>9</v>
      </c>
      <c r="CZ150" s="8">
        <v>615.76</v>
      </c>
      <c r="DA150" s="4"/>
      <c r="DB150" s="8"/>
      <c r="DC150" s="7"/>
      <c r="DD150" s="7"/>
      <c r="DE150" s="2" t="s">
        <v>140</v>
      </c>
      <c r="DF150" s="2" t="s">
        <v>129</v>
      </c>
      <c r="DG150" s="2" t="s">
        <v>1493</v>
      </c>
      <c r="DH150" s="2" t="s">
        <v>1099</v>
      </c>
      <c r="DI150" s="2" t="s">
        <v>142</v>
      </c>
      <c r="DJ150" s="2" t="s">
        <v>132</v>
      </c>
      <c r="DK150" s="4">
        <v>6</v>
      </c>
      <c r="DL150" s="8">
        <v>411.78</v>
      </c>
      <c r="DM150" s="4"/>
      <c r="DN150" s="8"/>
      <c r="DO150" s="7"/>
      <c r="DP150" s="7"/>
      <c r="DQ150" s="2" t="s">
        <v>140</v>
      </c>
      <c r="DR150" s="2" t="s">
        <v>129</v>
      </c>
      <c r="DS150" s="2" t="s">
        <v>771</v>
      </c>
      <c r="DT150" s="2" t="s">
        <v>772</v>
      </c>
      <c r="DU150" s="2" t="s">
        <v>142</v>
      </c>
      <c r="DV150" s="2" t="s">
        <v>132</v>
      </c>
      <c r="DW150" s="4">
        <v>1</v>
      </c>
      <c r="DX150" s="8">
        <v>73.7</v>
      </c>
      <c r="DY150" s="4"/>
      <c r="DZ150" s="8"/>
      <c r="EA150" s="7"/>
      <c r="EB150" s="7"/>
      <c r="EC150" s="2" t="s">
        <v>140</v>
      </c>
      <c r="ED150" s="2" t="s">
        <v>129</v>
      </c>
      <c r="EE150" s="2" t="s">
        <v>1145</v>
      </c>
      <c r="EF150" s="2" t="s">
        <v>1401</v>
      </c>
      <c r="EG150" s="2" t="s">
        <v>142</v>
      </c>
      <c r="EH150" s="2" t="s">
        <v>132</v>
      </c>
      <c r="EI150" s="4">
        <v>2</v>
      </c>
      <c r="EJ150" s="8">
        <v>146.48</v>
      </c>
      <c r="EK150" s="4"/>
      <c r="EL150" s="8"/>
      <c r="EM150" s="7"/>
      <c r="EN150" s="7"/>
      <c r="EO150" s="2" t="s">
        <v>140</v>
      </c>
      <c r="EP150" s="2" t="s">
        <v>129</v>
      </c>
      <c r="EQ150" s="2" t="s">
        <v>2178</v>
      </c>
      <c r="ER150" s="2" t="s">
        <v>1757</v>
      </c>
      <c r="ES150" s="2" t="s">
        <v>142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140</v>
      </c>
      <c r="FB150" s="2" t="s">
        <v>177</v>
      </c>
      <c r="FC150" s="2" t="s">
        <v>1269</v>
      </c>
      <c r="FD150" s="2" t="s">
        <v>1648</v>
      </c>
      <c r="FE150" s="2" t="s">
        <v>142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129</v>
      </c>
      <c r="FO150" s="2" t="s">
        <v>156</v>
      </c>
      <c r="FP150" s="2" t="s">
        <v>1450</v>
      </c>
      <c r="FQ150" s="2" t="s">
        <v>142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140</v>
      </c>
      <c r="FZ150" s="2" t="s">
        <v>129</v>
      </c>
      <c r="GA150" s="2" t="s">
        <v>950</v>
      </c>
      <c r="GB150" s="2" t="s">
        <v>2179</v>
      </c>
      <c r="GC150" s="2" t="s">
        <v>142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140</v>
      </c>
      <c r="GL150" s="2" t="s">
        <v>129</v>
      </c>
      <c r="GM150" s="2" t="s">
        <v>1493</v>
      </c>
      <c r="GN150" s="2" t="s">
        <v>1268</v>
      </c>
      <c r="GO150" s="2" t="s">
        <v>142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129</v>
      </c>
      <c r="GY150" s="2" t="s">
        <v>162</v>
      </c>
      <c r="GZ150" s="2" t="s">
        <v>132</v>
      </c>
      <c r="HA150" s="2" t="s">
        <v>142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140</v>
      </c>
      <c r="HJ150" s="2" t="s">
        <v>129</v>
      </c>
      <c r="HK150" s="2" t="s">
        <v>1272</v>
      </c>
      <c r="HL150" s="2" t="s">
        <v>2177</v>
      </c>
      <c r="HM150" s="2" t="s">
        <v>142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129</v>
      </c>
      <c r="HW150" s="2" t="s">
        <v>367</v>
      </c>
      <c r="HX150" s="2" t="s">
        <v>1025</v>
      </c>
      <c r="HY150" s="2" t="s">
        <v>142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140</v>
      </c>
      <c r="IH150" s="2" t="s">
        <v>129</v>
      </c>
      <c r="II150" s="2" t="s">
        <v>2180</v>
      </c>
      <c r="IJ150" s="2" t="s">
        <v>1290</v>
      </c>
      <c r="IK150" s="2" t="s">
        <v>142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140</v>
      </c>
      <c r="IT150" s="2" t="s">
        <v>129</v>
      </c>
      <c r="IU150" s="2" t="s">
        <v>305</v>
      </c>
      <c r="IV150" s="2" t="s">
        <v>527</v>
      </c>
      <c r="IW150" s="2" t="s">
        <v>142</v>
      </c>
      <c r="IX150" s="2" t="s">
        <v>132</v>
      </c>
      <c r="IY150" s="4">
        <v>1</v>
      </c>
      <c r="IZ150" s="8">
        <v>72.25</v>
      </c>
      <c r="JA150" s="4"/>
      <c r="JB150" s="8"/>
      <c r="JC150" s="7"/>
      <c r="JD150" s="7"/>
      <c r="JE150" s="2" t="s">
        <v>140</v>
      </c>
      <c r="JF150" s="2" t="s">
        <v>129</v>
      </c>
      <c r="JG150" s="2" t="s">
        <v>2181</v>
      </c>
      <c r="JH150" s="2" t="s">
        <v>1500</v>
      </c>
      <c r="JI150" s="2" t="s">
        <v>142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129</v>
      </c>
      <c r="JS150" s="2" t="s">
        <v>789</v>
      </c>
      <c r="JT150" s="2" t="s">
        <v>1449</v>
      </c>
      <c r="JU150" s="2" t="s">
        <v>142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140</v>
      </c>
      <c r="KD150" s="2" t="s">
        <v>129</v>
      </c>
      <c r="KE150" s="2" t="s">
        <v>373</v>
      </c>
      <c r="KF150" s="2" t="s">
        <v>370</v>
      </c>
      <c r="KG150" s="2" t="s">
        <v>142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132</v>
      </c>
      <c r="KP150" s="2" t="s">
        <v>132</v>
      </c>
      <c r="KQ150" s="2" t="s">
        <v>132</v>
      </c>
      <c r="KR150" s="2" t="s">
        <v>132</v>
      </c>
      <c r="KS150" s="2" t="s">
        <v>132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140</v>
      </c>
      <c r="LZ150" s="2" t="s">
        <v>174</v>
      </c>
      <c r="MA150" s="2" t="s">
        <v>362</v>
      </c>
      <c r="MB150" s="2" t="s">
        <v>1745</v>
      </c>
      <c r="MC150" s="2" t="s">
        <v>142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140</v>
      </c>
      <c r="ML150" s="2" t="s">
        <v>129</v>
      </c>
      <c r="MM150" s="2" t="s">
        <v>794</v>
      </c>
      <c r="MN150" s="2" t="s">
        <v>2182</v>
      </c>
      <c r="MO150" s="2" t="s">
        <v>142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175</v>
      </c>
      <c r="MX150" s="2" t="s">
        <v>129</v>
      </c>
      <c r="MY150" s="2" t="s">
        <v>132</v>
      </c>
      <c r="MZ150" s="2" t="s">
        <v>132</v>
      </c>
      <c r="NA150" s="2" t="s">
        <v>142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175</v>
      </c>
      <c r="NJ150" s="2" t="s">
        <v>129</v>
      </c>
      <c r="NK150" s="2" t="s">
        <v>132</v>
      </c>
      <c r="NL150" s="2" t="s">
        <v>132</v>
      </c>
      <c r="NM150" s="2" t="s">
        <v>142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175</v>
      </c>
      <c r="OH150" s="2" t="s">
        <v>129</v>
      </c>
      <c r="OI150" s="2" t="s">
        <v>132</v>
      </c>
      <c r="OJ150" s="2" t="s">
        <v>132</v>
      </c>
      <c r="OK150" s="2" t="s">
        <v>142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175</v>
      </c>
      <c r="OT150" s="2" t="s">
        <v>177</v>
      </c>
      <c r="OU150" s="2" t="s">
        <v>132</v>
      </c>
      <c r="OV150" s="2" t="s">
        <v>132</v>
      </c>
      <c r="OW150" s="2" t="s">
        <v>142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164</v>
      </c>
      <c r="PF150" s="2" t="s">
        <v>129</v>
      </c>
      <c r="PG150" s="2" t="s">
        <v>132</v>
      </c>
      <c r="PH150" s="2" t="s">
        <v>132</v>
      </c>
      <c r="PI150" s="2" t="s">
        <v>142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140</v>
      </c>
      <c r="PR150" s="2" t="s">
        <v>177</v>
      </c>
      <c r="PS150" s="2" t="s">
        <v>178</v>
      </c>
      <c r="PT150" s="2" t="s">
        <v>179</v>
      </c>
      <c r="PU150" s="2" t="s">
        <v>142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140</v>
      </c>
      <c r="QP150" s="2" t="s">
        <v>177</v>
      </c>
      <c r="QQ150" s="2" t="s">
        <v>794</v>
      </c>
      <c r="QR150" s="2" t="s">
        <v>1068</v>
      </c>
      <c r="QS150" s="2" t="s">
        <v>142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796</v>
      </c>
      <c r="RB150" s="2" t="s">
        <v>129</v>
      </c>
      <c r="RC150" s="2" t="s">
        <v>132</v>
      </c>
      <c r="RD150" s="2" t="s">
        <v>132</v>
      </c>
      <c r="RE150" s="2" t="s">
        <v>142</v>
      </c>
      <c r="RF150" s="2" t="s">
        <v>180</v>
      </c>
      <c r="RG150" s="4"/>
      <c r="RH150" s="8"/>
      <c r="RI150" s="4"/>
      <c r="RJ150" s="8"/>
      <c r="RK150" s="7"/>
      <c r="RL150" s="7"/>
      <c r="RM150" s="2" t="s">
        <v>140</v>
      </c>
      <c r="RN150" s="2" t="s">
        <v>177</v>
      </c>
      <c r="RO150" s="2" t="s">
        <v>2183</v>
      </c>
      <c r="RP150" s="2" t="s">
        <v>1677</v>
      </c>
      <c r="RQ150" s="2" t="s">
        <v>142</v>
      </c>
      <c r="RR150" s="2" t="s">
        <v>132</v>
      </c>
    </row>
    <row r="151">
      <c r="A151" s="2" t="s">
        <v>2184</v>
      </c>
      <c r="B151" s="2" t="s">
        <v>121</v>
      </c>
      <c r="C151" s="2" t="s">
        <v>122</v>
      </c>
      <c r="D151" s="2" t="s">
        <v>2170</v>
      </c>
      <c r="E151" s="2" t="s">
        <v>2171</v>
      </c>
      <c r="F151" s="2" t="s">
        <v>2185</v>
      </c>
      <c r="G151" s="2" t="s">
        <v>132</v>
      </c>
      <c r="H151" s="2" t="s">
        <v>132</v>
      </c>
      <c r="I151" s="2" t="s">
        <v>2186</v>
      </c>
      <c r="J151" s="2" t="s">
        <v>127</v>
      </c>
      <c r="K151" s="2" t="s">
        <v>1323</v>
      </c>
      <c r="L151" s="3">
        <v>39.47</v>
      </c>
      <c r="M151" s="3">
        <v>41.44</v>
      </c>
      <c r="N151" s="3">
        <v>81.99</v>
      </c>
      <c r="O151" s="2" t="s">
        <v>129</v>
      </c>
      <c r="P151" s="2" t="s">
        <v>321</v>
      </c>
      <c r="Q151" s="2" t="s">
        <v>131</v>
      </c>
      <c r="R151" s="2" t="s">
        <v>132</v>
      </c>
      <c r="S151" s="2" t="s">
        <v>2187</v>
      </c>
      <c r="T151" s="2" t="s">
        <v>132</v>
      </c>
      <c r="U151" s="2" t="s">
        <v>1740</v>
      </c>
      <c r="V151" s="2" t="s">
        <v>559</v>
      </c>
      <c r="W151" s="2" t="s">
        <v>186</v>
      </c>
      <c r="X151" s="2" t="s">
        <v>132</v>
      </c>
      <c r="Y151" s="2" t="s">
        <v>762</v>
      </c>
      <c r="Z151" s="4">
        <v>174</v>
      </c>
      <c r="AA151" s="4">
        <f>=ROUNDDOWN(34.8,0)</f>
      </c>
      <c r="AB151" s="5">
        <v>5</v>
      </c>
      <c r="AC151" s="2" t="s">
        <v>132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17</v>
      </c>
      <c r="AQ151" s="8">
        <v>691.91</v>
      </c>
      <c r="AR151" s="4"/>
      <c r="AS151" s="8"/>
      <c r="AT151" s="7"/>
      <c r="AU151" s="7"/>
      <c r="AV151" s="4">
        <v>17</v>
      </c>
      <c r="AW151" s="8">
        <v>691.91</v>
      </c>
      <c r="AX151" s="4"/>
      <c r="AY151" s="8"/>
      <c r="AZ151" s="7"/>
      <c r="BA151" s="7"/>
      <c r="BB151" s="7">
        <v>1</v>
      </c>
      <c r="BC151" s="4">
        <v>17</v>
      </c>
      <c r="BD151" s="8">
        <v>691.91</v>
      </c>
      <c r="BE151" s="4"/>
      <c r="BF151" s="8"/>
      <c r="BG151" s="7"/>
      <c r="BH151" s="7"/>
      <c r="BI151" s="7">
        <v>1</v>
      </c>
      <c r="BJ151" s="4">
        <v>17</v>
      </c>
      <c r="BK151" s="8">
        <v>691.91</v>
      </c>
      <c r="BL151" s="2" t="s">
        <v>2188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140</v>
      </c>
      <c r="BV151" s="2" t="s">
        <v>129</v>
      </c>
      <c r="BW151" s="2" t="s">
        <v>132</v>
      </c>
      <c r="BX151" s="2" t="s">
        <v>764</v>
      </c>
      <c r="BY151" s="2" t="s">
        <v>142</v>
      </c>
      <c r="BZ151" s="2" t="s">
        <v>132</v>
      </c>
      <c r="CA151" s="4">
        <v>7</v>
      </c>
      <c r="CB151" s="8">
        <v>248.03</v>
      </c>
      <c r="CC151" s="4"/>
      <c r="CD151" s="8"/>
      <c r="CE151" s="7"/>
      <c r="CF151" s="7"/>
      <c r="CG151" s="2" t="s">
        <v>140</v>
      </c>
      <c r="CH151" s="2" t="s">
        <v>129</v>
      </c>
      <c r="CI151" s="2" t="s">
        <v>1128</v>
      </c>
      <c r="CJ151" s="2" t="s">
        <v>1092</v>
      </c>
      <c r="CK151" s="2" t="s">
        <v>142</v>
      </c>
      <c r="CL151" s="2" t="s">
        <v>132</v>
      </c>
      <c r="CM151" s="4">
        <v>2</v>
      </c>
      <c r="CN151" s="8">
        <v>86</v>
      </c>
      <c r="CO151" s="4"/>
      <c r="CP151" s="8"/>
      <c r="CQ151" s="7"/>
      <c r="CR151" s="7"/>
      <c r="CS151" s="2" t="s">
        <v>140</v>
      </c>
      <c r="CT151" s="2" t="s">
        <v>129</v>
      </c>
      <c r="CU151" s="2" t="s">
        <v>769</v>
      </c>
      <c r="CV151" s="2" t="s">
        <v>2189</v>
      </c>
      <c r="CW151" s="2" t="s">
        <v>142</v>
      </c>
      <c r="CX151" s="2" t="s">
        <v>132</v>
      </c>
      <c r="CY151" s="4">
        <v>3</v>
      </c>
      <c r="CZ151" s="8">
        <v>133.03</v>
      </c>
      <c r="DA151" s="4"/>
      <c r="DB151" s="8"/>
      <c r="DC151" s="7"/>
      <c r="DD151" s="7"/>
      <c r="DE151" s="2" t="s">
        <v>140</v>
      </c>
      <c r="DF151" s="2" t="s">
        <v>129</v>
      </c>
      <c r="DG151" s="2" t="s">
        <v>769</v>
      </c>
      <c r="DH151" s="2" t="s">
        <v>2190</v>
      </c>
      <c r="DI151" s="2" t="s">
        <v>142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140</v>
      </c>
      <c r="DR151" s="2" t="s">
        <v>177</v>
      </c>
      <c r="DS151" s="2" t="s">
        <v>771</v>
      </c>
      <c r="DT151" s="2" t="s">
        <v>592</v>
      </c>
      <c r="DU151" s="2" t="s">
        <v>142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140</v>
      </c>
      <c r="ED151" s="2" t="s">
        <v>129</v>
      </c>
      <c r="EE151" s="2" t="s">
        <v>773</v>
      </c>
      <c r="EF151" s="2" t="s">
        <v>2191</v>
      </c>
      <c r="EG151" s="2" t="s">
        <v>142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129</v>
      </c>
      <c r="EQ151" s="2" t="s">
        <v>769</v>
      </c>
      <c r="ER151" s="2" t="s">
        <v>2192</v>
      </c>
      <c r="ES151" s="2" t="s">
        <v>142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177</v>
      </c>
      <c r="FC151" s="2" t="s">
        <v>776</v>
      </c>
      <c r="FD151" s="2" t="s">
        <v>1134</v>
      </c>
      <c r="FE151" s="2" t="s">
        <v>142</v>
      </c>
      <c r="FF151" s="2" t="s">
        <v>132</v>
      </c>
      <c r="FG151" s="4">
        <v>4</v>
      </c>
      <c r="FH151" s="8">
        <v>179.04</v>
      </c>
      <c r="FI151" s="4"/>
      <c r="FJ151" s="8"/>
      <c r="FK151" s="7"/>
      <c r="FL151" s="7"/>
      <c r="FM151" s="2" t="s">
        <v>140</v>
      </c>
      <c r="FN151" s="2" t="s">
        <v>129</v>
      </c>
      <c r="FO151" s="2" t="s">
        <v>156</v>
      </c>
      <c r="FP151" s="2" t="s">
        <v>1716</v>
      </c>
      <c r="FQ151" s="2" t="s">
        <v>142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140</v>
      </c>
      <c r="FZ151" s="2" t="s">
        <v>129</v>
      </c>
      <c r="GA151" s="2" t="s">
        <v>455</v>
      </c>
      <c r="GB151" s="2" t="s">
        <v>2193</v>
      </c>
      <c r="GC151" s="2" t="s">
        <v>142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140</v>
      </c>
      <c r="GL151" s="2" t="s">
        <v>129</v>
      </c>
      <c r="GM151" s="2" t="s">
        <v>769</v>
      </c>
      <c r="GN151" s="2" t="s">
        <v>2084</v>
      </c>
      <c r="GO151" s="2" t="s">
        <v>142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129</v>
      </c>
      <c r="GY151" s="2" t="s">
        <v>162</v>
      </c>
      <c r="GZ151" s="2" t="s">
        <v>132</v>
      </c>
      <c r="HA151" s="2" t="s">
        <v>142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140</v>
      </c>
      <c r="HJ151" s="2" t="s">
        <v>129</v>
      </c>
      <c r="HK151" s="2" t="s">
        <v>784</v>
      </c>
      <c r="HL151" s="2" t="s">
        <v>1510</v>
      </c>
      <c r="HM151" s="2" t="s">
        <v>142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129</v>
      </c>
      <c r="HW151" s="2" t="s">
        <v>367</v>
      </c>
      <c r="HX151" s="2" t="s">
        <v>1025</v>
      </c>
      <c r="HY151" s="2" t="s">
        <v>142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168</v>
      </c>
      <c r="IH151" s="2" t="s">
        <v>129</v>
      </c>
      <c r="II151" s="2" t="s">
        <v>132</v>
      </c>
      <c r="IJ151" s="2" t="s">
        <v>132</v>
      </c>
      <c r="IK151" s="2" t="s">
        <v>142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129</v>
      </c>
      <c r="IU151" s="2" t="s">
        <v>305</v>
      </c>
      <c r="IV151" s="2" t="s">
        <v>192</v>
      </c>
      <c r="IW151" s="2" t="s">
        <v>142</v>
      </c>
      <c r="IX151" s="2" t="s">
        <v>132</v>
      </c>
      <c r="IY151" s="4">
        <v>1</v>
      </c>
      <c r="IZ151" s="8">
        <v>45.81</v>
      </c>
      <c r="JA151" s="4"/>
      <c r="JB151" s="8"/>
      <c r="JC151" s="7"/>
      <c r="JD151" s="7"/>
      <c r="JE151" s="2" t="s">
        <v>140</v>
      </c>
      <c r="JF151" s="2" t="s">
        <v>129</v>
      </c>
      <c r="JG151" s="2" t="s">
        <v>2194</v>
      </c>
      <c r="JH151" s="2" t="s">
        <v>166</v>
      </c>
      <c r="JI151" s="2" t="s">
        <v>142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129</v>
      </c>
      <c r="JS151" s="2" t="s">
        <v>1305</v>
      </c>
      <c r="JT151" s="2" t="s">
        <v>2195</v>
      </c>
      <c r="JU151" s="2" t="s">
        <v>142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129</v>
      </c>
      <c r="KE151" s="2" t="s">
        <v>373</v>
      </c>
      <c r="KF151" s="2" t="s">
        <v>1294</v>
      </c>
      <c r="KG151" s="2" t="s">
        <v>142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132</v>
      </c>
      <c r="KP151" s="2" t="s">
        <v>132</v>
      </c>
      <c r="KQ151" s="2" t="s">
        <v>132</v>
      </c>
      <c r="KR151" s="2" t="s">
        <v>132</v>
      </c>
      <c r="KS151" s="2" t="s">
        <v>132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175</v>
      </c>
      <c r="LB151" s="2" t="s">
        <v>177</v>
      </c>
      <c r="LC151" s="2" t="s">
        <v>132</v>
      </c>
      <c r="LD151" s="2" t="s">
        <v>132</v>
      </c>
      <c r="LE151" s="2" t="s">
        <v>142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140</v>
      </c>
      <c r="LZ151" s="2" t="s">
        <v>177</v>
      </c>
      <c r="MA151" s="2" t="s">
        <v>792</v>
      </c>
      <c r="MB151" s="2" t="s">
        <v>2196</v>
      </c>
      <c r="MC151" s="2" t="s">
        <v>142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140</v>
      </c>
      <c r="ML151" s="2" t="s">
        <v>129</v>
      </c>
      <c r="MM151" s="2" t="s">
        <v>769</v>
      </c>
      <c r="MN151" s="2" t="s">
        <v>2197</v>
      </c>
      <c r="MO151" s="2" t="s">
        <v>142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175</v>
      </c>
      <c r="MX151" s="2" t="s">
        <v>129</v>
      </c>
      <c r="MY151" s="2" t="s">
        <v>132</v>
      </c>
      <c r="MZ151" s="2" t="s">
        <v>132</v>
      </c>
      <c r="NA151" s="2" t="s">
        <v>142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175</v>
      </c>
      <c r="NJ151" s="2" t="s">
        <v>129</v>
      </c>
      <c r="NK151" s="2" t="s">
        <v>132</v>
      </c>
      <c r="NL151" s="2" t="s">
        <v>132</v>
      </c>
      <c r="NM151" s="2" t="s">
        <v>142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175</v>
      </c>
      <c r="OH151" s="2" t="s">
        <v>129</v>
      </c>
      <c r="OI151" s="2" t="s">
        <v>132</v>
      </c>
      <c r="OJ151" s="2" t="s">
        <v>132</v>
      </c>
      <c r="OK151" s="2" t="s">
        <v>142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175</v>
      </c>
      <c r="OT151" s="2" t="s">
        <v>177</v>
      </c>
      <c r="OU151" s="2" t="s">
        <v>132</v>
      </c>
      <c r="OV151" s="2" t="s">
        <v>132</v>
      </c>
      <c r="OW151" s="2" t="s">
        <v>142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140</v>
      </c>
      <c r="PF151" s="2" t="s">
        <v>129</v>
      </c>
      <c r="PG151" s="2" t="s">
        <v>1029</v>
      </c>
      <c r="PH151" s="2" t="s">
        <v>2198</v>
      </c>
      <c r="PI151" s="2" t="s">
        <v>142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140</v>
      </c>
      <c r="PR151" s="2" t="s">
        <v>177</v>
      </c>
      <c r="PS151" s="2" t="s">
        <v>508</v>
      </c>
      <c r="PT151" s="2" t="s">
        <v>132</v>
      </c>
      <c r="PU151" s="2" t="s">
        <v>142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140</v>
      </c>
      <c r="QP151" s="2" t="s">
        <v>177</v>
      </c>
      <c r="QQ151" s="2" t="s">
        <v>794</v>
      </c>
      <c r="QR151" s="2" t="s">
        <v>1037</v>
      </c>
      <c r="QS151" s="2" t="s">
        <v>142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175</v>
      </c>
      <c r="RB151" s="2" t="s">
        <v>129</v>
      </c>
      <c r="RC151" s="2" t="s">
        <v>132</v>
      </c>
      <c r="RD151" s="2" t="s">
        <v>132</v>
      </c>
      <c r="RE151" s="2" t="s">
        <v>142</v>
      </c>
      <c r="RF151" s="2" t="s">
        <v>180</v>
      </c>
      <c r="RG151" s="4"/>
      <c r="RH151" s="8"/>
      <c r="RI151" s="4"/>
      <c r="RJ151" s="8"/>
      <c r="RK151" s="7"/>
      <c r="RL151" s="7"/>
      <c r="RM151" s="2" t="s">
        <v>140</v>
      </c>
      <c r="RN151" s="2" t="s">
        <v>177</v>
      </c>
      <c r="RO151" s="2" t="s">
        <v>1107</v>
      </c>
      <c r="RP151" s="2" t="s">
        <v>355</v>
      </c>
      <c r="RQ151" s="2" t="s">
        <v>142</v>
      </c>
      <c r="RR151" s="2" t="s">
        <v>132</v>
      </c>
    </row>
    <row r="152">
      <c r="A152" s="2" t="s">
        <v>2199</v>
      </c>
      <c r="B152" s="2" t="s">
        <v>121</v>
      </c>
      <c r="C152" s="2" t="s">
        <v>122</v>
      </c>
      <c r="D152" s="2" t="s">
        <v>2170</v>
      </c>
      <c r="E152" s="2" t="s">
        <v>927</v>
      </c>
      <c r="F152" s="2" t="s">
        <v>2200</v>
      </c>
      <c r="G152" s="2" t="s">
        <v>132</v>
      </c>
      <c r="H152" s="2" t="s">
        <v>132</v>
      </c>
      <c r="I152" s="2" t="s">
        <v>132</v>
      </c>
      <c r="J152" s="2" t="s">
        <v>2201</v>
      </c>
      <c r="K152" s="2" t="s">
        <v>465</v>
      </c>
      <c r="L152" s="3"/>
      <c r="M152" s="3"/>
      <c r="N152" s="3"/>
      <c r="O152" s="2" t="s">
        <v>2202</v>
      </c>
      <c r="P152" s="2" t="s">
        <v>132</v>
      </c>
      <c r="Q152" s="2" t="s">
        <v>132</v>
      </c>
      <c r="R152" s="2" t="s">
        <v>19</v>
      </c>
      <c r="S152" s="2" t="s">
        <v>132</v>
      </c>
      <c r="T152" s="2" t="s">
        <v>132</v>
      </c>
      <c r="U152" s="2" t="s">
        <v>132</v>
      </c>
      <c r="V152" s="2" t="s">
        <v>132</v>
      </c>
      <c r="W152" s="2" t="s">
        <v>132</v>
      </c>
      <c r="X152" s="2" t="s">
        <v>132</v>
      </c>
      <c r="Y152" s="2" t="s">
        <v>132</v>
      </c>
      <c r="Z152" s="4"/>
      <c r="AA152" s="4">
        <f>=ROUNDDOWN({0},0)</f>
      </c>
      <c r="AB152" s="5"/>
      <c r="AC152" s="2" t="s">
        <v>132</v>
      </c>
      <c r="AD152" s="4"/>
      <c r="AE152" s="4"/>
      <c r="AF152" s="6"/>
      <c r="AG152" s="6"/>
      <c r="AH152" s="7">
        <v>0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132</v>
      </c>
      <c r="BV152" s="2" t="s">
        <v>132</v>
      </c>
      <c r="BW152" s="2" t="s">
        <v>132</v>
      </c>
      <c r="BX152" s="2" t="s">
        <v>132</v>
      </c>
      <c r="BY152" s="2" t="s">
        <v>132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132</v>
      </c>
      <c r="CH152" s="2" t="s">
        <v>132</v>
      </c>
      <c r="CI152" s="2" t="s">
        <v>132</v>
      </c>
      <c r="CJ152" s="2" t="s">
        <v>132</v>
      </c>
      <c r="CK152" s="2" t="s">
        <v>132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132</v>
      </c>
      <c r="CT152" s="2" t="s">
        <v>132</v>
      </c>
      <c r="CU152" s="2" t="s">
        <v>132</v>
      </c>
      <c r="CV152" s="2" t="s">
        <v>132</v>
      </c>
      <c r="CW152" s="2" t="s">
        <v>132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132</v>
      </c>
      <c r="DF152" s="2" t="s">
        <v>132</v>
      </c>
      <c r="DG152" s="2" t="s">
        <v>132</v>
      </c>
      <c r="DH152" s="2" t="s">
        <v>132</v>
      </c>
      <c r="DI152" s="2" t="s">
        <v>132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132</v>
      </c>
      <c r="DR152" s="2" t="s">
        <v>132</v>
      </c>
      <c r="DS152" s="2" t="s">
        <v>132</v>
      </c>
      <c r="DT152" s="2" t="s">
        <v>132</v>
      </c>
      <c r="DU152" s="2" t="s">
        <v>132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132</v>
      </c>
      <c r="ED152" s="2" t="s">
        <v>132</v>
      </c>
      <c r="EE152" s="2" t="s">
        <v>132</v>
      </c>
      <c r="EF152" s="2" t="s">
        <v>132</v>
      </c>
      <c r="EG152" s="2" t="s">
        <v>132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132</v>
      </c>
      <c r="EP152" s="2" t="s">
        <v>132</v>
      </c>
      <c r="EQ152" s="2" t="s">
        <v>132</v>
      </c>
      <c r="ER152" s="2" t="s">
        <v>132</v>
      </c>
      <c r="ES152" s="2" t="s">
        <v>132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132</v>
      </c>
      <c r="FB152" s="2" t="s">
        <v>132</v>
      </c>
      <c r="FC152" s="2" t="s">
        <v>132</v>
      </c>
      <c r="FD152" s="2" t="s">
        <v>132</v>
      </c>
      <c r="FE152" s="2" t="s">
        <v>132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132</v>
      </c>
      <c r="FN152" s="2" t="s">
        <v>132</v>
      </c>
      <c r="FO152" s="2" t="s">
        <v>132</v>
      </c>
      <c r="FP152" s="2" t="s">
        <v>132</v>
      </c>
      <c r="FQ152" s="2" t="s">
        <v>132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132</v>
      </c>
      <c r="FZ152" s="2" t="s">
        <v>132</v>
      </c>
      <c r="GA152" s="2" t="s">
        <v>132</v>
      </c>
      <c r="GB152" s="2" t="s">
        <v>132</v>
      </c>
      <c r="GC152" s="2" t="s">
        <v>132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132</v>
      </c>
      <c r="GL152" s="2" t="s">
        <v>132</v>
      </c>
      <c r="GM152" s="2" t="s">
        <v>132</v>
      </c>
      <c r="GN152" s="2" t="s">
        <v>132</v>
      </c>
      <c r="GO152" s="2" t="s">
        <v>132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132</v>
      </c>
      <c r="GX152" s="2" t="s">
        <v>132</v>
      </c>
      <c r="GY152" s="2" t="s">
        <v>132</v>
      </c>
      <c r="GZ152" s="2" t="s">
        <v>132</v>
      </c>
      <c r="HA152" s="2" t="s">
        <v>132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132</v>
      </c>
      <c r="HJ152" s="2" t="s">
        <v>132</v>
      </c>
      <c r="HK152" s="2" t="s">
        <v>132</v>
      </c>
      <c r="HL152" s="2" t="s">
        <v>132</v>
      </c>
      <c r="HM152" s="2" t="s">
        <v>132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132</v>
      </c>
      <c r="HV152" s="2" t="s">
        <v>132</v>
      </c>
      <c r="HW152" s="2" t="s">
        <v>132</v>
      </c>
      <c r="HX152" s="2" t="s">
        <v>132</v>
      </c>
      <c r="HY152" s="2" t="s">
        <v>132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132</v>
      </c>
      <c r="IH152" s="2" t="s">
        <v>132</v>
      </c>
      <c r="II152" s="2" t="s">
        <v>132</v>
      </c>
      <c r="IJ152" s="2" t="s">
        <v>132</v>
      </c>
      <c r="IK152" s="2" t="s">
        <v>132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132</v>
      </c>
      <c r="IT152" s="2" t="s">
        <v>132</v>
      </c>
      <c r="IU152" s="2" t="s">
        <v>132</v>
      </c>
      <c r="IV152" s="2" t="s">
        <v>132</v>
      </c>
      <c r="IW152" s="2" t="s">
        <v>132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132</v>
      </c>
      <c r="JF152" s="2" t="s">
        <v>132</v>
      </c>
      <c r="JG152" s="2" t="s">
        <v>132</v>
      </c>
      <c r="JH152" s="2" t="s">
        <v>132</v>
      </c>
      <c r="JI152" s="2" t="s">
        <v>132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132</v>
      </c>
      <c r="JR152" s="2" t="s">
        <v>132</v>
      </c>
      <c r="JS152" s="2" t="s">
        <v>132</v>
      </c>
      <c r="JT152" s="2" t="s">
        <v>132</v>
      </c>
      <c r="JU152" s="2" t="s">
        <v>132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132</v>
      </c>
      <c r="KP152" s="2" t="s">
        <v>132</v>
      </c>
      <c r="KQ152" s="2" t="s">
        <v>132</v>
      </c>
      <c r="KR152" s="2" t="s">
        <v>132</v>
      </c>
      <c r="KS152" s="2" t="s">
        <v>132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132</v>
      </c>
      <c r="LB152" s="2" t="s">
        <v>132</v>
      </c>
      <c r="LC152" s="2" t="s">
        <v>132</v>
      </c>
      <c r="LD152" s="2" t="s">
        <v>132</v>
      </c>
      <c r="LE152" s="2" t="s">
        <v>132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132</v>
      </c>
      <c r="ML152" s="2" t="s">
        <v>132</v>
      </c>
      <c r="MM152" s="2" t="s">
        <v>132</v>
      </c>
      <c r="MN152" s="2" t="s">
        <v>132</v>
      </c>
      <c r="MO152" s="2" t="s">
        <v>132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132</v>
      </c>
      <c r="NV152" s="2" t="s">
        <v>132</v>
      </c>
      <c r="NW152" s="2" t="s">
        <v>132</v>
      </c>
      <c r="NX152" s="2" t="s">
        <v>132</v>
      </c>
      <c r="NY152" s="2" t="s">
        <v>132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132</v>
      </c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132</v>
      </c>
      <c r="OT152" s="2" t="s">
        <v>132</v>
      </c>
      <c r="OU152" s="2" t="s">
        <v>132</v>
      </c>
      <c r="OV152" s="2" t="s">
        <v>132</v>
      </c>
      <c r="OW152" s="2" t="s">
        <v>132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132</v>
      </c>
      <c r="RB152" s="2" t="s">
        <v>132</v>
      </c>
      <c r="RC152" s="2" t="s">
        <v>132</v>
      </c>
      <c r="RD152" s="2" t="s">
        <v>132</v>
      </c>
      <c r="RE152" s="2" t="s">
        <v>132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132</v>
      </c>
      <c r="RN152" s="2" t="s">
        <v>132</v>
      </c>
      <c r="RO152" s="2" t="s">
        <v>132</v>
      </c>
      <c r="RP152" s="2" t="s">
        <v>132</v>
      </c>
      <c r="RQ152" s="2" t="s">
        <v>132</v>
      </c>
      <c r="RR152" s="2" t="s">
        <v>132</v>
      </c>
    </row>
    <row r="153">
      <c r="A153" s="2" t="s">
        <v>2203</v>
      </c>
      <c r="B153" s="2" t="s">
        <v>121</v>
      </c>
      <c r="C153" s="2" t="s">
        <v>122</v>
      </c>
      <c r="D153" s="2" t="s">
        <v>2204</v>
      </c>
      <c r="E153" s="2" t="s">
        <v>2205</v>
      </c>
      <c r="F153" s="2" t="s">
        <v>2206</v>
      </c>
      <c r="G153" s="2" t="s">
        <v>2207</v>
      </c>
      <c r="H153" s="2" t="s">
        <v>2208</v>
      </c>
      <c r="I153" s="2" t="s">
        <v>2209</v>
      </c>
      <c r="J153" s="2" t="s">
        <v>127</v>
      </c>
      <c r="K153" s="2" t="s">
        <v>512</v>
      </c>
      <c r="L153" s="3">
        <v>34.24</v>
      </c>
      <c r="M153" s="3">
        <v>35.95</v>
      </c>
      <c r="N153" s="3">
        <v>69.69</v>
      </c>
      <c r="O153" s="2" t="s">
        <v>129</v>
      </c>
      <c r="P153" s="2" t="s">
        <v>321</v>
      </c>
      <c r="Q153" s="2" t="s">
        <v>131</v>
      </c>
      <c r="R153" s="2" t="s">
        <v>132</v>
      </c>
      <c r="S153" s="2" t="s">
        <v>2210</v>
      </c>
      <c r="T153" s="2" t="s">
        <v>132</v>
      </c>
      <c r="U153" s="2" t="s">
        <v>282</v>
      </c>
      <c r="V153" s="2" t="s">
        <v>1984</v>
      </c>
      <c r="W153" s="2" t="s">
        <v>136</v>
      </c>
      <c r="X153" s="2" t="s">
        <v>132</v>
      </c>
      <c r="Y153" s="2" t="s">
        <v>2211</v>
      </c>
      <c r="Z153" s="4">
        <v>180</v>
      </c>
      <c r="AA153" s="4">
        <f>=ROUNDDOWN(30,0)</f>
      </c>
      <c r="AB153" s="5">
        <v>6</v>
      </c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33</v>
      </c>
      <c r="AQ153" s="8">
        <v>1158.21</v>
      </c>
      <c r="AR153" s="4"/>
      <c r="AS153" s="8"/>
      <c r="AT153" s="7"/>
      <c r="AU153" s="7"/>
      <c r="AV153" s="4">
        <v>33</v>
      </c>
      <c r="AW153" s="8">
        <v>1158.21</v>
      </c>
      <c r="AX153" s="4"/>
      <c r="AY153" s="8"/>
      <c r="AZ153" s="7"/>
      <c r="BA153" s="7"/>
      <c r="BB153" s="7">
        <v>1</v>
      </c>
      <c r="BC153" s="4">
        <v>33</v>
      </c>
      <c r="BD153" s="8">
        <v>1158.21</v>
      </c>
      <c r="BE153" s="4"/>
      <c r="BF153" s="8"/>
      <c r="BG153" s="7"/>
      <c r="BH153" s="7"/>
      <c r="BI153" s="7">
        <v>1</v>
      </c>
      <c r="BJ153" s="4">
        <v>33</v>
      </c>
      <c r="BK153" s="8">
        <v>1158.21</v>
      </c>
      <c r="BL153" s="2" t="s">
        <v>2212</v>
      </c>
      <c r="BM153" s="7">
        <v>1</v>
      </c>
      <c r="BN153" s="7">
        <v>1</v>
      </c>
      <c r="BO153" s="4">
        <v>8</v>
      </c>
      <c r="BP153" s="8">
        <v>315.04</v>
      </c>
      <c r="BQ153" s="4"/>
      <c r="BR153" s="8"/>
      <c r="BS153" s="7"/>
      <c r="BT153" s="7"/>
      <c r="BU153" s="2" t="s">
        <v>140</v>
      </c>
      <c r="BV153" s="2" t="s">
        <v>129</v>
      </c>
      <c r="BW153" s="2" t="s">
        <v>132</v>
      </c>
      <c r="BX153" s="2" t="s">
        <v>952</v>
      </c>
      <c r="BY153" s="2" t="s">
        <v>142</v>
      </c>
      <c r="BZ153" s="2" t="s">
        <v>132</v>
      </c>
      <c r="CA153" s="4">
        <v>11</v>
      </c>
      <c r="CB153" s="8">
        <v>289.72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353</v>
      </c>
      <c r="CJ153" s="2" t="s">
        <v>2213</v>
      </c>
      <c r="CK153" s="2" t="s">
        <v>142</v>
      </c>
      <c r="CL153" s="2" t="s">
        <v>132</v>
      </c>
      <c r="CM153" s="4"/>
      <c r="CN153" s="8"/>
      <c r="CO153" s="4"/>
      <c r="CP153" s="8"/>
      <c r="CQ153" s="7"/>
      <c r="CR153" s="7"/>
      <c r="CS153" s="2" t="s">
        <v>140</v>
      </c>
      <c r="CT153" s="2" t="s">
        <v>129</v>
      </c>
      <c r="CU153" s="2" t="s">
        <v>353</v>
      </c>
      <c r="CV153" s="2" t="s">
        <v>2214</v>
      </c>
      <c r="CW153" s="2" t="s">
        <v>142</v>
      </c>
      <c r="CX153" s="2" t="s">
        <v>132</v>
      </c>
      <c r="CY153" s="4">
        <v>6</v>
      </c>
      <c r="CZ153" s="8">
        <v>220.37</v>
      </c>
      <c r="DA153" s="4"/>
      <c r="DB153" s="8"/>
      <c r="DC153" s="7"/>
      <c r="DD153" s="7"/>
      <c r="DE153" s="2" t="s">
        <v>140</v>
      </c>
      <c r="DF153" s="2" t="s">
        <v>129</v>
      </c>
      <c r="DG153" s="2" t="s">
        <v>356</v>
      </c>
      <c r="DH153" s="2" t="s">
        <v>588</v>
      </c>
      <c r="DI153" s="2" t="s">
        <v>142</v>
      </c>
      <c r="DJ153" s="2" t="s">
        <v>132</v>
      </c>
      <c r="DK153" s="4">
        <v>4</v>
      </c>
      <c r="DL153" s="8">
        <v>177.64</v>
      </c>
      <c r="DM153" s="4"/>
      <c r="DN153" s="8"/>
      <c r="DO153" s="7"/>
      <c r="DP153" s="7"/>
      <c r="DQ153" s="2" t="s">
        <v>140</v>
      </c>
      <c r="DR153" s="2" t="s">
        <v>129</v>
      </c>
      <c r="DS153" s="2" t="s">
        <v>2215</v>
      </c>
      <c r="DT153" s="2" t="s">
        <v>1193</v>
      </c>
      <c r="DU153" s="2" t="s">
        <v>142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140</v>
      </c>
      <c r="ED153" s="2" t="s">
        <v>129</v>
      </c>
      <c r="EE153" s="2" t="s">
        <v>2216</v>
      </c>
      <c r="EF153" s="2" t="s">
        <v>2217</v>
      </c>
      <c r="EG153" s="2" t="s">
        <v>142</v>
      </c>
      <c r="EH153" s="2" t="s">
        <v>132</v>
      </c>
      <c r="EI153" s="4">
        <v>1</v>
      </c>
      <c r="EJ153" s="8">
        <v>44.72</v>
      </c>
      <c r="EK153" s="4"/>
      <c r="EL153" s="8"/>
      <c r="EM153" s="7"/>
      <c r="EN153" s="7"/>
      <c r="EO153" s="2" t="s">
        <v>140</v>
      </c>
      <c r="EP153" s="2" t="s">
        <v>129</v>
      </c>
      <c r="EQ153" s="2" t="s">
        <v>1678</v>
      </c>
      <c r="ER153" s="2" t="s">
        <v>2218</v>
      </c>
      <c r="ES153" s="2" t="s">
        <v>142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140</v>
      </c>
      <c r="FB153" s="2" t="s">
        <v>177</v>
      </c>
      <c r="FC153" s="2" t="s">
        <v>1757</v>
      </c>
      <c r="FD153" s="2" t="s">
        <v>2219</v>
      </c>
      <c r="FE153" s="2" t="s">
        <v>142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140</v>
      </c>
      <c r="FN153" s="2" t="s">
        <v>129</v>
      </c>
      <c r="FO153" s="2" t="s">
        <v>156</v>
      </c>
      <c r="FP153" s="2" t="s">
        <v>301</v>
      </c>
      <c r="FQ153" s="2" t="s">
        <v>142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140</v>
      </c>
      <c r="FZ153" s="2" t="s">
        <v>129</v>
      </c>
      <c r="GA153" s="2" t="s">
        <v>480</v>
      </c>
      <c r="GB153" s="2" t="s">
        <v>2220</v>
      </c>
      <c r="GC153" s="2" t="s">
        <v>142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129</v>
      </c>
      <c r="GM153" s="2" t="s">
        <v>356</v>
      </c>
      <c r="GN153" s="2" t="s">
        <v>2221</v>
      </c>
      <c r="GO153" s="2" t="s">
        <v>142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140</v>
      </c>
      <c r="GX153" s="2" t="s">
        <v>129</v>
      </c>
      <c r="GY153" s="2" t="s">
        <v>162</v>
      </c>
      <c r="GZ153" s="2" t="s">
        <v>132</v>
      </c>
      <c r="HA153" s="2" t="s">
        <v>142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164</v>
      </c>
      <c r="HJ153" s="2" t="s">
        <v>129</v>
      </c>
      <c r="HK153" s="2" t="s">
        <v>1105</v>
      </c>
      <c r="HL153" s="2" t="s">
        <v>132</v>
      </c>
      <c r="HM153" s="2" t="s">
        <v>142</v>
      </c>
      <c r="HN153" s="2" t="s">
        <v>132</v>
      </c>
      <c r="HO153" s="4">
        <v>2</v>
      </c>
      <c r="HP153" s="8">
        <v>71.9</v>
      </c>
      <c r="HQ153" s="4"/>
      <c r="HR153" s="8"/>
      <c r="HS153" s="7"/>
      <c r="HT153" s="7"/>
      <c r="HU153" s="2" t="s">
        <v>140</v>
      </c>
      <c r="HV153" s="2" t="s">
        <v>129</v>
      </c>
      <c r="HW153" s="2" t="s">
        <v>367</v>
      </c>
      <c r="HX153" s="2" t="s">
        <v>526</v>
      </c>
      <c r="HY153" s="2" t="s">
        <v>142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2180</v>
      </c>
      <c r="IJ153" s="2" t="s">
        <v>989</v>
      </c>
      <c r="IK153" s="2" t="s">
        <v>142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129</v>
      </c>
      <c r="IU153" s="2" t="s">
        <v>169</v>
      </c>
      <c r="IV153" s="2" t="s">
        <v>132</v>
      </c>
      <c r="IW153" s="2" t="s">
        <v>142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164</v>
      </c>
      <c r="JF153" s="2" t="s">
        <v>129</v>
      </c>
      <c r="JG153" s="2" t="s">
        <v>132</v>
      </c>
      <c r="JH153" s="2" t="s">
        <v>132</v>
      </c>
      <c r="JI153" s="2" t="s">
        <v>142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129</v>
      </c>
      <c r="JS153" s="2" t="s">
        <v>236</v>
      </c>
      <c r="JT153" s="2" t="s">
        <v>434</v>
      </c>
      <c r="JU153" s="2" t="s">
        <v>142</v>
      </c>
      <c r="JV153" s="2" t="s">
        <v>132</v>
      </c>
      <c r="JW153" s="4">
        <v>1</v>
      </c>
      <c r="JX153" s="8">
        <v>38.82</v>
      </c>
      <c r="JY153" s="4"/>
      <c r="JZ153" s="8"/>
      <c r="KA153" s="7"/>
      <c r="KB153" s="7"/>
      <c r="KC153" s="2" t="s">
        <v>140</v>
      </c>
      <c r="KD153" s="2" t="s">
        <v>129</v>
      </c>
      <c r="KE153" s="2" t="s">
        <v>373</v>
      </c>
      <c r="KF153" s="2" t="s">
        <v>2222</v>
      </c>
      <c r="KG153" s="2" t="s">
        <v>142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132</v>
      </c>
      <c r="KP153" s="2" t="s">
        <v>132</v>
      </c>
      <c r="KQ153" s="2" t="s">
        <v>132</v>
      </c>
      <c r="KR153" s="2" t="s">
        <v>132</v>
      </c>
      <c r="KS153" s="2" t="s">
        <v>132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132</v>
      </c>
      <c r="LB153" s="2" t="s">
        <v>132</v>
      </c>
      <c r="LC153" s="2" t="s">
        <v>132</v>
      </c>
      <c r="LD153" s="2" t="s">
        <v>132</v>
      </c>
      <c r="LE153" s="2" t="s">
        <v>132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140</v>
      </c>
      <c r="LZ153" s="2" t="s">
        <v>174</v>
      </c>
      <c r="MA153" s="2" t="s">
        <v>2223</v>
      </c>
      <c r="MB153" s="2" t="s">
        <v>2224</v>
      </c>
      <c r="MC153" s="2" t="s">
        <v>142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175</v>
      </c>
      <c r="ML153" s="2" t="s">
        <v>129</v>
      </c>
      <c r="MM153" s="2" t="s">
        <v>132</v>
      </c>
      <c r="MN153" s="2" t="s">
        <v>132</v>
      </c>
      <c r="MO153" s="2" t="s">
        <v>142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175</v>
      </c>
      <c r="MX153" s="2" t="s">
        <v>129</v>
      </c>
      <c r="MY153" s="2" t="s">
        <v>132</v>
      </c>
      <c r="MZ153" s="2" t="s">
        <v>132</v>
      </c>
      <c r="NA153" s="2" t="s">
        <v>142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175</v>
      </c>
      <c r="NJ153" s="2" t="s">
        <v>129</v>
      </c>
      <c r="NK153" s="2" t="s">
        <v>132</v>
      </c>
      <c r="NL153" s="2" t="s">
        <v>132</v>
      </c>
      <c r="NM153" s="2" t="s">
        <v>142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175</v>
      </c>
      <c r="OH153" s="2" t="s">
        <v>129</v>
      </c>
      <c r="OI153" s="2" t="s">
        <v>132</v>
      </c>
      <c r="OJ153" s="2" t="s">
        <v>132</v>
      </c>
      <c r="OK153" s="2" t="s">
        <v>142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175</v>
      </c>
      <c r="OT153" s="2" t="s">
        <v>177</v>
      </c>
      <c r="OU153" s="2" t="s">
        <v>132</v>
      </c>
      <c r="OV153" s="2" t="s">
        <v>132</v>
      </c>
      <c r="OW153" s="2" t="s">
        <v>142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164</v>
      </c>
      <c r="PF153" s="2" t="s">
        <v>129</v>
      </c>
      <c r="PG153" s="2" t="s">
        <v>132</v>
      </c>
      <c r="PH153" s="2" t="s">
        <v>132</v>
      </c>
      <c r="PI153" s="2" t="s">
        <v>142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140</v>
      </c>
      <c r="PR153" s="2" t="s">
        <v>177</v>
      </c>
      <c r="PS153" s="2" t="s">
        <v>508</v>
      </c>
      <c r="PT153" s="2" t="s">
        <v>196</v>
      </c>
      <c r="PU153" s="2" t="s">
        <v>142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164</v>
      </c>
      <c r="QP153" s="2" t="s">
        <v>177</v>
      </c>
      <c r="QQ153" s="2" t="s">
        <v>132</v>
      </c>
      <c r="QR153" s="2" t="s">
        <v>132</v>
      </c>
      <c r="QS153" s="2" t="s">
        <v>142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175</v>
      </c>
      <c r="RB153" s="2" t="s">
        <v>129</v>
      </c>
      <c r="RC153" s="2" t="s">
        <v>132</v>
      </c>
      <c r="RD153" s="2" t="s">
        <v>132</v>
      </c>
      <c r="RE153" s="2" t="s">
        <v>142</v>
      </c>
      <c r="RF153" s="2" t="s">
        <v>180</v>
      </c>
      <c r="RG153" s="4"/>
      <c r="RH153" s="8"/>
      <c r="RI153" s="4"/>
      <c r="RJ153" s="8"/>
      <c r="RK153" s="7"/>
      <c r="RL153" s="7"/>
      <c r="RM153" s="2" t="s">
        <v>140</v>
      </c>
      <c r="RN153" s="2" t="s">
        <v>177</v>
      </c>
      <c r="RO153" s="2" t="s">
        <v>797</v>
      </c>
      <c r="RP153" s="2" t="s">
        <v>2225</v>
      </c>
      <c r="RQ153" s="2" t="s">
        <v>142</v>
      </c>
      <c r="RR153" s="2" t="s">
        <v>132</v>
      </c>
    </row>
    <row r="154">
      <c r="A154" s="2" t="s">
        <v>2226</v>
      </c>
      <c r="B154" s="2" t="s">
        <v>121</v>
      </c>
      <c r="C154" s="2" t="s">
        <v>122</v>
      </c>
      <c r="D154" s="2" t="s">
        <v>2227</v>
      </c>
      <c r="E154" s="2" t="s">
        <v>2228</v>
      </c>
      <c r="F154" s="2" t="s">
        <v>2229</v>
      </c>
      <c r="G154" s="2" t="s">
        <v>2229</v>
      </c>
      <c r="H154" s="2" t="s">
        <v>2229</v>
      </c>
      <c r="I154" s="2" t="s">
        <v>2230</v>
      </c>
      <c r="J154" s="2" t="s">
        <v>127</v>
      </c>
      <c r="K154" s="2" t="s">
        <v>1168</v>
      </c>
      <c r="L154" s="3">
        <v>62.4</v>
      </c>
      <c r="M154" s="3">
        <v>65.52</v>
      </c>
      <c r="N154" s="3">
        <v>129.99</v>
      </c>
      <c r="O154" s="2" t="s">
        <v>905</v>
      </c>
      <c r="P154" s="2" t="s">
        <v>632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132</v>
      </c>
      <c r="V154" s="2" t="s">
        <v>848</v>
      </c>
      <c r="W154" s="2" t="s">
        <v>136</v>
      </c>
      <c r="X154" s="2" t="s">
        <v>132</v>
      </c>
      <c r="Y154" s="2" t="s">
        <v>1617</v>
      </c>
      <c r="Z154" s="4"/>
      <c r="AA154" s="4">
        <f>=ROUNDDOWN({0},0)</f>
      </c>
      <c r="AB154" s="5"/>
      <c r="AC154" s="2" t="s">
        <v>132</v>
      </c>
      <c r="AD154" s="4"/>
      <c r="AE154" s="4"/>
      <c r="AF154" s="6"/>
      <c r="AG154" s="6"/>
      <c r="AH154" s="7">
        <v>0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/>
      <c r="BK154" s="8"/>
      <c r="BL154" s="2" t="s">
        <v>132</v>
      </c>
      <c r="BM154" s="7"/>
      <c r="BN154" s="7"/>
      <c r="BO154" s="4"/>
      <c r="BP154" s="8"/>
      <c r="BQ154" s="4"/>
      <c r="BR154" s="8"/>
      <c r="BS154" s="7"/>
      <c r="BT154" s="7"/>
      <c r="BU154" s="2" t="s">
        <v>140</v>
      </c>
      <c r="BV154" s="2" t="s">
        <v>129</v>
      </c>
      <c r="BW154" s="2" t="s">
        <v>132</v>
      </c>
      <c r="BX154" s="2" t="s">
        <v>937</v>
      </c>
      <c r="BY154" s="2" t="s">
        <v>142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140</v>
      </c>
      <c r="CH154" s="2" t="s">
        <v>177</v>
      </c>
      <c r="CI154" s="2" t="s">
        <v>1837</v>
      </c>
      <c r="CJ154" s="2" t="s">
        <v>2231</v>
      </c>
      <c r="CK154" s="2" t="s">
        <v>180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140</v>
      </c>
      <c r="CT154" s="2" t="s">
        <v>129</v>
      </c>
      <c r="CU154" s="2" t="s">
        <v>1117</v>
      </c>
      <c r="CV154" s="2" t="s">
        <v>517</v>
      </c>
      <c r="CW154" s="2" t="s">
        <v>142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140</v>
      </c>
      <c r="DF154" s="2" t="s">
        <v>177</v>
      </c>
      <c r="DG154" s="2" t="s">
        <v>1679</v>
      </c>
      <c r="DH154" s="2" t="s">
        <v>2232</v>
      </c>
      <c r="DI154" s="2" t="s">
        <v>142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168</v>
      </c>
      <c r="DR154" s="2" t="s">
        <v>129</v>
      </c>
      <c r="DS154" s="2" t="s">
        <v>132</v>
      </c>
      <c r="DT154" s="2" t="s">
        <v>132</v>
      </c>
      <c r="DU154" s="2" t="s">
        <v>142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175</v>
      </c>
      <c r="ED154" s="2" t="s">
        <v>129</v>
      </c>
      <c r="EE154" s="2" t="s">
        <v>132</v>
      </c>
      <c r="EF154" s="2" t="s">
        <v>132</v>
      </c>
      <c r="EG154" s="2" t="s">
        <v>142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140</v>
      </c>
      <c r="EP154" s="2" t="s">
        <v>129</v>
      </c>
      <c r="EQ154" s="2" t="s">
        <v>1627</v>
      </c>
      <c r="ER154" s="2" t="s">
        <v>2233</v>
      </c>
      <c r="ES154" s="2" t="s">
        <v>142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140</v>
      </c>
      <c r="FB154" s="2" t="s">
        <v>177</v>
      </c>
      <c r="FC154" s="2" t="s">
        <v>987</v>
      </c>
      <c r="FD154" s="2" t="s">
        <v>2222</v>
      </c>
      <c r="FE154" s="2" t="s">
        <v>142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175</v>
      </c>
      <c r="FN154" s="2" t="s">
        <v>129</v>
      </c>
      <c r="FO154" s="2" t="s">
        <v>132</v>
      </c>
      <c r="FP154" s="2" t="s">
        <v>132</v>
      </c>
      <c r="FQ154" s="2" t="s">
        <v>142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175</v>
      </c>
      <c r="FZ154" s="2" t="s">
        <v>129</v>
      </c>
      <c r="GA154" s="2" t="s">
        <v>132</v>
      </c>
      <c r="GB154" s="2" t="s">
        <v>132</v>
      </c>
      <c r="GC154" s="2" t="s">
        <v>142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140</v>
      </c>
      <c r="GL154" s="2" t="s">
        <v>177</v>
      </c>
      <c r="GM154" s="2" t="s">
        <v>1679</v>
      </c>
      <c r="GN154" s="2" t="s">
        <v>132</v>
      </c>
      <c r="GO154" s="2" t="s">
        <v>142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132</v>
      </c>
      <c r="GX154" s="2" t="s">
        <v>132</v>
      </c>
      <c r="GY154" s="2" t="s">
        <v>132</v>
      </c>
      <c r="GZ154" s="2" t="s">
        <v>132</v>
      </c>
      <c r="HA154" s="2" t="s">
        <v>132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140</v>
      </c>
      <c r="HJ154" s="2" t="s">
        <v>177</v>
      </c>
      <c r="HK154" s="2" t="s">
        <v>1272</v>
      </c>
      <c r="HL154" s="2" t="s">
        <v>1823</v>
      </c>
      <c r="HM154" s="2" t="s">
        <v>142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175</v>
      </c>
      <c r="HV154" s="2" t="s">
        <v>129</v>
      </c>
      <c r="HW154" s="2" t="s">
        <v>132</v>
      </c>
      <c r="HX154" s="2" t="s">
        <v>132</v>
      </c>
      <c r="HY154" s="2" t="s">
        <v>142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175</v>
      </c>
      <c r="IH154" s="2" t="s">
        <v>129</v>
      </c>
      <c r="II154" s="2" t="s">
        <v>132</v>
      </c>
      <c r="IJ154" s="2" t="s">
        <v>132</v>
      </c>
      <c r="IK154" s="2" t="s">
        <v>142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132</v>
      </c>
      <c r="IT154" s="2" t="s">
        <v>132</v>
      </c>
      <c r="IU154" s="2" t="s">
        <v>132</v>
      </c>
      <c r="IV154" s="2" t="s">
        <v>132</v>
      </c>
      <c r="IW154" s="2" t="s">
        <v>132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175</v>
      </c>
      <c r="JF154" s="2" t="s">
        <v>129</v>
      </c>
      <c r="JG154" s="2" t="s">
        <v>132</v>
      </c>
      <c r="JH154" s="2" t="s">
        <v>132</v>
      </c>
      <c r="JI154" s="2" t="s">
        <v>142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176</v>
      </c>
      <c r="JR154" s="2" t="s">
        <v>129</v>
      </c>
      <c r="JS154" s="2" t="s">
        <v>132</v>
      </c>
      <c r="JT154" s="2" t="s">
        <v>132</v>
      </c>
      <c r="JU154" s="2" t="s">
        <v>142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515</v>
      </c>
      <c r="KD154" s="2" t="s">
        <v>129</v>
      </c>
      <c r="KE154" s="2" t="s">
        <v>959</v>
      </c>
      <c r="KF154" s="2" t="s">
        <v>132</v>
      </c>
      <c r="KG154" s="2" t="s">
        <v>142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132</v>
      </c>
      <c r="KP154" s="2" t="s">
        <v>132</v>
      </c>
      <c r="KQ154" s="2" t="s">
        <v>132</v>
      </c>
      <c r="KR154" s="2" t="s">
        <v>132</v>
      </c>
      <c r="KS154" s="2" t="s">
        <v>132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132</v>
      </c>
      <c r="LB154" s="2" t="s">
        <v>132</v>
      </c>
      <c r="LC154" s="2" t="s">
        <v>132</v>
      </c>
      <c r="LD154" s="2" t="s">
        <v>132</v>
      </c>
      <c r="LE154" s="2" t="s">
        <v>132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132</v>
      </c>
      <c r="LN154" s="2" t="s">
        <v>132</v>
      </c>
      <c r="LO154" s="2" t="s">
        <v>132</v>
      </c>
      <c r="LP154" s="2" t="s">
        <v>132</v>
      </c>
      <c r="LQ154" s="2" t="s">
        <v>132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140</v>
      </c>
      <c r="LZ154" s="2" t="s">
        <v>174</v>
      </c>
      <c r="MA154" s="2" t="s">
        <v>1622</v>
      </c>
      <c r="MB154" s="2" t="s">
        <v>2234</v>
      </c>
      <c r="MC154" s="2" t="s">
        <v>142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175</v>
      </c>
      <c r="ML154" s="2" t="s">
        <v>129</v>
      </c>
      <c r="MM154" s="2" t="s">
        <v>132</v>
      </c>
      <c r="MN154" s="2" t="s">
        <v>132</v>
      </c>
      <c r="MO154" s="2" t="s">
        <v>142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175</v>
      </c>
      <c r="MX154" s="2" t="s">
        <v>129</v>
      </c>
      <c r="MY154" s="2" t="s">
        <v>132</v>
      </c>
      <c r="MZ154" s="2" t="s">
        <v>132</v>
      </c>
      <c r="NA154" s="2" t="s">
        <v>142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176</v>
      </c>
      <c r="OH154" s="2" t="s">
        <v>129</v>
      </c>
      <c r="OI154" s="2" t="s">
        <v>132</v>
      </c>
      <c r="OJ154" s="2" t="s">
        <v>132</v>
      </c>
      <c r="OK154" s="2" t="s">
        <v>142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175</v>
      </c>
      <c r="OT154" s="2" t="s">
        <v>177</v>
      </c>
      <c r="OU154" s="2" t="s">
        <v>132</v>
      </c>
      <c r="OV154" s="2" t="s">
        <v>132</v>
      </c>
      <c r="OW154" s="2" t="s">
        <v>142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175</v>
      </c>
      <c r="PF154" s="2" t="s">
        <v>129</v>
      </c>
      <c r="PG154" s="2" t="s">
        <v>132</v>
      </c>
      <c r="PH154" s="2" t="s">
        <v>132</v>
      </c>
      <c r="PI154" s="2" t="s">
        <v>142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175</v>
      </c>
      <c r="PR154" s="2" t="s">
        <v>129</v>
      </c>
      <c r="PS154" s="2" t="s">
        <v>132</v>
      </c>
      <c r="PT154" s="2" t="s">
        <v>132</v>
      </c>
      <c r="PU154" s="2" t="s">
        <v>142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132</v>
      </c>
      <c r="QD154" s="2" t="s">
        <v>132</v>
      </c>
      <c r="QE154" s="2" t="s">
        <v>132</v>
      </c>
      <c r="QF154" s="2" t="s">
        <v>132</v>
      </c>
      <c r="QG154" s="2" t="s">
        <v>132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175</v>
      </c>
      <c r="QP154" s="2" t="s">
        <v>177</v>
      </c>
      <c r="QQ154" s="2" t="s">
        <v>132</v>
      </c>
      <c r="QR154" s="2" t="s">
        <v>132</v>
      </c>
      <c r="QS154" s="2" t="s">
        <v>142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175</v>
      </c>
      <c r="RB154" s="2" t="s">
        <v>129</v>
      </c>
      <c r="RC154" s="2" t="s">
        <v>132</v>
      </c>
      <c r="RD154" s="2" t="s">
        <v>132</v>
      </c>
      <c r="RE154" s="2" t="s">
        <v>142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140</v>
      </c>
      <c r="RN154" s="2" t="s">
        <v>177</v>
      </c>
      <c r="RO154" s="2" t="s">
        <v>1971</v>
      </c>
      <c r="RP154" s="2" t="s">
        <v>132</v>
      </c>
      <c r="RQ154" s="2" t="s">
        <v>142</v>
      </c>
      <c r="RR154" s="2" t="s">
        <v>132</v>
      </c>
    </row>
    <row r="155">
      <c r="A155" s="2" t="s">
        <v>2235</v>
      </c>
      <c r="B155" s="2" t="s">
        <v>121</v>
      </c>
      <c r="C155" s="2" t="s">
        <v>2236</v>
      </c>
      <c r="D155" s="2" t="s">
        <v>1898</v>
      </c>
      <c r="E155" s="2" t="s">
        <v>1943</v>
      </c>
      <c r="F155" s="2" t="s">
        <v>2237</v>
      </c>
      <c r="G155" s="2" t="s">
        <v>2237</v>
      </c>
      <c r="H155" s="2" t="s">
        <v>2237</v>
      </c>
      <c r="I155" s="2" t="s">
        <v>2238</v>
      </c>
      <c r="J155" s="2" t="s">
        <v>2239</v>
      </c>
      <c r="K155" s="2" t="s">
        <v>847</v>
      </c>
      <c r="L155" s="3">
        <v>74.11</v>
      </c>
      <c r="M155" s="3">
        <v>77.82</v>
      </c>
      <c r="N155" s="3">
        <v>141.94</v>
      </c>
      <c r="O155" s="2" t="s">
        <v>129</v>
      </c>
      <c r="P155" s="2" t="s">
        <v>130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428</v>
      </c>
      <c r="V155" s="2" t="s">
        <v>283</v>
      </c>
      <c r="W155" s="2" t="s">
        <v>246</v>
      </c>
      <c r="X155" s="2" t="s">
        <v>849</v>
      </c>
      <c r="Y155" s="2" t="s">
        <v>2240</v>
      </c>
      <c r="Z155" s="4">
        <v>245</v>
      </c>
      <c r="AA155" s="4">
        <f>=ROUNDDOWN(8.16666666666667,0)</f>
      </c>
      <c r="AB155" s="5">
        <v>30</v>
      </c>
      <c r="AC155" s="2" t="s">
        <v>286</v>
      </c>
      <c r="AD155" s="4">
        <v>300</v>
      </c>
      <c r="AE155" s="4">
        <v>830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224</v>
      </c>
      <c r="AQ155" s="8">
        <v>18063.21</v>
      </c>
      <c r="AR155" s="4"/>
      <c r="AS155" s="8"/>
      <c r="AT155" s="7"/>
      <c r="AU155" s="7"/>
      <c r="AV155" s="4">
        <v>448</v>
      </c>
      <c r="AW155" s="8">
        <v>44959.6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>
        <v>0.4018</v>
      </c>
      <c r="BC155" s="4">
        <v>822</v>
      </c>
      <c r="BD155" s="8">
        <v>83231.67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>
        <v>0.5402</v>
      </c>
      <c r="BJ155" s="4">
        <v>224</v>
      </c>
      <c r="BK155" s="8">
        <v>18063.21</v>
      </c>
      <c r="BL155" s="2" t="s">
        <v>2241</v>
      </c>
      <c r="BM155" s="7">
        <v>1</v>
      </c>
      <c r="BN155" s="7">
        <v>1</v>
      </c>
      <c r="BO155" s="4">
        <v>121</v>
      </c>
      <c r="BP155" s="8">
        <v>10312.83</v>
      </c>
      <c r="BQ155" s="4"/>
      <c r="BR155" s="8"/>
      <c r="BS155" s="7"/>
      <c r="BT155" s="7"/>
      <c r="BU155" s="2" t="s">
        <v>140</v>
      </c>
      <c r="BV155" s="2" t="s">
        <v>129</v>
      </c>
      <c r="BW155" s="2" t="s">
        <v>132</v>
      </c>
      <c r="BX155" s="2" t="s">
        <v>1835</v>
      </c>
      <c r="BY155" s="2" t="s">
        <v>142</v>
      </c>
      <c r="BZ155" s="2" t="s">
        <v>132</v>
      </c>
      <c r="CA155" s="4">
        <v>74</v>
      </c>
      <c r="CB155" s="8">
        <v>4980.88</v>
      </c>
      <c r="CC155" s="4"/>
      <c r="CD155" s="8"/>
      <c r="CE155" s="7"/>
      <c r="CF155" s="7"/>
      <c r="CG155" s="2" t="s">
        <v>140</v>
      </c>
      <c r="CH155" s="2" t="s">
        <v>129</v>
      </c>
      <c r="CI155" s="2" t="s">
        <v>2242</v>
      </c>
      <c r="CJ155" s="2" t="s">
        <v>374</v>
      </c>
      <c r="CK155" s="2" t="s">
        <v>142</v>
      </c>
      <c r="CL155" s="2" t="s">
        <v>132</v>
      </c>
      <c r="CM155" s="4">
        <v>11</v>
      </c>
      <c r="CN155" s="8">
        <v>1015.85</v>
      </c>
      <c r="CO155" s="4"/>
      <c r="CP155" s="8"/>
      <c r="CQ155" s="7"/>
      <c r="CR155" s="7"/>
      <c r="CS155" s="2" t="s">
        <v>140</v>
      </c>
      <c r="CT155" s="2" t="s">
        <v>129</v>
      </c>
      <c r="CU155" s="2" t="s">
        <v>494</v>
      </c>
      <c r="CV155" s="2" t="s">
        <v>2243</v>
      </c>
      <c r="CW155" s="2" t="s">
        <v>142</v>
      </c>
      <c r="CX155" s="2" t="s">
        <v>132</v>
      </c>
      <c r="CY155" s="4">
        <v>5</v>
      </c>
      <c r="CZ155" s="8">
        <v>505.98</v>
      </c>
      <c r="DA155" s="4"/>
      <c r="DB155" s="8"/>
      <c r="DC155" s="7"/>
      <c r="DD155" s="7"/>
      <c r="DE155" s="2" t="s">
        <v>140</v>
      </c>
      <c r="DF155" s="2" t="s">
        <v>129</v>
      </c>
      <c r="DG155" s="2" t="s">
        <v>2240</v>
      </c>
      <c r="DH155" s="2" t="s">
        <v>1520</v>
      </c>
      <c r="DI155" s="2" t="s">
        <v>142</v>
      </c>
      <c r="DJ155" s="2" t="s">
        <v>132</v>
      </c>
      <c r="DK155" s="4">
        <v>2</v>
      </c>
      <c r="DL155" s="8">
        <v>192.26</v>
      </c>
      <c r="DM155" s="4"/>
      <c r="DN155" s="8"/>
      <c r="DO155" s="7"/>
      <c r="DP155" s="7"/>
      <c r="DQ155" s="2" t="s">
        <v>140</v>
      </c>
      <c r="DR155" s="2" t="s">
        <v>129</v>
      </c>
      <c r="DS155" s="2" t="s">
        <v>200</v>
      </c>
      <c r="DT155" s="2" t="s">
        <v>840</v>
      </c>
      <c r="DU155" s="2" t="s">
        <v>142</v>
      </c>
      <c r="DV155" s="2" t="s">
        <v>132</v>
      </c>
      <c r="DW155" s="4">
        <v>7</v>
      </c>
      <c r="DX155" s="8">
        <v>704.9</v>
      </c>
      <c r="DY155" s="4"/>
      <c r="DZ155" s="8"/>
      <c r="EA155" s="7"/>
      <c r="EB155" s="7"/>
      <c r="EC155" s="2" t="s">
        <v>140</v>
      </c>
      <c r="ED155" s="2" t="s">
        <v>129</v>
      </c>
      <c r="EE155" s="2" t="s">
        <v>258</v>
      </c>
      <c r="EF155" s="2" t="s">
        <v>692</v>
      </c>
      <c r="EG155" s="2" t="s">
        <v>142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140</v>
      </c>
      <c r="EP155" s="2" t="s">
        <v>129</v>
      </c>
      <c r="EQ155" s="2" t="s">
        <v>2244</v>
      </c>
      <c r="ER155" s="2" t="s">
        <v>2245</v>
      </c>
      <c r="ES155" s="2" t="s">
        <v>142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129</v>
      </c>
      <c r="FC155" s="2" t="s">
        <v>298</v>
      </c>
      <c r="FD155" s="2" t="s">
        <v>260</v>
      </c>
      <c r="FE155" s="2" t="s">
        <v>142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140</v>
      </c>
      <c r="FN155" s="2" t="s">
        <v>129</v>
      </c>
      <c r="FO155" s="2" t="s">
        <v>156</v>
      </c>
      <c r="FP155" s="2" t="s">
        <v>2065</v>
      </c>
      <c r="FQ155" s="2" t="s">
        <v>142</v>
      </c>
      <c r="FR155" s="2" t="s">
        <v>132</v>
      </c>
      <c r="FS155" s="4">
        <v>2</v>
      </c>
      <c r="FT155" s="8">
        <v>168.1</v>
      </c>
      <c r="FU155" s="4"/>
      <c r="FV155" s="8"/>
      <c r="FW155" s="7"/>
      <c r="FX155" s="7"/>
      <c r="FY155" s="2" t="s">
        <v>140</v>
      </c>
      <c r="FZ155" s="2" t="s">
        <v>129</v>
      </c>
      <c r="GA155" s="2" t="s">
        <v>158</v>
      </c>
      <c r="GB155" s="2" t="s">
        <v>2246</v>
      </c>
      <c r="GC155" s="2" t="s">
        <v>142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140</v>
      </c>
      <c r="GL155" s="2" t="s">
        <v>129</v>
      </c>
      <c r="GM155" s="2" t="s">
        <v>2247</v>
      </c>
      <c r="GN155" s="2" t="s">
        <v>2248</v>
      </c>
      <c r="GO155" s="2" t="s">
        <v>142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140</v>
      </c>
      <c r="GX155" s="2" t="s">
        <v>129</v>
      </c>
      <c r="GY155" s="2" t="s">
        <v>162</v>
      </c>
      <c r="GZ155" s="2" t="s">
        <v>132</v>
      </c>
      <c r="HA155" s="2" t="s">
        <v>142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164</v>
      </c>
      <c r="HJ155" s="2" t="s">
        <v>129</v>
      </c>
      <c r="HK155" s="2" t="s">
        <v>187</v>
      </c>
      <c r="HL155" s="2" t="s">
        <v>636</v>
      </c>
      <c r="HM155" s="2" t="s">
        <v>142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129</v>
      </c>
      <c r="HW155" s="2" t="s">
        <v>367</v>
      </c>
      <c r="HX155" s="2" t="s">
        <v>852</v>
      </c>
      <c r="HY155" s="2" t="s">
        <v>142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168</v>
      </c>
      <c r="IH155" s="2" t="s">
        <v>129</v>
      </c>
      <c r="II155" s="2" t="s">
        <v>132</v>
      </c>
      <c r="IJ155" s="2" t="s">
        <v>132</v>
      </c>
      <c r="IK155" s="2" t="s">
        <v>142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140</v>
      </c>
      <c r="IT155" s="2" t="s">
        <v>129</v>
      </c>
      <c r="IU155" s="2" t="s">
        <v>305</v>
      </c>
      <c r="IV155" s="2" t="s">
        <v>273</v>
      </c>
      <c r="IW155" s="2" t="s">
        <v>142</v>
      </c>
      <c r="IX155" s="2" t="s">
        <v>132</v>
      </c>
      <c r="IY155" s="4">
        <v>1</v>
      </c>
      <c r="IZ155" s="8">
        <v>100.7</v>
      </c>
      <c r="JA155" s="4"/>
      <c r="JB155" s="8"/>
      <c r="JC155" s="7"/>
      <c r="JD155" s="7"/>
      <c r="JE155" s="2" t="s">
        <v>140</v>
      </c>
      <c r="JF155" s="2" t="s">
        <v>129</v>
      </c>
      <c r="JG155" s="2" t="s">
        <v>156</v>
      </c>
      <c r="JH155" s="2" t="s">
        <v>2134</v>
      </c>
      <c r="JI155" s="2" t="s">
        <v>142</v>
      </c>
      <c r="JJ155" s="2" t="s">
        <v>132</v>
      </c>
      <c r="JK155" s="4">
        <v>1</v>
      </c>
      <c r="JL155" s="8">
        <v>81.71</v>
      </c>
      <c r="JM155" s="4"/>
      <c r="JN155" s="8"/>
      <c r="JO155" s="7"/>
      <c r="JP155" s="7"/>
      <c r="JQ155" s="2" t="s">
        <v>140</v>
      </c>
      <c r="JR155" s="2" t="s">
        <v>129</v>
      </c>
      <c r="JS155" s="2" t="s">
        <v>239</v>
      </c>
      <c r="JT155" s="2" t="s">
        <v>1052</v>
      </c>
      <c r="JU155" s="2" t="s">
        <v>142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140</v>
      </c>
      <c r="KD155" s="2" t="s">
        <v>129</v>
      </c>
      <c r="KE155" s="2" t="s">
        <v>393</v>
      </c>
      <c r="KF155" s="2" t="s">
        <v>2249</v>
      </c>
      <c r="KG155" s="2" t="s">
        <v>142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173</v>
      </c>
      <c r="KP155" s="2" t="s">
        <v>129</v>
      </c>
      <c r="KQ155" s="2" t="s">
        <v>132</v>
      </c>
      <c r="KR155" s="2" t="s">
        <v>132</v>
      </c>
      <c r="KS155" s="2" t="s">
        <v>142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168</v>
      </c>
      <c r="LB155" s="2" t="s">
        <v>177</v>
      </c>
      <c r="LC155" s="2" t="s">
        <v>132</v>
      </c>
      <c r="LD155" s="2" t="s">
        <v>132</v>
      </c>
      <c r="LE155" s="2" t="s">
        <v>142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140</v>
      </c>
      <c r="LZ155" s="2" t="s">
        <v>174</v>
      </c>
      <c r="MA155" s="2" t="s">
        <v>2250</v>
      </c>
      <c r="MB155" s="2" t="s">
        <v>2251</v>
      </c>
      <c r="MC155" s="2" t="s">
        <v>142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176</v>
      </c>
      <c r="ML155" s="2" t="s">
        <v>129</v>
      </c>
      <c r="MM155" s="2" t="s">
        <v>132</v>
      </c>
      <c r="MN155" s="2" t="s">
        <v>132</v>
      </c>
      <c r="MO155" s="2" t="s">
        <v>142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175</v>
      </c>
      <c r="MX155" s="2" t="s">
        <v>129</v>
      </c>
      <c r="MY155" s="2" t="s">
        <v>132</v>
      </c>
      <c r="MZ155" s="2" t="s">
        <v>132</v>
      </c>
      <c r="NA155" s="2" t="s">
        <v>142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175</v>
      </c>
      <c r="NJ155" s="2" t="s">
        <v>129</v>
      </c>
      <c r="NK155" s="2" t="s">
        <v>132</v>
      </c>
      <c r="NL155" s="2" t="s">
        <v>132</v>
      </c>
      <c r="NM155" s="2" t="s">
        <v>142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176</v>
      </c>
      <c r="NV155" s="2" t="s">
        <v>129</v>
      </c>
      <c r="NW155" s="2" t="s">
        <v>132</v>
      </c>
      <c r="NX155" s="2" t="s">
        <v>132</v>
      </c>
      <c r="NY155" s="2" t="s">
        <v>142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175</v>
      </c>
      <c r="OH155" s="2" t="s">
        <v>129</v>
      </c>
      <c r="OI155" s="2" t="s">
        <v>132</v>
      </c>
      <c r="OJ155" s="2" t="s">
        <v>132</v>
      </c>
      <c r="OK155" s="2" t="s">
        <v>142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175</v>
      </c>
      <c r="OT155" s="2" t="s">
        <v>177</v>
      </c>
      <c r="OU155" s="2" t="s">
        <v>132</v>
      </c>
      <c r="OV155" s="2" t="s">
        <v>132</v>
      </c>
      <c r="OW155" s="2" t="s">
        <v>142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164</v>
      </c>
      <c r="PF155" s="2" t="s">
        <v>129</v>
      </c>
      <c r="PG155" s="2" t="s">
        <v>132</v>
      </c>
      <c r="PH155" s="2" t="s">
        <v>132</v>
      </c>
      <c r="PI155" s="2" t="s">
        <v>142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140</v>
      </c>
      <c r="PR155" s="2" t="s">
        <v>177</v>
      </c>
      <c r="PS155" s="2" t="s">
        <v>381</v>
      </c>
      <c r="PT155" s="2" t="s">
        <v>2078</v>
      </c>
      <c r="PU155" s="2" t="s">
        <v>142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132</v>
      </c>
      <c r="QD155" s="2" t="s">
        <v>132</v>
      </c>
      <c r="QE155" s="2" t="s">
        <v>132</v>
      </c>
      <c r="QF155" s="2" t="s">
        <v>132</v>
      </c>
      <c r="QG155" s="2" t="s">
        <v>132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164</v>
      </c>
      <c r="QP155" s="2" t="s">
        <v>177</v>
      </c>
      <c r="QQ155" s="2" t="s">
        <v>132</v>
      </c>
      <c r="QR155" s="2" t="s">
        <v>132</v>
      </c>
      <c r="QS155" s="2" t="s">
        <v>142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176</v>
      </c>
      <c r="RB155" s="2" t="s">
        <v>129</v>
      </c>
      <c r="RC155" s="2" t="s">
        <v>132</v>
      </c>
      <c r="RD155" s="2" t="s">
        <v>132</v>
      </c>
      <c r="RE155" s="2" t="s">
        <v>142</v>
      </c>
      <c r="RF155" s="2" t="s">
        <v>180</v>
      </c>
      <c r="RG155" s="4"/>
      <c r="RH155" s="8"/>
      <c r="RI155" s="4"/>
      <c r="RJ155" s="8"/>
      <c r="RK155" s="7"/>
      <c r="RL155" s="7"/>
      <c r="RM155" s="2" t="s">
        <v>140</v>
      </c>
      <c r="RN155" s="2" t="s">
        <v>177</v>
      </c>
      <c r="RO155" s="2" t="s">
        <v>2041</v>
      </c>
      <c r="RP155" s="2" t="s">
        <v>132</v>
      </c>
      <c r="RQ155" s="2" t="s">
        <v>142</v>
      </c>
      <c r="RR155" s="2" t="s">
        <v>132</v>
      </c>
    </row>
    <row r="156">
      <c r="A156" s="2" t="s">
        <v>2252</v>
      </c>
      <c r="B156" s="2" t="s">
        <v>121</v>
      </c>
      <c r="C156" s="2" t="s">
        <v>2236</v>
      </c>
      <c r="D156" s="2" t="s">
        <v>1898</v>
      </c>
      <c r="E156" s="2" t="s">
        <v>1943</v>
      </c>
      <c r="F156" s="2" t="s">
        <v>2237</v>
      </c>
      <c r="G156" s="2" t="s">
        <v>2237</v>
      </c>
      <c r="H156" s="2" t="s">
        <v>2237</v>
      </c>
      <c r="I156" s="2" t="s">
        <v>2253</v>
      </c>
      <c r="J156" s="2" t="s">
        <v>2254</v>
      </c>
      <c r="K156" s="2" t="s">
        <v>847</v>
      </c>
      <c r="L156" s="3">
        <v>111.24</v>
      </c>
      <c r="M156" s="3">
        <v>116.8</v>
      </c>
      <c r="N156" s="3">
        <v>209.94</v>
      </c>
      <c r="O156" s="2" t="s">
        <v>129</v>
      </c>
      <c r="P156" s="2" t="s">
        <v>130</v>
      </c>
      <c r="Q156" s="2" t="s">
        <v>131</v>
      </c>
      <c r="R156" s="2" t="s">
        <v>132</v>
      </c>
      <c r="S156" s="2" t="s">
        <v>2255</v>
      </c>
      <c r="T156" s="2" t="s">
        <v>132</v>
      </c>
      <c r="U156" s="2" t="s">
        <v>428</v>
      </c>
      <c r="V156" s="2" t="s">
        <v>283</v>
      </c>
      <c r="W156" s="2" t="s">
        <v>246</v>
      </c>
      <c r="X156" s="2" t="s">
        <v>849</v>
      </c>
      <c r="Y156" s="2" t="s">
        <v>354</v>
      </c>
      <c r="Z156" s="4">
        <v>341</v>
      </c>
      <c r="AA156" s="4">
        <f>=ROUNDDOWN(6.82,0)</f>
      </c>
      <c r="AB156" s="5">
        <v>50</v>
      </c>
      <c r="AC156" s="2" t="s">
        <v>138</v>
      </c>
      <c r="AD156" s="4">
        <v>250</v>
      </c>
      <c r="AE156" s="4">
        <v>1610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224</v>
      </c>
      <c r="AQ156" s="8">
        <v>26896.39</v>
      </c>
      <c r="AR156" s="4"/>
      <c r="AS156" s="8"/>
      <c r="AT156" s="7"/>
      <c r="AU156" s="7"/>
      <c r="AV156" s="4" t="s">
        <v>132</v>
      </c>
      <c r="AW156" s="8" t="s">
        <v>132</v>
      </c>
      <c r="AX156" s="4" t="s">
        <v>132</v>
      </c>
      <c r="AY156" s="8" t="s">
        <v>132</v>
      </c>
      <c r="AZ156" s="7" t="s">
        <v>132</v>
      </c>
      <c r="BA156" s="7" t="s">
        <v>132</v>
      </c>
      <c r="BB156" s="7">
        <v>0.5982</v>
      </c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 t="s">
        <v>132</v>
      </c>
      <c r="BJ156" s="4">
        <v>224</v>
      </c>
      <c r="BK156" s="8">
        <v>26896.39</v>
      </c>
      <c r="BL156" s="2" t="s">
        <v>2256</v>
      </c>
      <c r="BM156" s="7">
        <v>1</v>
      </c>
      <c r="BN156" s="7">
        <v>1</v>
      </c>
      <c r="BO156" s="4">
        <v>109</v>
      </c>
      <c r="BP156" s="8">
        <v>13944.37</v>
      </c>
      <c r="BQ156" s="4"/>
      <c r="BR156" s="8"/>
      <c r="BS156" s="7"/>
      <c r="BT156" s="7"/>
      <c r="BU156" s="2" t="s">
        <v>140</v>
      </c>
      <c r="BV156" s="2" t="s">
        <v>129</v>
      </c>
      <c r="BW156" s="2" t="s">
        <v>132</v>
      </c>
      <c r="BX156" s="2" t="s">
        <v>2257</v>
      </c>
      <c r="BY156" s="2" t="s">
        <v>142</v>
      </c>
      <c r="BZ156" s="2" t="s">
        <v>132</v>
      </c>
      <c r="CA156" s="4">
        <v>84</v>
      </c>
      <c r="CB156" s="8">
        <v>8866.74</v>
      </c>
      <c r="CC156" s="4"/>
      <c r="CD156" s="8"/>
      <c r="CE156" s="7"/>
      <c r="CF156" s="7"/>
      <c r="CG156" s="2" t="s">
        <v>140</v>
      </c>
      <c r="CH156" s="2" t="s">
        <v>129</v>
      </c>
      <c r="CI156" s="2" t="s">
        <v>353</v>
      </c>
      <c r="CJ156" s="2" t="s">
        <v>1262</v>
      </c>
      <c r="CK156" s="2" t="s">
        <v>142</v>
      </c>
      <c r="CL156" s="2" t="s">
        <v>132</v>
      </c>
      <c r="CM156" s="4">
        <v>8</v>
      </c>
      <c r="CN156" s="8">
        <v>1043.04</v>
      </c>
      <c r="CO156" s="4"/>
      <c r="CP156" s="8"/>
      <c r="CQ156" s="7"/>
      <c r="CR156" s="7"/>
      <c r="CS156" s="2" t="s">
        <v>140</v>
      </c>
      <c r="CT156" s="2" t="s">
        <v>129</v>
      </c>
      <c r="CU156" s="2" t="s">
        <v>353</v>
      </c>
      <c r="CV156" s="2" t="s">
        <v>2258</v>
      </c>
      <c r="CW156" s="2" t="s">
        <v>142</v>
      </c>
      <c r="CX156" s="2" t="s">
        <v>132</v>
      </c>
      <c r="CY156" s="4">
        <v>10</v>
      </c>
      <c r="CZ156" s="8">
        <v>1345.95</v>
      </c>
      <c r="DA156" s="4"/>
      <c r="DB156" s="8"/>
      <c r="DC156" s="7"/>
      <c r="DD156" s="7"/>
      <c r="DE156" s="2" t="s">
        <v>140</v>
      </c>
      <c r="DF156" s="2" t="s">
        <v>129</v>
      </c>
      <c r="DG156" s="2" t="s">
        <v>2259</v>
      </c>
      <c r="DH156" s="2" t="s">
        <v>354</v>
      </c>
      <c r="DI156" s="2" t="s">
        <v>142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140</v>
      </c>
      <c r="DR156" s="2" t="s">
        <v>129</v>
      </c>
      <c r="DS156" s="2" t="s">
        <v>1351</v>
      </c>
      <c r="DT156" s="2" t="s">
        <v>2260</v>
      </c>
      <c r="DU156" s="2" t="s">
        <v>142</v>
      </c>
      <c r="DV156" s="2" t="s">
        <v>132</v>
      </c>
      <c r="DW156" s="4">
        <v>3</v>
      </c>
      <c r="DX156" s="8">
        <v>434.19</v>
      </c>
      <c r="DY156" s="4"/>
      <c r="DZ156" s="8"/>
      <c r="EA156" s="7"/>
      <c r="EB156" s="7"/>
      <c r="EC156" s="2" t="s">
        <v>140</v>
      </c>
      <c r="ED156" s="2" t="s">
        <v>129</v>
      </c>
      <c r="EE156" s="2" t="s">
        <v>829</v>
      </c>
      <c r="EF156" s="2" t="s">
        <v>994</v>
      </c>
      <c r="EG156" s="2" t="s">
        <v>142</v>
      </c>
      <c r="EH156" s="2" t="s">
        <v>132</v>
      </c>
      <c r="EI156" s="4">
        <v>1</v>
      </c>
      <c r="EJ156" s="8">
        <v>138.16</v>
      </c>
      <c r="EK156" s="4"/>
      <c r="EL156" s="8"/>
      <c r="EM156" s="7"/>
      <c r="EN156" s="7"/>
      <c r="EO156" s="2" t="s">
        <v>140</v>
      </c>
      <c r="EP156" s="2" t="s">
        <v>129</v>
      </c>
      <c r="EQ156" s="2" t="s">
        <v>2261</v>
      </c>
      <c r="ER156" s="2" t="s">
        <v>1758</v>
      </c>
      <c r="ES156" s="2" t="s">
        <v>142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140</v>
      </c>
      <c r="FB156" s="2" t="s">
        <v>177</v>
      </c>
      <c r="FC156" s="2" t="s">
        <v>1630</v>
      </c>
      <c r="FD156" s="2" t="s">
        <v>2262</v>
      </c>
      <c r="FE156" s="2" t="s">
        <v>142</v>
      </c>
      <c r="FF156" s="2" t="s">
        <v>132</v>
      </c>
      <c r="FG156" s="4">
        <v>3</v>
      </c>
      <c r="FH156" s="8">
        <v>378.45</v>
      </c>
      <c r="FI156" s="4"/>
      <c r="FJ156" s="8"/>
      <c r="FK156" s="7"/>
      <c r="FL156" s="7"/>
      <c r="FM156" s="2" t="s">
        <v>140</v>
      </c>
      <c r="FN156" s="2" t="s">
        <v>129</v>
      </c>
      <c r="FO156" s="2" t="s">
        <v>584</v>
      </c>
      <c r="FP156" s="2" t="s">
        <v>2181</v>
      </c>
      <c r="FQ156" s="2" t="s">
        <v>142</v>
      </c>
      <c r="FR156" s="2" t="s">
        <v>132</v>
      </c>
      <c r="FS156" s="4">
        <v>2</v>
      </c>
      <c r="FT156" s="8">
        <v>252.3</v>
      </c>
      <c r="FU156" s="4"/>
      <c r="FV156" s="8"/>
      <c r="FW156" s="7"/>
      <c r="FX156" s="7"/>
      <c r="FY156" s="2" t="s">
        <v>140</v>
      </c>
      <c r="FZ156" s="2" t="s">
        <v>129</v>
      </c>
      <c r="GA156" s="2" t="s">
        <v>158</v>
      </c>
      <c r="GB156" s="2" t="s">
        <v>327</v>
      </c>
      <c r="GC156" s="2" t="s">
        <v>142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129</v>
      </c>
      <c r="GM156" s="2" t="s">
        <v>2263</v>
      </c>
      <c r="GN156" s="2" t="s">
        <v>2264</v>
      </c>
      <c r="GO156" s="2" t="s">
        <v>142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140</v>
      </c>
      <c r="GX156" s="2" t="s">
        <v>129</v>
      </c>
      <c r="GY156" s="2" t="s">
        <v>162</v>
      </c>
      <c r="GZ156" s="2" t="s">
        <v>132</v>
      </c>
      <c r="HA156" s="2" t="s">
        <v>142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140</v>
      </c>
      <c r="HJ156" s="2" t="s">
        <v>129</v>
      </c>
      <c r="HK156" s="2" t="s">
        <v>1272</v>
      </c>
      <c r="HL156" s="2" t="s">
        <v>1834</v>
      </c>
      <c r="HM156" s="2" t="s">
        <v>142</v>
      </c>
      <c r="HN156" s="2" t="s">
        <v>132</v>
      </c>
      <c r="HO156" s="4">
        <v>1</v>
      </c>
      <c r="HP156" s="8">
        <v>116.81</v>
      </c>
      <c r="HQ156" s="4"/>
      <c r="HR156" s="8"/>
      <c r="HS156" s="7"/>
      <c r="HT156" s="7"/>
      <c r="HU156" s="2" t="s">
        <v>140</v>
      </c>
      <c r="HV156" s="2" t="s">
        <v>129</v>
      </c>
      <c r="HW156" s="2" t="s">
        <v>367</v>
      </c>
      <c r="HX156" s="2" t="s">
        <v>2109</v>
      </c>
      <c r="HY156" s="2" t="s">
        <v>142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168</v>
      </c>
      <c r="IH156" s="2" t="s">
        <v>129</v>
      </c>
      <c r="II156" s="2" t="s">
        <v>132</v>
      </c>
      <c r="IJ156" s="2" t="s">
        <v>132</v>
      </c>
      <c r="IK156" s="2" t="s">
        <v>142</v>
      </c>
      <c r="IL156" s="2" t="s">
        <v>132</v>
      </c>
      <c r="IM156" s="4">
        <v>2</v>
      </c>
      <c r="IN156" s="8">
        <v>233.62</v>
      </c>
      <c r="IO156" s="4"/>
      <c r="IP156" s="8"/>
      <c r="IQ156" s="7"/>
      <c r="IR156" s="7"/>
      <c r="IS156" s="2" t="s">
        <v>140</v>
      </c>
      <c r="IT156" s="2" t="s">
        <v>129</v>
      </c>
      <c r="IU156" s="2" t="s">
        <v>305</v>
      </c>
      <c r="IV156" s="2" t="s">
        <v>2265</v>
      </c>
      <c r="IW156" s="2" t="s">
        <v>142</v>
      </c>
      <c r="IX156" s="2" t="s">
        <v>132</v>
      </c>
      <c r="IY156" s="4">
        <v>1</v>
      </c>
      <c r="IZ156" s="8">
        <v>142.76</v>
      </c>
      <c r="JA156" s="4"/>
      <c r="JB156" s="8"/>
      <c r="JC156" s="7"/>
      <c r="JD156" s="7"/>
      <c r="JE156" s="2" t="s">
        <v>140</v>
      </c>
      <c r="JF156" s="2" t="s">
        <v>129</v>
      </c>
      <c r="JG156" s="2" t="s">
        <v>156</v>
      </c>
      <c r="JH156" s="2" t="s">
        <v>2076</v>
      </c>
      <c r="JI156" s="2" t="s">
        <v>142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140</v>
      </c>
      <c r="JR156" s="2" t="s">
        <v>129</v>
      </c>
      <c r="JS156" s="2" t="s">
        <v>170</v>
      </c>
      <c r="JT156" s="2" t="s">
        <v>475</v>
      </c>
      <c r="JU156" s="2" t="s">
        <v>142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140</v>
      </c>
      <c r="KD156" s="2" t="s">
        <v>129</v>
      </c>
      <c r="KE156" s="2" t="s">
        <v>373</v>
      </c>
      <c r="KF156" s="2" t="s">
        <v>980</v>
      </c>
      <c r="KG156" s="2" t="s">
        <v>142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173</v>
      </c>
      <c r="KP156" s="2" t="s">
        <v>129</v>
      </c>
      <c r="KQ156" s="2" t="s">
        <v>132</v>
      </c>
      <c r="KR156" s="2" t="s">
        <v>132</v>
      </c>
      <c r="KS156" s="2" t="s">
        <v>142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168</v>
      </c>
      <c r="LB156" s="2" t="s">
        <v>177</v>
      </c>
      <c r="LC156" s="2" t="s">
        <v>132</v>
      </c>
      <c r="LD156" s="2" t="s">
        <v>132</v>
      </c>
      <c r="LE156" s="2" t="s">
        <v>142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132</v>
      </c>
      <c r="LN156" s="2" t="s">
        <v>132</v>
      </c>
      <c r="LO156" s="2" t="s">
        <v>132</v>
      </c>
      <c r="LP156" s="2" t="s">
        <v>132</v>
      </c>
      <c r="LQ156" s="2" t="s">
        <v>132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140</v>
      </c>
      <c r="LZ156" s="2" t="s">
        <v>174</v>
      </c>
      <c r="MA156" s="2" t="s">
        <v>2266</v>
      </c>
      <c r="MB156" s="2" t="s">
        <v>2267</v>
      </c>
      <c r="MC156" s="2" t="s">
        <v>142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176</v>
      </c>
      <c r="ML156" s="2" t="s">
        <v>129</v>
      </c>
      <c r="MM156" s="2" t="s">
        <v>132</v>
      </c>
      <c r="MN156" s="2" t="s">
        <v>132</v>
      </c>
      <c r="MO156" s="2" t="s">
        <v>142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175</v>
      </c>
      <c r="MX156" s="2" t="s">
        <v>129</v>
      </c>
      <c r="MY156" s="2" t="s">
        <v>132</v>
      </c>
      <c r="MZ156" s="2" t="s">
        <v>132</v>
      </c>
      <c r="NA156" s="2" t="s">
        <v>142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175</v>
      </c>
      <c r="NJ156" s="2" t="s">
        <v>129</v>
      </c>
      <c r="NK156" s="2" t="s">
        <v>132</v>
      </c>
      <c r="NL156" s="2" t="s">
        <v>132</v>
      </c>
      <c r="NM156" s="2" t="s">
        <v>142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175</v>
      </c>
      <c r="OH156" s="2" t="s">
        <v>129</v>
      </c>
      <c r="OI156" s="2" t="s">
        <v>132</v>
      </c>
      <c r="OJ156" s="2" t="s">
        <v>132</v>
      </c>
      <c r="OK156" s="2" t="s">
        <v>142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175</v>
      </c>
      <c r="OT156" s="2" t="s">
        <v>177</v>
      </c>
      <c r="OU156" s="2" t="s">
        <v>132</v>
      </c>
      <c r="OV156" s="2" t="s">
        <v>132</v>
      </c>
      <c r="OW156" s="2" t="s">
        <v>142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164</v>
      </c>
      <c r="PF156" s="2" t="s">
        <v>129</v>
      </c>
      <c r="PG156" s="2" t="s">
        <v>132</v>
      </c>
      <c r="PH156" s="2" t="s">
        <v>132</v>
      </c>
      <c r="PI156" s="2" t="s">
        <v>142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140</v>
      </c>
      <c r="PR156" s="2" t="s">
        <v>177</v>
      </c>
      <c r="PS156" s="2" t="s">
        <v>178</v>
      </c>
      <c r="PT156" s="2" t="s">
        <v>199</v>
      </c>
      <c r="PU156" s="2" t="s">
        <v>142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132</v>
      </c>
      <c r="QD156" s="2" t="s">
        <v>132</v>
      </c>
      <c r="QE156" s="2" t="s">
        <v>132</v>
      </c>
      <c r="QF156" s="2" t="s">
        <v>132</v>
      </c>
      <c r="QG156" s="2" t="s">
        <v>132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164</v>
      </c>
      <c r="QP156" s="2" t="s">
        <v>177</v>
      </c>
      <c r="QQ156" s="2" t="s">
        <v>132</v>
      </c>
      <c r="QR156" s="2" t="s">
        <v>132</v>
      </c>
      <c r="QS156" s="2" t="s">
        <v>142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176</v>
      </c>
      <c r="RB156" s="2" t="s">
        <v>129</v>
      </c>
      <c r="RC156" s="2" t="s">
        <v>132</v>
      </c>
      <c r="RD156" s="2" t="s">
        <v>132</v>
      </c>
      <c r="RE156" s="2" t="s">
        <v>142</v>
      </c>
      <c r="RF156" s="2" t="s">
        <v>180</v>
      </c>
      <c r="RG156" s="4"/>
      <c r="RH156" s="8"/>
      <c r="RI156" s="4"/>
      <c r="RJ156" s="8"/>
      <c r="RK156" s="7"/>
      <c r="RL156" s="7"/>
      <c r="RM156" s="2" t="s">
        <v>140</v>
      </c>
      <c r="RN156" s="2" t="s">
        <v>177</v>
      </c>
      <c r="RO156" s="2" t="s">
        <v>405</v>
      </c>
      <c r="RP156" s="2" t="s">
        <v>2268</v>
      </c>
      <c r="RQ156" s="2" t="s">
        <v>142</v>
      </c>
      <c r="RR156" s="2" t="s">
        <v>132</v>
      </c>
    </row>
    <row r="157">
      <c r="A157" s="2" t="s">
        <v>2269</v>
      </c>
      <c r="B157" s="2" t="s">
        <v>121</v>
      </c>
      <c r="C157" s="2" t="s">
        <v>2236</v>
      </c>
      <c r="D157" s="2" t="s">
        <v>1898</v>
      </c>
      <c r="E157" s="2" t="s">
        <v>1943</v>
      </c>
      <c r="F157" s="2" t="s">
        <v>2237</v>
      </c>
      <c r="G157" s="2" t="s">
        <v>2237</v>
      </c>
      <c r="H157" s="2" t="s">
        <v>2237</v>
      </c>
      <c r="I157" s="2" t="s">
        <v>2238</v>
      </c>
      <c r="J157" s="2" t="s">
        <v>2239</v>
      </c>
      <c r="K157" s="2" t="s">
        <v>1168</v>
      </c>
      <c r="L157" s="3">
        <v>74.11</v>
      </c>
      <c r="M157" s="3">
        <v>77.82</v>
      </c>
      <c r="N157" s="3">
        <v>141.94</v>
      </c>
      <c r="O157" s="2" t="s">
        <v>129</v>
      </c>
      <c r="P157" s="2" t="s">
        <v>130</v>
      </c>
      <c r="Q157" s="2" t="s">
        <v>131</v>
      </c>
      <c r="R157" s="2" t="s">
        <v>132</v>
      </c>
      <c r="S157" s="2" t="s">
        <v>2270</v>
      </c>
      <c r="T157" s="2" t="s">
        <v>132</v>
      </c>
      <c r="U157" s="2" t="s">
        <v>428</v>
      </c>
      <c r="V157" s="2" t="s">
        <v>283</v>
      </c>
      <c r="W157" s="2" t="s">
        <v>246</v>
      </c>
      <c r="X157" s="2" t="s">
        <v>849</v>
      </c>
      <c r="Y157" s="2" t="s">
        <v>683</v>
      </c>
      <c r="Z157" s="4">
        <v>239</v>
      </c>
      <c r="AA157" s="4">
        <f>=ROUNDDOWN(13.2777777777778,0)</f>
      </c>
      <c r="AB157" s="5">
        <v>18</v>
      </c>
      <c r="AC157" s="2" t="s">
        <v>1947</v>
      </c>
      <c r="AD157" s="4">
        <v>150</v>
      </c>
      <c r="AE157" s="4">
        <v>380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104</v>
      </c>
      <c r="AQ157" s="8">
        <v>8218.76</v>
      </c>
      <c r="AR157" s="4"/>
      <c r="AS157" s="8"/>
      <c r="AT157" s="7"/>
      <c r="AU157" s="7"/>
      <c r="AV157" s="4">
        <v>216</v>
      </c>
      <c r="AW157" s="8">
        <v>21711.07</v>
      </c>
      <c r="AX157" s="4" t="s">
        <v>132</v>
      </c>
      <c r="AY157" s="8" t="s">
        <v>132</v>
      </c>
      <c r="AZ157" s="7" t="s">
        <v>132</v>
      </c>
      <c r="BA157" s="7" t="s">
        <v>132</v>
      </c>
      <c r="BB157" s="7">
        <v>0.3786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0.2609</v>
      </c>
      <c r="BJ157" s="4">
        <v>104</v>
      </c>
      <c r="BK157" s="8">
        <v>8218.76</v>
      </c>
      <c r="BL157" s="2" t="s">
        <v>2271</v>
      </c>
      <c r="BM157" s="7">
        <v>1</v>
      </c>
      <c r="BN157" s="7">
        <v>1</v>
      </c>
      <c r="BO157" s="4">
        <v>54</v>
      </c>
      <c r="BP157" s="8">
        <v>4602.42</v>
      </c>
      <c r="BQ157" s="4"/>
      <c r="BR157" s="8"/>
      <c r="BS157" s="7"/>
      <c r="BT157" s="7"/>
      <c r="BU157" s="2" t="s">
        <v>140</v>
      </c>
      <c r="BV157" s="2" t="s">
        <v>129</v>
      </c>
      <c r="BW157" s="2" t="s">
        <v>132</v>
      </c>
      <c r="BX157" s="2" t="s">
        <v>1988</v>
      </c>
      <c r="BY157" s="2" t="s">
        <v>142</v>
      </c>
      <c r="BZ157" s="2" t="s">
        <v>132</v>
      </c>
      <c r="CA157" s="4">
        <v>40</v>
      </c>
      <c r="CB157" s="8">
        <v>2626.93</v>
      </c>
      <c r="CC157" s="4"/>
      <c r="CD157" s="8"/>
      <c r="CE157" s="7"/>
      <c r="CF157" s="7"/>
      <c r="CG157" s="2" t="s">
        <v>140</v>
      </c>
      <c r="CH157" s="2" t="s">
        <v>129</v>
      </c>
      <c r="CI157" s="2" t="s">
        <v>1975</v>
      </c>
      <c r="CJ157" s="2" t="s">
        <v>2272</v>
      </c>
      <c r="CK157" s="2" t="s">
        <v>142</v>
      </c>
      <c r="CL157" s="2" t="s">
        <v>132</v>
      </c>
      <c r="CM157" s="4">
        <v>5</v>
      </c>
      <c r="CN157" s="8">
        <v>461.75</v>
      </c>
      <c r="CO157" s="4"/>
      <c r="CP157" s="8"/>
      <c r="CQ157" s="7"/>
      <c r="CR157" s="7"/>
      <c r="CS157" s="2" t="s">
        <v>140</v>
      </c>
      <c r="CT157" s="2" t="s">
        <v>129</v>
      </c>
      <c r="CU157" s="2" t="s">
        <v>165</v>
      </c>
      <c r="CV157" s="2" t="s">
        <v>636</v>
      </c>
      <c r="CW157" s="2" t="s">
        <v>142</v>
      </c>
      <c r="CX157" s="2" t="s">
        <v>132</v>
      </c>
      <c r="CY157" s="4">
        <v>2</v>
      </c>
      <c r="CZ157" s="8">
        <v>230.84</v>
      </c>
      <c r="DA157" s="4"/>
      <c r="DB157" s="8"/>
      <c r="DC157" s="7"/>
      <c r="DD157" s="7"/>
      <c r="DE157" s="2" t="s">
        <v>140</v>
      </c>
      <c r="DF157" s="2" t="s">
        <v>129</v>
      </c>
      <c r="DG157" s="2" t="s">
        <v>688</v>
      </c>
      <c r="DH157" s="2" t="s">
        <v>596</v>
      </c>
      <c r="DI157" s="2" t="s">
        <v>142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140</v>
      </c>
      <c r="DR157" s="2" t="s">
        <v>177</v>
      </c>
      <c r="DS157" s="2" t="s">
        <v>200</v>
      </c>
      <c r="DT157" s="2" t="s">
        <v>2273</v>
      </c>
      <c r="DU157" s="2" t="s">
        <v>142</v>
      </c>
      <c r="DV157" s="2" t="s">
        <v>132</v>
      </c>
      <c r="DW157" s="4">
        <v>1</v>
      </c>
      <c r="DX157" s="8">
        <v>100.7</v>
      </c>
      <c r="DY157" s="4"/>
      <c r="DZ157" s="8"/>
      <c r="EA157" s="7"/>
      <c r="EB157" s="7"/>
      <c r="EC157" s="2" t="s">
        <v>140</v>
      </c>
      <c r="ED157" s="2" t="s">
        <v>129</v>
      </c>
      <c r="EE157" s="2" t="s">
        <v>433</v>
      </c>
      <c r="EF157" s="2" t="s">
        <v>2274</v>
      </c>
      <c r="EG157" s="2" t="s">
        <v>142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140</v>
      </c>
      <c r="EP157" s="2" t="s">
        <v>129</v>
      </c>
      <c r="EQ157" s="2" t="s">
        <v>688</v>
      </c>
      <c r="ER157" s="2" t="s">
        <v>2275</v>
      </c>
      <c r="ES157" s="2" t="s">
        <v>142</v>
      </c>
      <c r="ET157" s="2" t="s">
        <v>132</v>
      </c>
      <c r="EU157" s="4">
        <v>1</v>
      </c>
      <c r="EV157" s="8">
        <v>96.13</v>
      </c>
      <c r="EW157" s="4"/>
      <c r="EX157" s="8"/>
      <c r="EY157" s="7"/>
      <c r="EZ157" s="7"/>
      <c r="FA157" s="2" t="s">
        <v>140</v>
      </c>
      <c r="FB157" s="2" t="s">
        <v>129</v>
      </c>
      <c r="FC157" s="2" t="s">
        <v>564</v>
      </c>
      <c r="FD157" s="2" t="s">
        <v>266</v>
      </c>
      <c r="FE157" s="2" t="s">
        <v>142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140</v>
      </c>
      <c r="FN157" s="2" t="s">
        <v>129</v>
      </c>
      <c r="FO157" s="2" t="s">
        <v>156</v>
      </c>
      <c r="FP157" s="2" t="s">
        <v>1450</v>
      </c>
      <c r="FQ157" s="2" t="s">
        <v>142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140</v>
      </c>
      <c r="FZ157" s="2" t="s">
        <v>129</v>
      </c>
      <c r="GA157" s="2" t="s">
        <v>913</v>
      </c>
      <c r="GB157" s="2" t="s">
        <v>132</v>
      </c>
      <c r="GC157" s="2" t="s">
        <v>142</v>
      </c>
      <c r="GD157" s="2" t="s">
        <v>132</v>
      </c>
      <c r="GE157" s="4">
        <v>1</v>
      </c>
      <c r="GF157" s="8">
        <v>99.99</v>
      </c>
      <c r="GG157" s="4"/>
      <c r="GH157" s="8"/>
      <c r="GI157" s="7"/>
      <c r="GJ157" s="7"/>
      <c r="GK157" s="2" t="s">
        <v>140</v>
      </c>
      <c r="GL157" s="2" t="s">
        <v>129</v>
      </c>
      <c r="GM157" s="2" t="s">
        <v>688</v>
      </c>
      <c r="GN157" s="2" t="s">
        <v>809</v>
      </c>
      <c r="GO157" s="2" t="s">
        <v>142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140</v>
      </c>
      <c r="GX157" s="2" t="s">
        <v>129</v>
      </c>
      <c r="GY157" s="2" t="s">
        <v>162</v>
      </c>
      <c r="GZ157" s="2" t="s">
        <v>132</v>
      </c>
      <c r="HA157" s="2" t="s">
        <v>142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164</v>
      </c>
      <c r="HJ157" s="2" t="s">
        <v>129</v>
      </c>
      <c r="HK157" s="2" t="s">
        <v>686</v>
      </c>
      <c r="HL157" s="2" t="s">
        <v>2276</v>
      </c>
      <c r="HM157" s="2" t="s">
        <v>142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129</v>
      </c>
      <c r="HW157" s="2" t="s">
        <v>367</v>
      </c>
      <c r="HX157" s="2" t="s">
        <v>1025</v>
      </c>
      <c r="HY157" s="2" t="s">
        <v>142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168</v>
      </c>
      <c r="IH157" s="2" t="s">
        <v>129</v>
      </c>
      <c r="II157" s="2" t="s">
        <v>132</v>
      </c>
      <c r="IJ157" s="2" t="s">
        <v>132</v>
      </c>
      <c r="IK157" s="2" t="s">
        <v>142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140</v>
      </c>
      <c r="IT157" s="2" t="s">
        <v>129</v>
      </c>
      <c r="IU157" s="2" t="s">
        <v>169</v>
      </c>
      <c r="IV157" s="2" t="s">
        <v>132</v>
      </c>
      <c r="IW157" s="2" t="s">
        <v>142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129</v>
      </c>
      <c r="JG157" s="2" t="s">
        <v>156</v>
      </c>
      <c r="JH157" s="2" t="s">
        <v>1215</v>
      </c>
      <c r="JI157" s="2" t="s">
        <v>142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140</v>
      </c>
      <c r="JR157" s="2" t="s">
        <v>129</v>
      </c>
      <c r="JS157" s="2" t="s">
        <v>306</v>
      </c>
      <c r="JT157" s="2" t="s">
        <v>341</v>
      </c>
      <c r="JU157" s="2" t="s">
        <v>142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140</v>
      </c>
      <c r="KD157" s="2" t="s">
        <v>129</v>
      </c>
      <c r="KE157" s="2" t="s">
        <v>393</v>
      </c>
      <c r="KF157" s="2" t="s">
        <v>2277</v>
      </c>
      <c r="KG157" s="2" t="s">
        <v>142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173</v>
      </c>
      <c r="KP157" s="2" t="s">
        <v>129</v>
      </c>
      <c r="KQ157" s="2" t="s">
        <v>132</v>
      </c>
      <c r="KR157" s="2" t="s">
        <v>132</v>
      </c>
      <c r="KS157" s="2" t="s">
        <v>142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168</v>
      </c>
      <c r="LB157" s="2" t="s">
        <v>177</v>
      </c>
      <c r="LC157" s="2" t="s">
        <v>132</v>
      </c>
      <c r="LD157" s="2" t="s">
        <v>132</v>
      </c>
      <c r="LE157" s="2" t="s">
        <v>142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132</v>
      </c>
      <c r="LN157" s="2" t="s">
        <v>132</v>
      </c>
      <c r="LO157" s="2" t="s">
        <v>132</v>
      </c>
      <c r="LP157" s="2" t="s">
        <v>132</v>
      </c>
      <c r="LQ157" s="2" t="s">
        <v>132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140</v>
      </c>
      <c r="LZ157" s="2" t="s">
        <v>174</v>
      </c>
      <c r="MA157" s="2" t="s">
        <v>696</v>
      </c>
      <c r="MB157" s="2" t="s">
        <v>2278</v>
      </c>
      <c r="MC157" s="2" t="s">
        <v>142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176</v>
      </c>
      <c r="ML157" s="2" t="s">
        <v>129</v>
      </c>
      <c r="MM157" s="2" t="s">
        <v>132</v>
      </c>
      <c r="MN157" s="2" t="s">
        <v>132</v>
      </c>
      <c r="MO157" s="2" t="s">
        <v>142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175</v>
      </c>
      <c r="MX157" s="2" t="s">
        <v>129</v>
      </c>
      <c r="MY157" s="2" t="s">
        <v>132</v>
      </c>
      <c r="MZ157" s="2" t="s">
        <v>132</v>
      </c>
      <c r="NA157" s="2" t="s">
        <v>142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175</v>
      </c>
      <c r="NJ157" s="2" t="s">
        <v>129</v>
      </c>
      <c r="NK157" s="2" t="s">
        <v>132</v>
      </c>
      <c r="NL157" s="2" t="s">
        <v>132</v>
      </c>
      <c r="NM157" s="2" t="s">
        <v>142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176</v>
      </c>
      <c r="NV157" s="2" t="s">
        <v>129</v>
      </c>
      <c r="NW157" s="2" t="s">
        <v>132</v>
      </c>
      <c r="NX157" s="2" t="s">
        <v>132</v>
      </c>
      <c r="NY157" s="2" t="s">
        <v>142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175</v>
      </c>
      <c r="OH157" s="2" t="s">
        <v>129</v>
      </c>
      <c r="OI157" s="2" t="s">
        <v>132</v>
      </c>
      <c r="OJ157" s="2" t="s">
        <v>132</v>
      </c>
      <c r="OK157" s="2" t="s">
        <v>142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175</v>
      </c>
      <c r="OT157" s="2" t="s">
        <v>177</v>
      </c>
      <c r="OU157" s="2" t="s">
        <v>132</v>
      </c>
      <c r="OV157" s="2" t="s">
        <v>132</v>
      </c>
      <c r="OW157" s="2" t="s">
        <v>142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164</v>
      </c>
      <c r="PF157" s="2" t="s">
        <v>129</v>
      </c>
      <c r="PG157" s="2" t="s">
        <v>132</v>
      </c>
      <c r="PH157" s="2" t="s">
        <v>132</v>
      </c>
      <c r="PI157" s="2" t="s">
        <v>142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140</v>
      </c>
      <c r="PR157" s="2" t="s">
        <v>177</v>
      </c>
      <c r="PS157" s="2" t="s">
        <v>508</v>
      </c>
      <c r="PT157" s="2" t="s">
        <v>671</v>
      </c>
      <c r="PU157" s="2" t="s">
        <v>142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132</v>
      </c>
      <c r="QD157" s="2" t="s">
        <v>132</v>
      </c>
      <c r="QE157" s="2" t="s">
        <v>132</v>
      </c>
      <c r="QF157" s="2" t="s">
        <v>132</v>
      </c>
      <c r="QG157" s="2" t="s">
        <v>132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164</v>
      </c>
      <c r="QP157" s="2" t="s">
        <v>177</v>
      </c>
      <c r="QQ157" s="2" t="s">
        <v>132</v>
      </c>
      <c r="QR157" s="2" t="s">
        <v>132</v>
      </c>
      <c r="QS157" s="2" t="s">
        <v>142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176</v>
      </c>
      <c r="RB157" s="2" t="s">
        <v>129</v>
      </c>
      <c r="RC157" s="2" t="s">
        <v>132</v>
      </c>
      <c r="RD157" s="2" t="s">
        <v>132</v>
      </c>
      <c r="RE157" s="2" t="s">
        <v>142</v>
      </c>
      <c r="RF157" s="2" t="s">
        <v>180</v>
      </c>
      <c r="RG157" s="4"/>
      <c r="RH157" s="8"/>
      <c r="RI157" s="4"/>
      <c r="RJ157" s="8"/>
      <c r="RK157" s="7"/>
      <c r="RL157" s="7"/>
      <c r="RM157" s="2" t="s">
        <v>176</v>
      </c>
      <c r="RN157" s="2" t="s">
        <v>129</v>
      </c>
      <c r="RO157" s="2" t="s">
        <v>132</v>
      </c>
      <c r="RP157" s="2" t="s">
        <v>132</v>
      </c>
      <c r="RQ157" s="2" t="s">
        <v>142</v>
      </c>
      <c r="RR157" s="2" t="s">
        <v>132</v>
      </c>
    </row>
    <row r="158">
      <c r="A158" s="2" t="s">
        <v>2279</v>
      </c>
      <c r="B158" s="2" t="s">
        <v>121</v>
      </c>
      <c r="C158" s="2" t="s">
        <v>2236</v>
      </c>
      <c r="D158" s="2" t="s">
        <v>1898</v>
      </c>
      <c r="E158" s="2" t="s">
        <v>1943</v>
      </c>
      <c r="F158" s="2" t="s">
        <v>2237</v>
      </c>
      <c r="G158" s="2" t="s">
        <v>2237</v>
      </c>
      <c r="H158" s="2" t="s">
        <v>2237</v>
      </c>
      <c r="I158" s="2" t="s">
        <v>2253</v>
      </c>
      <c r="J158" s="2" t="s">
        <v>2254</v>
      </c>
      <c r="K158" s="2" t="s">
        <v>1168</v>
      </c>
      <c r="L158" s="3">
        <v>111.24</v>
      </c>
      <c r="M158" s="3">
        <v>116.8</v>
      </c>
      <c r="N158" s="3">
        <v>209.94</v>
      </c>
      <c r="O158" s="2" t="s">
        <v>129</v>
      </c>
      <c r="P158" s="2" t="s">
        <v>130</v>
      </c>
      <c r="Q158" s="2" t="s">
        <v>131</v>
      </c>
      <c r="R158" s="2" t="s">
        <v>132</v>
      </c>
      <c r="S158" s="2" t="s">
        <v>2280</v>
      </c>
      <c r="T158" s="2" t="s">
        <v>132</v>
      </c>
      <c r="U158" s="2" t="s">
        <v>428</v>
      </c>
      <c r="V158" s="2" t="s">
        <v>283</v>
      </c>
      <c r="W158" s="2" t="s">
        <v>246</v>
      </c>
      <c r="X158" s="2" t="s">
        <v>849</v>
      </c>
      <c r="Y158" s="2" t="s">
        <v>683</v>
      </c>
      <c r="Z158" s="4">
        <v>160</v>
      </c>
      <c r="AA158" s="4">
        <f>=ROUNDDOWN(7.76699029126214,0)</f>
      </c>
      <c r="AB158" s="5">
        <v>20.6</v>
      </c>
      <c r="AC158" s="2" t="s">
        <v>138</v>
      </c>
      <c r="AD158" s="4">
        <v>250</v>
      </c>
      <c r="AE158" s="4">
        <v>650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112</v>
      </c>
      <c r="AQ158" s="8">
        <v>13492.31</v>
      </c>
      <c r="AR158" s="4"/>
      <c r="AS158" s="8"/>
      <c r="AT158" s="7"/>
      <c r="AU158" s="7"/>
      <c r="AV158" s="4" t="s">
        <v>132</v>
      </c>
      <c r="AW158" s="8" t="s">
        <v>132</v>
      </c>
      <c r="AX158" s="4" t="s">
        <v>132</v>
      </c>
      <c r="AY158" s="8" t="s">
        <v>132</v>
      </c>
      <c r="AZ158" s="7" t="s">
        <v>132</v>
      </c>
      <c r="BA158" s="7" t="s">
        <v>132</v>
      </c>
      <c r="BB158" s="7">
        <v>0.6214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 t="s">
        <v>132</v>
      </c>
      <c r="BJ158" s="4">
        <v>112</v>
      </c>
      <c r="BK158" s="8">
        <v>13492.31</v>
      </c>
      <c r="BL158" s="2" t="s">
        <v>2281</v>
      </c>
      <c r="BM158" s="7">
        <v>1</v>
      </c>
      <c r="BN158" s="7">
        <v>1</v>
      </c>
      <c r="BO158" s="4">
        <v>38</v>
      </c>
      <c r="BP158" s="8">
        <v>4861.34</v>
      </c>
      <c r="BQ158" s="4"/>
      <c r="BR158" s="8"/>
      <c r="BS158" s="7"/>
      <c r="BT158" s="7"/>
      <c r="BU158" s="2" t="s">
        <v>140</v>
      </c>
      <c r="BV158" s="2" t="s">
        <v>129</v>
      </c>
      <c r="BW158" s="2" t="s">
        <v>132</v>
      </c>
      <c r="BX158" s="2" t="s">
        <v>498</v>
      </c>
      <c r="BY158" s="2" t="s">
        <v>142</v>
      </c>
      <c r="BZ158" s="2" t="s">
        <v>132</v>
      </c>
      <c r="CA158" s="4">
        <v>48</v>
      </c>
      <c r="CB158" s="8">
        <v>5030.16</v>
      </c>
      <c r="CC158" s="4"/>
      <c r="CD158" s="8"/>
      <c r="CE158" s="7"/>
      <c r="CF158" s="7"/>
      <c r="CG158" s="2" t="s">
        <v>140</v>
      </c>
      <c r="CH158" s="2" t="s">
        <v>129</v>
      </c>
      <c r="CI158" s="2" t="s">
        <v>1975</v>
      </c>
      <c r="CJ158" s="2" t="s">
        <v>306</v>
      </c>
      <c r="CK158" s="2" t="s">
        <v>142</v>
      </c>
      <c r="CL158" s="2" t="s">
        <v>132</v>
      </c>
      <c r="CM158" s="4">
        <v>8</v>
      </c>
      <c r="CN158" s="8">
        <v>1043.04</v>
      </c>
      <c r="CO158" s="4"/>
      <c r="CP158" s="8"/>
      <c r="CQ158" s="7"/>
      <c r="CR158" s="7"/>
      <c r="CS158" s="2" t="s">
        <v>140</v>
      </c>
      <c r="CT158" s="2" t="s">
        <v>129</v>
      </c>
      <c r="CU158" s="2" t="s">
        <v>165</v>
      </c>
      <c r="CV158" s="2" t="s">
        <v>1175</v>
      </c>
      <c r="CW158" s="2" t="s">
        <v>142</v>
      </c>
      <c r="CX158" s="2" t="s">
        <v>132</v>
      </c>
      <c r="CY158" s="4">
        <v>2</v>
      </c>
      <c r="CZ158" s="8">
        <v>290.05</v>
      </c>
      <c r="DA158" s="4"/>
      <c r="DB158" s="8"/>
      <c r="DC158" s="7"/>
      <c r="DD158" s="7"/>
      <c r="DE158" s="2" t="s">
        <v>140</v>
      </c>
      <c r="DF158" s="2" t="s">
        <v>129</v>
      </c>
      <c r="DG158" s="2" t="s">
        <v>683</v>
      </c>
      <c r="DH158" s="2" t="s">
        <v>808</v>
      </c>
      <c r="DI158" s="2" t="s">
        <v>142</v>
      </c>
      <c r="DJ158" s="2" t="s">
        <v>132</v>
      </c>
      <c r="DK158" s="4">
        <v>10</v>
      </c>
      <c r="DL158" s="8">
        <v>1362.7</v>
      </c>
      <c r="DM158" s="4"/>
      <c r="DN158" s="8"/>
      <c r="DO158" s="7"/>
      <c r="DP158" s="7"/>
      <c r="DQ158" s="2" t="s">
        <v>140</v>
      </c>
      <c r="DR158" s="2" t="s">
        <v>129</v>
      </c>
      <c r="DS158" s="2" t="s">
        <v>200</v>
      </c>
      <c r="DT158" s="2" t="s">
        <v>2282</v>
      </c>
      <c r="DU158" s="2" t="s">
        <v>142</v>
      </c>
      <c r="DV158" s="2" t="s">
        <v>132</v>
      </c>
      <c r="DW158" s="4">
        <v>1</v>
      </c>
      <c r="DX158" s="8">
        <v>144.73</v>
      </c>
      <c r="DY158" s="4"/>
      <c r="DZ158" s="8"/>
      <c r="EA158" s="7"/>
      <c r="EB158" s="7"/>
      <c r="EC158" s="2" t="s">
        <v>140</v>
      </c>
      <c r="ED158" s="2" t="s">
        <v>129</v>
      </c>
      <c r="EE158" s="2" t="s">
        <v>258</v>
      </c>
      <c r="EF158" s="2" t="s">
        <v>1545</v>
      </c>
      <c r="EG158" s="2" t="s">
        <v>142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140</v>
      </c>
      <c r="EP158" s="2" t="s">
        <v>129</v>
      </c>
      <c r="EQ158" s="2" t="s">
        <v>683</v>
      </c>
      <c r="ER158" s="2" t="s">
        <v>652</v>
      </c>
      <c r="ES158" s="2" t="s">
        <v>142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173</v>
      </c>
      <c r="FB158" s="2" t="s">
        <v>129</v>
      </c>
      <c r="FC158" s="2" t="s">
        <v>132</v>
      </c>
      <c r="FD158" s="2" t="s">
        <v>132</v>
      </c>
      <c r="FE158" s="2" t="s">
        <v>142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140</v>
      </c>
      <c r="FN158" s="2" t="s">
        <v>129</v>
      </c>
      <c r="FO158" s="2" t="s">
        <v>156</v>
      </c>
      <c r="FP158" s="2" t="s">
        <v>499</v>
      </c>
      <c r="FQ158" s="2" t="s">
        <v>142</v>
      </c>
      <c r="FR158" s="2" t="s">
        <v>132</v>
      </c>
      <c r="FS158" s="4">
        <v>2</v>
      </c>
      <c r="FT158" s="8">
        <v>280.32</v>
      </c>
      <c r="FU158" s="4"/>
      <c r="FV158" s="8"/>
      <c r="FW158" s="7"/>
      <c r="FX158" s="7"/>
      <c r="FY158" s="2" t="s">
        <v>140</v>
      </c>
      <c r="FZ158" s="2" t="s">
        <v>129</v>
      </c>
      <c r="GA158" s="2" t="s">
        <v>913</v>
      </c>
      <c r="GB158" s="2" t="s">
        <v>1224</v>
      </c>
      <c r="GC158" s="2" t="s">
        <v>142</v>
      </c>
      <c r="GD158" s="2" t="s">
        <v>132</v>
      </c>
      <c r="GE158" s="4">
        <v>3</v>
      </c>
      <c r="GF158" s="8">
        <v>479.97</v>
      </c>
      <c r="GG158" s="4"/>
      <c r="GH158" s="8"/>
      <c r="GI158" s="7"/>
      <c r="GJ158" s="7"/>
      <c r="GK158" s="2" t="s">
        <v>140</v>
      </c>
      <c r="GL158" s="2" t="s">
        <v>129</v>
      </c>
      <c r="GM158" s="2" t="s">
        <v>683</v>
      </c>
      <c r="GN158" s="2" t="s">
        <v>1347</v>
      </c>
      <c r="GO158" s="2" t="s">
        <v>142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140</v>
      </c>
      <c r="GX158" s="2" t="s">
        <v>129</v>
      </c>
      <c r="GY158" s="2" t="s">
        <v>162</v>
      </c>
      <c r="GZ158" s="2" t="s">
        <v>132</v>
      </c>
      <c r="HA158" s="2" t="s">
        <v>142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140</v>
      </c>
      <c r="HJ158" s="2" t="s">
        <v>129</v>
      </c>
      <c r="HK158" s="2" t="s">
        <v>686</v>
      </c>
      <c r="HL158" s="2" t="s">
        <v>166</v>
      </c>
      <c r="HM158" s="2" t="s">
        <v>142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129</v>
      </c>
      <c r="HW158" s="2" t="s">
        <v>367</v>
      </c>
      <c r="HX158" s="2" t="s">
        <v>2283</v>
      </c>
      <c r="HY158" s="2" t="s">
        <v>142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168</v>
      </c>
      <c r="IH158" s="2" t="s">
        <v>129</v>
      </c>
      <c r="II158" s="2" t="s">
        <v>132</v>
      </c>
      <c r="IJ158" s="2" t="s">
        <v>132</v>
      </c>
      <c r="IK158" s="2" t="s">
        <v>142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129</v>
      </c>
      <c r="IU158" s="2" t="s">
        <v>169</v>
      </c>
      <c r="IV158" s="2" t="s">
        <v>132</v>
      </c>
      <c r="IW158" s="2" t="s">
        <v>142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129</v>
      </c>
      <c r="JG158" s="2" t="s">
        <v>156</v>
      </c>
      <c r="JH158" s="2" t="s">
        <v>2284</v>
      </c>
      <c r="JI158" s="2" t="s">
        <v>142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140</v>
      </c>
      <c r="JR158" s="2" t="s">
        <v>129</v>
      </c>
      <c r="JS158" s="2" t="s">
        <v>420</v>
      </c>
      <c r="JT158" s="2" t="s">
        <v>265</v>
      </c>
      <c r="JU158" s="2" t="s">
        <v>142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140</v>
      </c>
      <c r="KD158" s="2" t="s">
        <v>129</v>
      </c>
      <c r="KE158" s="2" t="s">
        <v>393</v>
      </c>
      <c r="KF158" s="2" t="s">
        <v>2249</v>
      </c>
      <c r="KG158" s="2" t="s">
        <v>142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173</v>
      </c>
      <c r="KP158" s="2" t="s">
        <v>129</v>
      </c>
      <c r="KQ158" s="2" t="s">
        <v>132</v>
      </c>
      <c r="KR158" s="2" t="s">
        <v>132</v>
      </c>
      <c r="KS158" s="2" t="s">
        <v>142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168</v>
      </c>
      <c r="LB158" s="2" t="s">
        <v>177</v>
      </c>
      <c r="LC158" s="2" t="s">
        <v>132</v>
      </c>
      <c r="LD158" s="2" t="s">
        <v>132</v>
      </c>
      <c r="LE158" s="2" t="s">
        <v>142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132</v>
      </c>
      <c r="LN158" s="2" t="s">
        <v>132</v>
      </c>
      <c r="LO158" s="2" t="s">
        <v>132</v>
      </c>
      <c r="LP158" s="2" t="s">
        <v>132</v>
      </c>
      <c r="LQ158" s="2" t="s">
        <v>132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140</v>
      </c>
      <c r="LZ158" s="2" t="s">
        <v>174</v>
      </c>
      <c r="MA158" s="2" t="s">
        <v>696</v>
      </c>
      <c r="MB158" s="2" t="s">
        <v>508</v>
      </c>
      <c r="MC158" s="2" t="s">
        <v>142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176</v>
      </c>
      <c r="ML158" s="2" t="s">
        <v>129</v>
      </c>
      <c r="MM158" s="2" t="s">
        <v>132</v>
      </c>
      <c r="MN158" s="2" t="s">
        <v>132</v>
      </c>
      <c r="MO158" s="2" t="s">
        <v>142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175</v>
      </c>
      <c r="MX158" s="2" t="s">
        <v>129</v>
      </c>
      <c r="MY158" s="2" t="s">
        <v>132</v>
      </c>
      <c r="MZ158" s="2" t="s">
        <v>132</v>
      </c>
      <c r="NA158" s="2" t="s">
        <v>142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175</v>
      </c>
      <c r="NJ158" s="2" t="s">
        <v>129</v>
      </c>
      <c r="NK158" s="2" t="s">
        <v>132</v>
      </c>
      <c r="NL158" s="2" t="s">
        <v>132</v>
      </c>
      <c r="NM158" s="2" t="s">
        <v>142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176</v>
      </c>
      <c r="NV158" s="2" t="s">
        <v>129</v>
      </c>
      <c r="NW158" s="2" t="s">
        <v>132</v>
      </c>
      <c r="NX158" s="2" t="s">
        <v>132</v>
      </c>
      <c r="NY158" s="2" t="s">
        <v>142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129</v>
      </c>
      <c r="OI158" s="2" t="s">
        <v>132</v>
      </c>
      <c r="OJ158" s="2" t="s">
        <v>132</v>
      </c>
      <c r="OK158" s="2" t="s">
        <v>142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175</v>
      </c>
      <c r="OT158" s="2" t="s">
        <v>177</v>
      </c>
      <c r="OU158" s="2" t="s">
        <v>132</v>
      </c>
      <c r="OV158" s="2" t="s">
        <v>132</v>
      </c>
      <c r="OW158" s="2" t="s">
        <v>142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164</v>
      </c>
      <c r="PF158" s="2" t="s">
        <v>129</v>
      </c>
      <c r="PG158" s="2" t="s">
        <v>132</v>
      </c>
      <c r="PH158" s="2" t="s">
        <v>132</v>
      </c>
      <c r="PI158" s="2" t="s">
        <v>142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140</v>
      </c>
      <c r="PR158" s="2" t="s">
        <v>177</v>
      </c>
      <c r="PS158" s="2" t="s">
        <v>213</v>
      </c>
      <c r="PT158" s="2" t="s">
        <v>132</v>
      </c>
      <c r="PU158" s="2" t="s">
        <v>142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132</v>
      </c>
      <c r="QD158" s="2" t="s">
        <v>132</v>
      </c>
      <c r="QE158" s="2" t="s">
        <v>132</v>
      </c>
      <c r="QF158" s="2" t="s">
        <v>132</v>
      </c>
      <c r="QG158" s="2" t="s">
        <v>132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164</v>
      </c>
      <c r="QP158" s="2" t="s">
        <v>177</v>
      </c>
      <c r="QQ158" s="2" t="s">
        <v>132</v>
      </c>
      <c r="QR158" s="2" t="s">
        <v>132</v>
      </c>
      <c r="QS158" s="2" t="s">
        <v>142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176</v>
      </c>
      <c r="RB158" s="2" t="s">
        <v>129</v>
      </c>
      <c r="RC158" s="2" t="s">
        <v>132</v>
      </c>
      <c r="RD158" s="2" t="s">
        <v>132</v>
      </c>
      <c r="RE158" s="2" t="s">
        <v>142</v>
      </c>
      <c r="RF158" s="2" t="s">
        <v>180</v>
      </c>
      <c r="RG158" s="4"/>
      <c r="RH158" s="8"/>
      <c r="RI158" s="4"/>
      <c r="RJ158" s="8"/>
      <c r="RK158" s="7"/>
      <c r="RL158" s="7"/>
      <c r="RM158" s="2" t="s">
        <v>140</v>
      </c>
      <c r="RN158" s="2" t="s">
        <v>177</v>
      </c>
      <c r="RO158" s="2" t="s">
        <v>895</v>
      </c>
      <c r="RP158" s="2" t="s">
        <v>2283</v>
      </c>
      <c r="RQ158" s="2" t="s">
        <v>142</v>
      </c>
      <c r="RR158" s="2" t="s">
        <v>132</v>
      </c>
    </row>
    <row r="159">
      <c r="A159" s="2" t="s">
        <v>2285</v>
      </c>
      <c r="B159" s="2" t="s">
        <v>121</v>
      </c>
      <c r="C159" s="2" t="s">
        <v>2236</v>
      </c>
      <c r="D159" s="2" t="s">
        <v>1898</v>
      </c>
      <c r="E159" s="2" t="s">
        <v>1943</v>
      </c>
      <c r="F159" s="2" t="s">
        <v>2237</v>
      </c>
      <c r="G159" s="2" t="s">
        <v>2237</v>
      </c>
      <c r="H159" s="2" t="s">
        <v>2237</v>
      </c>
      <c r="I159" s="2" t="s">
        <v>2238</v>
      </c>
      <c r="J159" s="2" t="s">
        <v>2239</v>
      </c>
      <c r="K159" s="2" t="s">
        <v>1043</v>
      </c>
      <c r="L159" s="3">
        <v>74.11</v>
      </c>
      <c r="M159" s="3">
        <v>77.82</v>
      </c>
      <c r="N159" s="3">
        <v>141.94</v>
      </c>
      <c r="O159" s="2" t="s">
        <v>129</v>
      </c>
      <c r="P159" s="2" t="s">
        <v>218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428</v>
      </c>
      <c r="V159" s="2" t="s">
        <v>283</v>
      </c>
      <c r="W159" s="2" t="s">
        <v>246</v>
      </c>
      <c r="X159" s="2" t="s">
        <v>849</v>
      </c>
      <c r="Y159" s="2" t="s">
        <v>2240</v>
      </c>
      <c r="Z159" s="4">
        <v>102</v>
      </c>
      <c r="AA159" s="4">
        <f>=ROUNDDOWN(8.5,0)</f>
      </c>
      <c r="AB159" s="5">
        <v>12</v>
      </c>
      <c r="AC159" s="2" t="s">
        <v>286</v>
      </c>
      <c r="AD159" s="4">
        <v>100</v>
      </c>
      <c r="AE159" s="4">
        <v>360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40</v>
      </c>
      <c r="AQ159" s="8">
        <v>3199.4</v>
      </c>
      <c r="AR159" s="4"/>
      <c r="AS159" s="8"/>
      <c r="AT159" s="7"/>
      <c r="AU159" s="7"/>
      <c r="AV159" s="4">
        <v>86</v>
      </c>
      <c r="AW159" s="8">
        <v>8850.82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>
        <v>0.3615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0.1063</v>
      </c>
      <c r="BJ159" s="4">
        <v>40</v>
      </c>
      <c r="BK159" s="8">
        <v>3199.4</v>
      </c>
      <c r="BL159" s="2" t="s">
        <v>2286</v>
      </c>
      <c r="BM159" s="7">
        <v>1</v>
      </c>
      <c r="BN159" s="7">
        <v>1</v>
      </c>
      <c r="BO159" s="4">
        <v>9</v>
      </c>
      <c r="BP159" s="8">
        <v>767.07</v>
      </c>
      <c r="BQ159" s="4"/>
      <c r="BR159" s="8"/>
      <c r="BS159" s="7"/>
      <c r="BT159" s="7"/>
      <c r="BU159" s="2" t="s">
        <v>140</v>
      </c>
      <c r="BV159" s="2" t="s">
        <v>129</v>
      </c>
      <c r="BW159" s="2" t="s">
        <v>132</v>
      </c>
      <c r="BX159" s="2" t="s">
        <v>154</v>
      </c>
      <c r="BY159" s="2" t="s">
        <v>142</v>
      </c>
      <c r="BZ159" s="2" t="s">
        <v>132</v>
      </c>
      <c r="CA159" s="4">
        <v>18</v>
      </c>
      <c r="CB159" s="8">
        <v>1190.36</v>
      </c>
      <c r="CC159" s="4"/>
      <c r="CD159" s="8"/>
      <c r="CE159" s="7"/>
      <c r="CF159" s="7"/>
      <c r="CG159" s="2" t="s">
        <v>140</v>
      </c>
      <c r="CH159" s="2" t="s">
        <v>129</v>
      </c>
      <c r="CI159" s="2" t="s">
        <v>2242</v>
      </c>
      <c r="CJ159" s="2" t="s">
        <v>374</v>
      </c>
      <c r="CK159" s="2" t="s">
        <v>142</v>
      </c>
      <c r="CL159" s="2" t="s">
        <v>132</v>
      </c>
      <c r="CM159" s="4">
        <v>6</v>
      </c>
      <c r="CN159" s="8">
        <v>554.1</v>
      </c>
      <c r="CO159" s="4"/>
      <c r="CP159" s="8"/>
      <c r="CQ159" s="7"/>
      <c r="CR159" s="7"/>
      <c r="CS159" s="2" t="s">
        <v>140</v>
      </c>
      <c r="CT159" s="2" t="s">
        <v>129</v>
      </c>
      <c r="CU159" s="2" t="s">
        <v>494</v>
      </c>
      <c r="CV159" s="2" t="s">
        <v>2287</v>
      </c>
      <c r="CW159" s="2" t="s">
        <v>142</v>
      </c>
      <c r="CX159" s="2" t="s">
        <v>132</v>
      </c>
      <c r="CY159" s="4">
        <v>2</v>
      </c>
      <c r="CZ159" s="8">
        <v>219.3</v>
      </c>
      <c r="DA159" s="4"/>
      <c r="DB159" s="8"/>
      <c r="DC159" s="7"/>
      <c r="DD159" s="7"/>
      <c r="DE159" s="2" t="s">
        <v>140</v>
      </c>
      <c r="DF159" s="2" t="s">
        <v>129</v>
      </c>
      <c r="DG159" s="2" t="s">
        <v>2240</v>
      </c>
      <c r="DH159" s="2" t="s">
        <v>493</v>
      </c>
      <c r="DI159" s="2" t="s">
        <v>142</v>
      </c>
      <c r="DJ159" s="2" t="s">
        <v>132</v>
      </c>
      <c r="DK159" s="4">
        <v>1</v>
      </c>
      <c r="DL159" s="8">
        <v>96.13</v>
      </c>
      <c r="DM159" s="4"/>
      <c r="DN159" s="8"/>
      <c r="DO159" s="7"/>
      <c r="DP159" s="7"/>
      <c r="DQ159" s="2" t="s">
        <v>140</v>
      </c>
      <c r="DR159" s="2" t="s">
        <v>129</v>
      </c>
      <c r="DS159" s="2" t="s">
        <v>200</v>
      </c>
      <c r="DT159" s="2" t="s">
        <v>689</v>
      </c>
      <c r="DU159" s="2" t="s">
        <v>142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140</v>
      </c>
      <c r="ED159" s="2" t="s">
        <v>129</v>
      </c>
      <c r="EE159" s="2" t="s">
        <v>258</v>
      </c>
      <c r="EF159" s="2" t="s">
        <v>1876</v>
      </c>
      <c r="EG159" s="2" t="s">
        <v>142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140</v>
      </c>
      <c r="EP159" s="2" t="s">
        <v>129</v>
      </c>
      <c r="EQ159" s="2" t="s">
        <v>2244</v>
      </c>
      <c r="ER159" s="2" t="s">
        <v>494</v>
      </c>
      <c r="ES159" s="2" t="s">
        <v>142</v>
      </c>
      <c r="ET159" s="2" t="s">
        <v>132</v>
      </c>
      <c r="EU159" s="4">
        <v>3</v>
      </c>
      <c r="EV159" s="8">
        <v>288.39</v>
      </c>
      <c r="EW159" s="4"/>
      <c r="EX159" s="8"/>
      <c r="EY159" s="7"/>
      <c r="EZ159" s="7"/>
      <c r="FA159" s="2" t="s">
        <v>140</v>
      </c>
      <c r="FB159" s="2" t="s">
        <v>129</v>
      </c>
      <c r="FC159" s="2" t="s">
        <v>298</v>
      </c>
      <c r="FD159" s="2" t="s">
        <v>527</v>
      </c>
      <c r="FE159" s="2" t="s">
        <v>142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140</v>
      </c>
      <c r="FN159" s="2" t="s">
        <v>129</v>
      </c>
      <c r="FO159" s="2" t="s">
        <v>156</v>
      </c>
      <c r="FP159" s="2" t="s">
        <v>2118</v>
      </c>
      <c r="FQ159" s="2" t="s">
        <v>142</v>
      </c>
      <c r="FR159" s="2" t="s">
        <v>132</v>
      </c>
      <c r="FS159" s="4">
        <v>1</v>
      </c>
      <c r="FT159" s="8">
        <v>84.05</v>
      </c>
      <c r="FU159" s="4"/>
      <c r="FV159" s="8"/>
      <c r="FW159" s="7"/>
      <c r="FX159" s="7"/>
      <c r="FY159" s="2" t="s">
        <v>140</v>
      </c>
      <c r="FZ159" s="2" t="s">
        <v>129</v>
      </c>
      <c r="GA159" s="2" t="s">
        <v>158</v>
      </c>
      <c r="GB159" s="2" t="s">
        <v>2288</v>
      </c>
      <c r="GC159" s="2" t="s">
        <v>142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140</v>
      </c>
      <c r="GL159" s="2" t="s">
        <v>129</v>
      </c>
      <c r="GM159" s="2" t="s">
        <v>2247</v>
      </c>
      <c r="GN159" s="2" t="s">
        <v>917</v>
      </c>
      <c r="GO159" s="2" t="s">
        <v>142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140</v>
      </c>
      <c r="GX159" s="2" t="s">
        <v>129</v>
      </c>
      <c r="GY159" s="2" t="s">
        <v>162</v>
      </c>
      <c r="GZ159" s="2" t="s">
        <v>132</v>
      </c>
      <c r="HA159" s="2" t="s">
        <v>142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164</v>
      </c>
      <c r="HJ159" s="2" t="s">
        <v>129</v>
      </c>
      <c r="HK159" s="2" t="s">
        <v>187</v>
      </c>
      <c r="HL159" s="2" t="s">
        <v>481</v>
      </c>
      <c r="HM159" s="2" t="s">
        <v>142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129</v>
      </c>
      <c r="HW159" s="2" t="s">
        <v>367</v>
      </c>
      <c r="HX159" s="2" t="s">
        <v>211</v>
      </c>
      <c r="HY159" s="2" t="s">
        <v>142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168</v>
      </c>
      <c r="IH159" s="2" t="s">
        <v>129</v>
      </c>
      <c r="II159" s="2" t="s">
        <v>132</v>
      </c>
      <c r="IJ159" s="2" t="s">
        <v>132</v>
      </c>
      <c r="IK159" s="2" t="s">
        <v>142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140</v>
      </c>
      <c r="IT159" s="2" t="s">
        <v>129</v>
      </c>
      <c r="IU159" s="2" t="s">
        <v>305</v>
      </c>
      <c r="IV159" s="2" t="s">
        <v>543</v>
      </c>
      <c r="IW159" s="2" t="s">
        <v>142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140</v>
      </c>
      <c r="JF159" s="2" t="s">
        <v>129</v>
      </c>
      <c r="JG159" s="2" t="s">
        <v>156</v>
      </c>
      <c r="JH159" s="2" t="s">
        <v>1518</v>
      </c>
      <c r="JI159" s="2" t="s">
        <v>142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140</v>
      </c>
      <c r="JR159" s="2" t="s">
        <v>129</v>
      </c>
      <c r="JS159" s="2" t="s">
        <v>170</v>
      </c>
      <c r="JT159" s="2" t="s">
        <v>668</v>
      </c>
      <c r="JU159" s="2" t="s">
        <v>142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140</v>
      </c>
      <c r="KD159" s="2" t="s">
        <v>129</v>
      </c>
      <c r="KE159" s="2" t="s">
        <v>393</v>
      </c>
      <c r="KF159" s="2" t="s">
        <v>390</v>
      </c>
      <c r="KG159" s="2" t="s">
        <v>142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173</v>
      </c>
      <c r="KP159" s="2" t="s">
        <v>129</v>
      </c>
      <c r="KQ159" s="2" t="s">
        <v>132</v>
      </c>
      <c r="KR159" s="2" t="s">
        <v>132</v>
      </c>
      <c r="KS159" s="2" t="s">
        <v>142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168</v>
      </c>
      <c r="LB159" s="2" t="s">
        <v>177</v>
      </c>
      <c r="LC159" s="2" t="s">
        <v>132</v>
      </c>
      <c r="LD159" s="2" t="s">
        <v>132</v>
      </c>
      <c r="LE159" s="2" t="s">
        <v>142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140</v>
      </c>
      <c r="LZ159" s="2" t="s">
        <v>174</v>
      </c>
      <c r="MA159" s="2" t="s">
        <v>683</v>
      </c>
      <c r="MB159" s="2" t="s">
        <v>2275</v>
      </c>
      <c r="MC159" s="2" t="s">
        <v>142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176</v>
      </c>
      <c r="ML159" s="2" t="s">
        <v>129</v>
      </c>
      <c r="MM159" s="2" t="s">
        <v>132</v>
      </c>
      <c r="MN159" s="2" t="s">
        <v>132</v>
      </c>
      <c r="MO159" s="2" t="s">
        <v>142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175</v>
      </c>
      <c r="MX159" s="2" t="s">
        <v>129</v>
      </c>
      <c r="MY159" s="2" t="s">
        <v>132</v>
      </c>
      <c r="MZ159" s="2" t="s">
        <v>132</v>
      </c>
      <c r="NA159" s="2" t="s">
        <v>142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175</v>
      </c>
      <c r="NJ159" s="2" t="s">
        <v>129</v>
      </c>
      <c r="NK159" s="2" t="s">
        <v>132</v>
      </c>
      <c r="NL159" s="2" t="s">
        <v>132</v>
      </c>
      <c r="NM159" s="2" t="s">
        <v>142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176</v>
      </c>
      <c r="NV159" s="2" t="s">
        <v>129</v>
      </c>
      <c r="NW159" s="2" t="s">
        <v>132</v>
      </c>
      <c r="NX159" s="2" t="s">
        <v>132</v>
      </c>
      <c r="NY159" s="2" t="s">
        <v>142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175</v>
      </c>
      <c r="OH159" s="2" t="s">
        <v>129</v>
      </c>
      <c r="OI159" s="2" t="s">
        <v>132</v>
      </c>
      <c r="OJ159" s="2" t="s">
        <v>132</v>
      </c>
      <c r="OK159" s="2" t="s">
        <v>142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175</v>
      </c>
      <c r="OT159" s="2" t="s">
        <v>177</v>
      </c>
      <c r="OU159" s="2" t="s">
        <v>132</v>
      </c>
      <c r="OV159" s="2" t="s">
        <v>132</v>
      </c>
      <c r="OW159" s="2" t="s">
        <v>142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164</v>
      </c>
      <c r="PF159" s="2" t="s">
        <v>129</v>
      </c>
      <c r="PG159" s="2" t="s">
        <v>132</v>
      </c>
      <c r="PH159" s="2" t="s">
        <v>132</v>
      </c>
      <c r="PI159" s="2" t="s">
        <v>142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140</v>
      </c>
      <c r="PR159" s="2" t="s">
        <v>177</v>
      </c>
      <c r="PS159" s="2" t="s">
        <v>213</v>
      </c>
      <c r="PT159" s="2" t="s">
        <v>132</v>
      </c>
      <c r="PU159" s="2" t="s">
        <v>142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164</v>
      </c>
      <c r="QP159" s="2" t="s">
        <v>177</v>
      </c>
      <c r="QQ159" s="2" t="s">
        <v>132</v>
      </c>
      <c r="QR159" s="2" t="s">
        <v>132</v>
      </c>
      <c r="QS159" s="2" t="s">
        <v>142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176</v>
      </c>
      <c r="RB159" s="2" t="s">
        <v>129</v>
      </c>
      <c r="RC159" s="2" t="s">
        <v>132</v>
      </c>
      <c r="RD159" s="2" t="s">
        <v>132</v>
      </c>
      <c r="RE159" s="2" t="s">
        <v>142</v>
      </c>
      <c r="RF159" s="2" t="s">
        <v>180</v>
      </c>
      <c r="RG159" s="4"/>
      <c r="RH159" s="8"/>
      <c r="RI159" s="4"/>
      <c r="RJ159" s="8"/>
      <c r="RK159" s="7"/>
      <c r="RL159" s="7"/>
      <c r="RM159" s="2" t="s">
        <v>176</v>
      </c>
      <c r="RN159" s="2" t="s">
        <v>129</v>
      </c>
      <c r="RO159" s="2" t="s">
        <v>132</v>
      </c>
      <c r="RP159" s="2" t="s">
        <v>132</v>
      </c>
      <c r="RQ159" s="2" t="s">
        <v>142</v>
      </c>
      <c r="RR159" s="2" t="s">
        <v>132</v>
      </c>
    </row>
    <row r="160">
      <c r="A160" s="2" t="s">
        <v>2289</v>
      </c>
      <c r="B160" s="2" t="s">
        <v>121</v>
      </c>
      <c r="C160" s="2" t="s">
        <v>2236</v>
      </c>
      <c r="D160" s="2" t="s">
        <v>1898</v>
      </c>
      <c r="E160" s="2" t="s">
        <v>1943</v>
      </c>
      <c r="F160" s="2" t="s">
        <v>2237</v>
      </c>
      <c r="G160" s="2" t="s">
        <v>2237</v>
      </c>
      <c r="H160" s="2" t="s">
        <v>2237</v>
      </c>
      <c r="I160" s="2" t="s">
        <v>2253</v>
      </c>
      <c r="J160" s="2" t="s">
        <v>2254</v>
      </c>
      <c r="K160" s="2" t="s">
        <v>1043</v>
      </c>
      <c r="L160" s="3">
        <v>111.24</v>
      </c>
      <c r="M160" s="3">
        <v>116.8</v>
      </c>
      <c r="N160" s="3">
        <v>209.94</v>
      </c>
      <c r="O160" s="2" t="s">
        <v>129</v>
      </c>
      <c r="P160" s="2" t="s">
        <v>218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428</v>
      </c>
      <c r="V160" s="2" t="s">
        <v>283</v>
      </c>
      <c r="W160" s="2" t="s">
        <v>246</v>
      </c>
      <c r="X160" s="2" t="s">
        <v>849</v>
      </c>
      <c r="Y160" s="2" t="s">
        <v>1081</v>
      </c>
      <c r="Z160" s="4">
        <v>139</v>
      </c>
      <c r="AA160" s="4">
        <f>=ROUNDDOWN(15.4444444444444,0)</f>
      </c>
      <c r="AB160" s="5">
        <v>9</v>
      </c>
      <c r="AC160" s="2" t="s">
        <v>2290</v>
      </c>
      <c r="AD160" s="4">
        <v>125</v>
      </c>
      <c r="AE160" s="4">
        <v>255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46</v>
      </c>
      <c r="AQ160" s="8">
        <v>5651.42</v>
      </c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>
        <v>0.6385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 t="s">
        <v>132</v>
      </c>
      <c r="BJ160" s="4">
        <v>46</v>
      </c>
      <c r="BK160" s="8">
        <v>5651.42</v>
      </c>
      <c r="BL160" s="2" t="s">
        <v>2291</v>
      </c>
      <c r="BM160" s="7">
        <v>1</v>
      </c>
      <c r="BN160" s="7">
        <v>1</v>
      </c>
      <c r="BO160" s="4">
        <v>26</v>
      </c>
      <c r="BP160" s="8">
        <v>3390.92</v>
      </c>
      <c r="BQ160" s="4"/>
      <c r="BR160" s="8"/>
      <c r="BS160" s="7"/>
      <c r="BT160" s="7"/>
      <c r="BU160" s="2" t="s">
        <v>140</v>
      </c>
      <c r="BV160" s="2" t="s">
        <v>129</v>
      </c>
      <c r="BW160" s="2" t="s">
        <v>132</v>
      </c>
      <c r="BX160" s="2" t="s">
        <v>834</v>
      </c>
      <c r="BY160" s="2" t="s">
        <v>142</v>
      </c>
      <c r="BZ160" s="2" t="s">
        <v>132</v>
      </c>
      <c r="CA160" s="4">
        <v>14</v>
      </c>
      <c r="CB160" s="8">
        <v>1467.32</v>
      </c>
      <c r="CC160" s="4"/>
      <c r="CD160" s="8"/>
      <c r="CE160" s="7"/>
      <c r="CF160" s="7"/>
      <c r="CG160" s="2" t="s">
        <v>140</v>
      </c>
      <c r="CH160" s="2" t="s">
        <v>129</v>
      </c>
      <c r="CI160" s="2" t="s">
        <v>981</v>
      </c>
      <c r="CJ160" s="2" t="s">
        <v>1078</v>
      </c>
      <c r="CK160" s="2" t="s">
        <v>142</v>
      </c>
      <c r="CL160" s="2" t="s">
        <v>132</v>
      </c>
      <c r="CM160" s="4">
        <v>2</v>
      </c>
      <c r="CN160" s="8">
        <v>260.76</v>
      </c>
      <c r="CO160" s="4"/>
      <c r="CP160" s="8"/>
      <c r="CQ160" s="7"/>
      <c r="CR160" s="7"/>
      <c r="CS160" s="2" t="s">
        <v>140</v>
      </c>
      <c r="CT160" s="2" t="s">
        <v>129</v>
      </c>
      <c r="CU160" s="2" t="s">
        <v>145</v>
      </c>
      <c r="CV160" s="2" t="s">
        <v>2292</v>
      </c>
      <c r="CW160" s="2" t="s">
        <v>142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140</v>
      </c>
      <c r="DF160" s="2" t="s">
        <v>129</v>
      </c>
      <c r="DG160" s="2" t="s">
        <v>1750</v>
      </c>
      <c r="DH160" s="2" t="s">
        <v>2293</v>
      </c>
      <c r="DI160" s="2" t="s">
        <v>142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140</v>
      </c>
      <c r="DR160" s="2" t="s">
        <v>177</v>
      </c>
      <c r="DS160" s="2" t="s">
        <v>1351</v>
      </c>
      <c r="DT160" s="2" t="s">
        <v>2260</v>
      </c>
      <c r="DU160" s="2" t="s">
        <v>142</v>
      </c>
      <c r="DV160" s="2" t="s">
        <v>132</v>
      </c>
      <c r="DW160" s="4">
        <v>2</v>
      </c>
      <c r="DX160" s="8">
        <v>289.46</v>
      </c>
      <c r="DY160" s="4"/>
      <c r="DZ160" s="8"/>
      <c r="EA160" s="7"/>
      <c r="EB160" s="7"/>
      <c r="EC160" s="2" t="s">
        <v>140</v>
      </c>
      <c r="ED160" s="2" t="s">
        <v>129</v>
      </c>
      <c r="EE160" s="2" t="s">
        <v>829</v>
      </c>
      <c r="EF160" s="2" t="s">
        <v>989</v>
      </c>
      <c r="EG160" s="2" t="s">
        <v>142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140</v>
      </c>
      <c r="EP160" s="2" t="s">
        <v>129</v>
      </c>
      <c r="EQ160" s="2" t="s">
        <v>2294</v>
      </c>
      <c r="ER160" s="2" t="s">
        <v>1957</v>
      </c>
      <c r="ES160" s="2" t="s">
        <v>142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140</v>
      </c>
      <c r="FB160" s="2" t="s">
        <v>177</v>
      </c>
      <c r="FC160" s="2" t="s">
        <v>1630</v>
      </c>
      <c r="FD160" s="2" t="s">
        <v>1195</v>
      </c>
      <c r="FE160" s="2" t="s">
        <v>142</v>
      </c>
      <c r="FF160" s="2" t="s">
        <v>132</v>
      </c>
      <c r="FG160" s="4">
        <v>1</v>
      </c>
      <c r="FH160" s="8">
        <v>126.15</v>
      </c>
      <c r="FI160" s="4"/>
      <c r="FJ160" s="8"/>
      <c r="FK160" s="7"/>
      <c r="FL160" s="7"/>
      <c r="FM160" s="2" t="s">
        <v>140</v>
      </c>
      <c r="FN160" s="2" t="s">
        <v>129</v>
      </c>
      <c r="FO160" s="2" t="s">
        <v>156</v>
      </c>
      <c r="FP160" s="2" t="s">
        <v>256</v>
      </c>
      <c r="FQ160" s="2" t="s">
        <v>142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140</v>
      </c>
      <c r="FZ160" s="2" t="s">
        <v>129</v>
      </c>
      <c r="GA160" s="2" t="s">
        <v>158</v>
      </c>
      <c r="GB160" s="2" t="s">
        <v>2295</v>
      </c>
      <c r="GC160" s="2" t="s">
        <v>142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140</v>
      </c>
      <c r="GL160" s="2" t="s">
        <v>129</v>
      </c>
      <c r="GM160" s="2" t="s">
        <v>1750</v>
      </c>
      <c r="GN160" s="2" t="s">
        <v>2296</v>
      </c>
      <c r="GO160" s="2" t="s">
        <v>142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140</v>
      </c>
      <c r="GX160" s="2" t="s">
        <v>129</v>
      </c>
      <c r="GY160" s="2" t="s">
        <v>162</v>
      </c>
      <c r="GZ160" s="2" t="s">
        <v>132</v>
      </c>
      <c r="HA160" s="2" t="s">
        <v>142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140</v>
      </c>
      <c r="HJ160" s="2" t="s">
        <v>129</v>
      </c>
      <c r="HK160" s="2" t="s">
        <v>1077</v>
      </c>
      <c r="HL160" s="2" t="s">
        <v>964</v>
      </c>
      <c r="HM160" s="2" t="s">
        <v>142</v>
      </c>
      <c r="HN160" s="2" t="s">
        <v>132</v>
      </c>
      <c r="HO160" s="4">
        <v>1</v>
      </c>
      <c r="HP160" s="8">
        <v>116.81</v>
      </c>
      <c r="HQ160" s="4"/>
      <c r="HR160" s="8"/>
      <c r="HS160" s="7"/>
      <c r="HT160" s="7"/>
      <c r="HU160" s="2" t="s">
        <v>140</v>
      </c>
      <c r="HV160" s="2" t="s">
        <v>129</v>
      </c>
      <c r="HW160" s="2" t="s">
        <v>367</v>
      </c>
      <c r="HX160" s="2" t="s">
        <v>2297</v>
      </c>
      <c r="HY160" s="2" t="s">
        <v>142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168</v>
      </c>
      <c r="IH160" s="2" t="s">
        <v>129</v>
      </c>
      <c r="II160" s="2" t="s">
        <v>132</v>
      </c>
      <c r="IJ160" s="2" t="s">
        <v>132</v>
      </c>
      <c r="IK160" s="2" t="s">
        <v>142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140</v>
      </c>
      <c r="IT160" s="2" t="s">
        <v>129</v>
      </c>
      <c r="IU160" s="2" t="s">
        <v>305</v>
      </c>
      <c r="IV160" s="2" t="s">
        <v>2298</v>
      </c>
      <c r="IW160" s="2" t="s">
        <v>142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140</v>
      </c>
      <c r="JF160" s="2" t="s">
        <v>129</v>
      </c>
      <c r="JG160" s="2" t="s">
        <v>156</v>
      </c>
      <c r="JH160" s="2" t="s">
        <v>132</v>
      </c>
      <c r="JI160" s="2" t="s">
        <v>142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140</v>
      </c>
      <c r="JR160" s="2" t="s">
        <v>129</v>
      </c>
      <c r="JS160" s="2" t="s">
        <v>170</v>
      </c>
      <c r="JT160" s="2" t="s">
        <v>2299</v>
      </c>
      <c r="JU160" s="2" t="s">
        <v>142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140</v>
      </c>
      <c r="KD160" s="2" t="s">
        <v>129</v>
      </c>
      <c r="KE160" s="2" t="s">
        <v>959</v>
      </c>
      <c r="KF160" s="2" t="s">
        <v>2300</v>
      </c>
      <c r="KG160" s="2" t="s">
        <v>142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173</v>
      </c>
      <c r="KP160" s="2" t="s">
        <v>129</v>
      </c>
      <c r="KQ160" s="2" t="s">
        <v>132</v>
      </c>
      <c r="KR160" s="2" t="s">
        <v>132</v>
      </c>
      <c r="KS160" s="2" t="s">
        <v>142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168</v>
      </c>
      <c r="LB160" s="2" t="s">
        <v>177</v>
      </c>
      <c r="LC160" s="2" t="s">
        <v>132</v>
      </c>
      <c r="LD160" s="2" t="s">
        <v>132</v>
      </c>
      <c r="LE160" s="2" t="s">
        <v>142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140</v>
      </c>
      <c r="LZ160" s="2" t="s">
        <v>174</v>
      </c>
      <c r="MA160" s="2" t="s">
        <v>1632</v>
      </c>
      <c r="MB160" s="2" t="s">
        <v>2301</v>
      </c>
      <c r="MC160" s="2" t="s">
        <v>142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176</v>
      </c>
      <c r="ML160" s="2" t="s">
        <v>129</v>
      </c>
      <c r="MM160" s="2" t="s">
        <v>132</v>
      </c>
      <c r="MN160" s="2" t="s">
        <v>132</v>
      </c>
      <c r="MO160" s="2" t="s">
        <v>142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175</v>
      </c>
      <c r="MX160" s="2" t="s">
        <v>129</v>
      </c>
      <c r="MY160" s="2" t="s">
        <v>132</v>
      </c>
      <c r="MZ160" s="2" t="s">
        <v>132</v>
      </c>
      <c r="NA160" s="2" t="s">
        <v>142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175</v>
      </c>
      <c r="NJ160" s="2" t="s">
        <v>129</v>
      </c>
      <c r="NK160" s="2" t="s">
        <v>132</v>
      </c>
      <c r="NL160" s="2" t="s">
        <v>132</v>
      </c>
      <c r="NM160" s="2" t="s">
        <v>142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175</v>
      </c>
      <c r="OH160" s="2" t="s">
        <v>129</v>
      </c>
      <c r="OI160" s="2" t="s">
        <v>132</v>
      </c>
      <c r="OJ160" s="2" t="s">
        <v>132</v>
      </c>
      <c r="OK160" s="2" t="s">
        <v>142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175</v>
      </c>
      <c r="OT160" s="2" t="s">
        <v>177</v>
      </c>
      <c r="OU160" s="2" t="s">
        <v>132</v>
      </c>
      <c r="OV160" s="2" t="s">
        <v>132</v>
      </c>
      <c r="OW160" s="2" t="s">
        <v>142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164</v>
      </c>
      <c r="PF160" s="2" t="s">
        <v>129</v>
      </c>
      <c r="PG160" s="2" t="s">
        <v>132</v>
      </c>
      <c r="PH160" s="2" t="s">
        <v>132</v>
      </c>
      <c r="PI160" s="2" t="s">
        <v>142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140</v>
      </c>
      <c r="PR160" s="2" t="s">
        <v>177</v>
      </c>
      <c r="PS160" s="2" t="s">
        <v>178</v>
      </c>
      <c r="PT160" s="2" t="s">
        <v>1052</v>
      </c>
      <c r="PU160" s="2" t="s">
        <v>142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164</v>
      </c>
      <c r="QP160" s="2" t="s">
        <v>177</v>
      </c>
      <c r="QQ160" s="2" t="s">
        <v>132</v>
      </c>
      <c r="QR160" s="2" t="s">
        <v>132</v>
      </c>
      <c r="QS160" s="2" t="s">
        <v>142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176</v>
      </c>
      <c r="RB160" s="2" t="s">
        <v>129</v>
      </c>
      <c r="RC160" s="2" t="s">
        <v>132</v>
      </c>
      <c r="RD160" s="2" t="s">
        <v>132</v>
      </c>
      <c r="RE160" s="2" t="s">
        <v>142</v>
      </c>
      <c r="RF160" s="2" t="s">
        <v>180</v>
      </c>
      <c r="RG160" s="4"/>
      <c r="RH160" s="8"/>
      <c r="RI160" s="4"/>
      <c r="RJ160" s="8"/>
      <c r="RK160" s="7"/>
      <c r="RL160" s="7"/>
      <c r="RM160" s="2" t="s">
        <v>176</v>
      </c>
      <c r="RN160" s="2" t="s">
        <v>129</v>
      </c>
      <c r="RO160" s="2" t="s">
        <v>132</v>
      </c>
      <c r="RP160" s="2" t="s">
        <v>132</v>
      </c>
      <c r="RQ160" s="2" t="s">
        <v>142</v>
      </c>
      <c r="RR160" s="2" t="s">
        <v>132</v>
      </c>
    </row>
    <row r="161">
      <c r="A161" s="2" t="s">
        <v>2302</v>
      </c>
      <c r="B161" s="2" t="s">
        <v>121</v>
      </c>
      <c r="C161" s="2" t="s">
        <v>2236</v>
      </c>
      <c r="D161" s="2" t="s">
        <v>1898</v>
      </c>
      <c r="E161" s="2" t="s">
        <v>1943</v>
      </c>
      <c r="F161" s="2" t="s">
        <v>2237</v>
      </c>
      <c r="G161" s="2" t="s">
        <v>2237</v>
      </c>
      <c r="H161" s="2" t="s">
        <v>2237</v>
      </c>
      <c r="I161" s="2" t="s">
        <v>2238</v>
      </c>
      <c r="J161" s="2" t="s">
        <v>2239</v>
      </c>
      <c r="K161" s="2" t="s">
        <v>128</v>
      </c>
      <c r="L161" s="3">
        <v>74.11</v>
      </c>
      <c r="M161" s="3">
        <v>77.82</v>
      </c>
      <c r="N161" s="3">
        <v>141.94</v>
      </c>
      <c r="O161" s="2" t="s">
        <v>129</v>
      </c>
      <c r="P161" s="2" t="s">
        <v>218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428</v>
      </c>
      <c r="V161" s="2" t="s">
        <v>283</v>
      </c>
      <c r="W161" s="2" t="s">
        <v>246</v>
      </c>
      <c r="X161" s="2" t="s">
        <v>849</v>
      </c>
      <c r="Y161" s="2" t="s">
        <v>2303</v>
      </c>
      <c r="Z161" s="4">
        <v>234</v>
      </c>
      <c r="AA161" s="4">
        <f>=ROUNDDOWN(34.4117647058824,0)</f>
      </c>
      <c r="AB161" s="5">
        <v>6.8</v>
      </c>
      <c r="AC161" s="2" t="s">
        <v>2290</v>
      </c>
      <c r="AD161" s="4">
        <v>100</v>
      </c>
      <c r="AE161" s="4">
        <v>210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33</v>
      </c>
      <c r="AQ161" s="8">
        <v>2607.99</v>
      </c>
      <c r="AR161" s="4"/>
      <c r="AS161" s="8"/>
      <c r="AT161" s="7"/>
      <c r="AU161" s="7"/>
      <c r="AV161" s="4">
        <v>72</v>
      </c>
      <c r="AW161" s="8">
        <v>7710.18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>
        <v>0.3383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0.0926</v>
      </c>
      <c r="BJ161" s="4">
        <v>33</v>
      </c>
      <c r="BK161" s="8">
        <v>2607.99</v>
      </c>
      <c r="BL161" s="2" t="s">
        <v>2304</v>
      </c>
      <c r="BM161" s="7">
        <v>1</v>
      </c>
      <c r="BN161" s="7">
        <v>1</v>
      </c>
      <c r="BO161" s="4">
        <v>1</v>
      </c>
      <c r="BP161" s="8">
        <v>100.27</v>
      </c>
      <c r="BQ161" s="4"/>
      <c r="BR161" s="8"/>
      <c r="BS161" s="7"/>
      <c r="BT161" s="7"/>
      <c r="BU161" s="2" t="s">
        <v>140</v>
      </c>
      <c r="BV161" s="2" t="s">
        <v>129</v>
      </c>
      <c r="BW161" s="2" t="s">
        <v>132</v>
      </c>
      <c r="BX161" s="2" t="s">
        <v>1054</v>
      </c>
      <c r="BY161" s="2" t="s">
        <v>142</v>
      </c>
      <c r="BZ161" s="2" t="s">
        <v>132</v>
      </c>
      <c r="CA161" s="4">
        <v>15</v>
      </c>
      <c r="CB161" s="8">
        <v>962.43</v>
      </c>
      <c r="CC161" s="4"/>
      <c r="CD161" s="8"/>
      <c r="CE161" s="7"/>
      <c r="CF161" s="7"/>
      <c r="CG161" s="2" t="s">
        <v>140</v>
      </c>
      <c r="CH161" s="2" t="s">
        <v>129</v>
      </c>
      <c r="CI161" s="2" t="s">
        <v>671</v>
      </c>
      <c r="CJ161" s="2" t="s">
        <v>2305</v>
      </c>
      <c r="CK161" s="2" t="s">
        <v>142</v>
      </c>
      <c r="CL161" s="2" t="s">
        <v>132</v>
      </c>
      <c r="CM161" s="4">
        <v>9</v>
      </c>
      <c r="CN161" s="8">
        <v>789.57</v>
      </c>
      <c r="CO161" s="4"/>
      <c r="CP161" s="8"/>
      <c r="CQ161" s="7"/>
      <c r="CR161" s="7"/>
      <c r="CS161" s="2" t="s">
        <v>140</v>
      </c>
      <c r="CT161" s="2" t="s">
        <v>129</v>
      </c>
      <c r="CU161" s="2" t="s">
        <v>2306</v>
      </c>
      <c r="CV161" s="2" t="s">
        <v>2167</v>
      </c>
      <c r="CW161" s="2" t="s">
        <v>142</v>
      </c>
      <c r="CX161" s="2" t="s">
        <v>132</v>
      </c>
      <c r="CY161" s="4">
        <v>1</v>
      </c>
      <c r="CZ161" s="8">
        <v>77.82</v>
      </c>
      <c r="DA161" s="4"/>
      <c r="DB161" s="8"/>
      <c r="DC161" s="7"/>
      <c r="DD161" s="7"/>
      <c r="DE161" s="2" t="s">
        <v>140</v>
      </c>
      <c r="DF161" s="2" t="s">
        <v>129</v>
      </c>
      <c r="DG161" s="2" t="s">
        <v>2303</v>
      </c>
      <c r="DH161" s="2" t="s">
        <v>1893</v>
      </c>
      <c r="DI161" s="2" t="s">
        <v>142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140</v>
      </c>
      <c r="DR161" s="2" t="s">
        <v>129</v>
      </c>
      <c r="DS161" s="2" t="s">
        <v>691</v>
      </c>
      <c r="DT161" s="2" t="s">
        <v>523</v>
      </c>
      <c r="DU161" s="2" t="s">
        <v>142</v>
      </c>
      <c r="DV161" s="2" t="s">
        <v>132</v>
      </c>
      <c r="DW161" s="4">
        <v>1</v>
      </c>
      <c r="DX161" s="8">
        <v>102.54</v>
      </c>
      <c r="DY161" s="4"/>
      <c r="DZ161" s="8"/>
      <c r="EA161" s="7"/>
      <c r="EB161" s="7"/>
      <c r="EC161" s="2" t="s">
        <v>140</v>
      </c>
      <c r="ED161" s="2" t="s">
        <v>129</v>
      </c>
      <c r="EE161" s="2" t="s">
        <v>331</v>
      </c>
      <c r="EF161" s="2" t="s">
        <v>1415</v>
      </c>
      <c r="EG161" s="2" t="s">
        <v>142</v>
      </c>
      <c r="EH161" s="2" t="s">
        <v>132</v>
      </c>
      <c r="EI161" s="4">
        <v>4</v>
      </c>
      <c r="EJ161" s="8">
        <v>391.32</v>
      </c>
      <c r="EK161" s="4"/>
      <c r="EL161" s="8"/>
      <c r="EM161" s="7"/>
      <c r="EN161" s="7"/>
      <c r="EO161" s="2" t="s">
        <v>140</v>
      </c>
      <c r="EP161" s="2" t="s">
        <v>129</v>
      </c>
      <c r="EQ161" s="2" t="s">
        <v>1871</v>
      </c>
      <c r="ER161" s="2" t="s">
        <v>195</v>
      </c>
      <c r="ES161" s="2" t="s">
        <v>142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173</v>
      </c>
      <c r="FB161" s="2" t="s">
        <v>129</v>
      </c>
      <c r="FC161" s="2" t="s">
        <v>132</v>
      </c>
      <c r="FD161" s="2" t="s">
        <v>132</v>
      </c>
      <c r="FE161" s="2" t="s">
        <v>142</v>
      </c>
      <c r="FF161" s="2" t="s">
        <v>132</v>
      </c>
      <c r="FG161" s="4">
        <v>1</v>
      </c>
      <c r="FH161" s="8">
        <v>84.05</v>
      </c>
      <c r="FI161" s="4"/>
      <c r="FJ161" s="8"/>
      <c r="FK161" s="7"/>
      <c r="FL161" s="7"/>
      <c r="FM161" s="2" t="s">
        <v>140</v>
      </c>
      <c r="FN161" s="2" t="s">
        <v>129</v>
      </c>
      <c r="FO161" s="2" t="s">
        <v>1211</v>
      </c>
      <c r="FP161" s="2" t="s">
        <v>1347</v>
      </c>
      <c r="FQ161" s="2" t="s">
        <v>142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140</v>
      </c>
      <c r="FZ161" s="2" t="s">
        <v>129</v>
      </c>
      <c r="GA161" s="2" t="s">
        <v>262</v>
      </c>
      <c r="GB161" s="2" t="s">
        <v>132</v>
      </c>
      <c r="GC161" s="2" t="s">
        <v>142</v>
      </c>
      <c r="GD161" s="2" t="s">
        <v>132</v>
      </c>
      <c r="GE161" s="4">
        <v>1</v>
      </c>
      <c r="GF161" s="8">
        <v>99.99</v>
      </c>
      <c r="GG161" s="4"/>
      <c r="GH161" s="8"/>
      <c r="GI161" s="7"/>
      <c r="GJ161" s="7"/>
      <c r="GK161" s="2" t="s">
        <v>140</v>
      </c>
      <c r="GL161" s="2" t="s">
        <v>129</v>
      </c>
      <c r="GM161" s="2" t="s">
        <v>2303</v>
      </c>
      <c r="GN161" s="2" t="s">
        <v>2045</v>
      </c>
      <c r="GO161" s="2" t="s">
        <v>142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140</v>
      </c>
      <c r="GX161" s="2" t="s">
        <v>129</v>
      </c>
      <c r="GY161" s="2" t="s">
        <v>162</v>
      </c>
      <c r="GZ161" s="2" t="s">
        <v>132</v>
      </c>
      <c r="HA161" s="2" t="s">
        <v>142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140</v>
      </c>
      <c r="HJ161" s="2" t="s">
        <v>129</v>
      </c>
      <c r="HK161" s="2" t="s">
        <v>635</v>
      </c>
      <c r="HL161" s="2" t="s">
        <v>1376</v>
      </c>
      <c r="HM161" s="2" t="s">
        <v>142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129</v>
      </c>
      <c r="HW161" s="2" t="s">
        <v>167</v>
      </c>
      <c r="HX161" s="2" t="s">
        <v>132</v>
      </c>
      <c r="HY161" s="2" t="s">
        <v>142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168</v>
      </c>
      <c r="IH161" s="2" t="s">
        <v>129</v>
      </c>
      <c r="II161" s="2" t="s">
        <v>132</v>
      </c>
      <c r="IJ161" s="2" t="s">
        <v>132</v>
      </c>
      <c r="IK161" s="2" t="s">
        <v>142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175</v>
      </c>
      <c r="IT161" s="2" t="s">
        <v>129</v>
      </c>
      <c r="IU161" s="2" t="s">
        <v>132</v>
      </c>
      <c r="IV161" s="2" t="s">
        <v>132</v>
      </c>
      <c r="IW161" s="2" t="s">
        <v>142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129</v>
      </c>
      <c r="JG161" s="2" t="s">
        <v>691</v>
      </c>
      <c r="JH161" s="2" t="s">
        <v>909</v>
      </c>
      <c r="JI161" s="2" t="s">
        <v>142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129</v>
      </c>
      <c r="JS161" s="2" t="s">
        <v>342</v>
      </c>
      <c r="JT161" s="2" t="s">
        <v>132</v>
      </c>
      <c r="JU161" s="2" t="s">
        <v>142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129</v>
      </c>
      <c r="KE161" s="2" t="s">
        <v>916</v>
      </c>
      <c r="KF161" s="2" t="s">
        <v>566</v>
      </c>
      <c r="KG161" s="2" t="s">
        <v>142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173</v>
      </c>
      <c r="KP161" s="2" t="s">
        <v>129</v>
      </c>
      <c r="KQ161" s="2" t="s">
        <v>132</v>
      </c>
      <c r="KR161" s="2" t="s">
        <v>132</v>
      </c>
      <c r="KS161" s="2" t="s">
        <v>142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168</v>
      </c>
      <c r="LB161" s="2" t="s">
        <v>177</v>
      </c>
      <c r="LC161" s="2" t="s">
        <v>132</v>
      </c>
      <c r="LD161" s="2" t="s">
        <v>132</v>
      </c>
      <c r="LE161" s="2" t="s">
        <v>142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132</v>
      </c>
      <c r="LN161" s="2" t="s">
        <v>132</v>
      </c>
      <c r="LO161" s="2" t="s">
        <v>132</v>
      </c>
      <c r="LP161" s="2" t="s">
        <v>132</v>
      </c>
      <c r="LQ161" s="2" t="s">
        <v>132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164</v>
      </c>
      <c r="LZ161" s="2" t="s">
        <v>129</v>
      </c>
      <c r="MA161" s="2" t="s">
        <v>132</v>
      </c>
      <c r="MB161" s="2" t="s">
        <v>132</v>
      </c>
      <c r="MC161" s="2" t="s">
        <v>142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176</v>
      </c>
      <c r="ML161" s="2" t="s">
        <v>129</v>
      </c>
      <c r="MM161" s="2" t="s">
        <v>132</v>
      </c>
      <c r="MN161" s="2" t="s">
        <v>132</v>
      </c>
      <c r="MO161" s="2" t="s">
        <v>142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175</v>
      </c>
      <c r="MX161" s="2" t="s">
        <v>129</v>
      </c>
      <c r="MY161" s="2" t="s">
        <v>132</v>
      </c>
      <c r="MZ161" s="2" t="s">
        <v>132</v>
      </c>
      <c r="NA161" s="2" t="s">
        <v>142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175</v>
      </c>
      <c r="NJ161" s="2" t="s">
        <v>129</v>
      </c>
      <c r="NK161" s="2" t="s">
        <v>132</v>
      </c>
      <c r="NL161" s="2" t="s">
        <v>132</v>
      </c>
      <c r="NM161" s="2" t="s">
        <v>142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132</v>
      </c>
      <c r="NV161" s="2" t="s">
        <v>132</v>
      </c>
      <c r="NW161" s="2" t="s">
        <v>132</v>
      </c>
      <c r="NX161" s="2" t="s">
        <v>132</v>
      </c>
      <c r="NY161" s="2" t="s">
        <v>132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175</v>
      </c>
      <c r="OH161" s="2" t="s">
        <v>129</v>
      </c>
      <c r="OI161" s="2" t="s">
        <v>132</v>
      </c>
      <c r="OJ161" s="2" t="s">
        <v>132</v>
      </c>
      <c r="OK161" s="2" t="s">
        <v>142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132</v>
      </c>
      <c r="OT161" s="2" t="s">
        <v>132</v>
      </c>
      <c r="OU161" s="2" t="s">
        <v>132</v>
      </c>
      <c r="OV161" s="2" t="s">
        <v>132</v>
      </c>
      <c r="OW161" s="2" t="s">
        <v>132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164</v>
      </c>
      <c r="PF161" s="2" t="s">
        <v>129</v>
      </c>
      <c r="PG161" s="2" t="s">
        <v>132</v>
      </c>
      <c r="PH161" s="2" t="s">
        <v>132</v>
      </c>
      <c r="PI161" s="2" t="s">
        <v>142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140</v>
      </c>
      <c r="PR161" s="2" t="s">
        <v>177</v>
      </c>
      <c r="PS161" s="2" t="s">
        <v>213</v>
      </c>
      <c r="PT161" s="2" t="s">
        <v>132</v>
      </c>
      <c r="PU161" s="2" t="s">
        <v>142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175</v>
      </c>
      <c r="QD161" s="2" t="s">
        <v>129</v>
      </c>
      <c r="QE161" s="2" t="s">
        <v>132</v>
      </c>
      <c r="QF161" s="2" t="s">
        <v>132</v>
      </c>
      <c r="QG161" s="2" t="s">
        <v>142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132</v>
      </c>
      <c r="QP161" s="2" t="s">
        <v>132</v>
      </c>
      <c r="QQ161" s="2" t="s">
        <v>132</v>
      </c>
      <c r="QR161" s="2" t="s">
        <v>132</v>
      </c>
      <c r="QS161" s="2" t="s">
        <v>132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176</v>
      </c>
      <c r="RB161" s="2" t="s">
        <v>129</v>
      </c>
      <c r="RC161" s="2" t="s">
        <v>132</v>
      </c>
      <c r="RD161" s="2" t="s">
        <v>132</v>
      </c>
      <c r="RE161" s="2" t="s">
        <v>142</v>
      </c>
      <c r="RF161" s="2" t="s">
        <v>180</v>
      </c>
      <c r="RG161" s="4"/>
      <c r="RH161" s="8"/>
      <c r="RI161" s="4"/>
      <c r="RJ161" s="8"/>
      <c r="RK161" s="7"/>
      <c r="RL161" s="7"/>
      <c r="RM161" s="2" t="s">
        <v>176</v>
      </c>
      <c r="RN161" s="2" t="s">
        <v>129</v>
      </c>
      <c r="RO161" s="2" t="s">
        <v>132</v>
      </c>
      <c r="RP161" s="2" t="s">
        <v>132</v>
      </c>
      <c r="RQ161" s="2" t="s">
        <v>142</v>
      </c>
      <c r="RR161" s="2" t="s">
        <v>132</v>
      </c>
    </row>
    <row r="162">
      <c r="A162" s="2" t="s">
        <v>2307</v>
      </c>
      <c r="B162" s="2" t="s">
        <v>121</v>
      </c>
      <c r="C162" s="2" t="s">
        <v>2236</v>
      </c>
      <c r="D162" s="2" t="s">
        <v>1898</v>
      </c>
      <c r="E162" s="2" t="s">
        <v>1943</v>
      </c>
      <c r="F162" s="2" t="s">
        <v>2237</v>
      </c>
      <c r="G162" s="2" t="s">
        <v>2237</v>
      </c>
      <c r="H162" s="2" t="s">
        <v>2237</v>
      </c>
      <c r="I162" s="2" t="s">
        <v>2253</v>
      </c>
      <c r="J162" s="2" t="s">
        <v>2254</v>
      </c>
      <c r="K162" s="2" t="s">
        <v>128</v>
      </c>
      <c r="L162" s="3">
        <v>111.24</v>
      </c>
      <c r="M162" s="3">
        <v>116.8</v>
      </c>
      <c r="N162" s="3">
        <v>209.94</v>
      </c>
      <c r="O162" s="2" t="s">
        <v>129</v>
      </c>
      <c r="P162" s="2" t="s">
        <v>218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428</v>
      </c>
      <c r="V162" s="2" t="s">
        <v>283</v>
      </c>
      <c r="W162" s="2" t="s">
        <v>246</v>
      </c>
      <c r="X162" s="2" t="s">
        <v>849</v>
      </c>
      <c r="Y162" s="2" t="s">
        <v>2303</v>
      </c>
      <c r="Z162" s="4">
        <v>136</v>
      </c>
      <c r="AA162" s="4">
        <f>=ROUNDDOWN(17,0)</f>
      </c>
      <c r="AB162" s="5">
        <v>8</v>
      </c>
      <c r="AC162" s="2" t="s">
        <v>286</v>
      </c>
      <c r="AD162" s="4">
        <v>120</v>
      </c>
      <c r="AE162" s="4">
        <v>220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39</v>
      </c>
      <c r="AQ162" s="8">
        <v>5102.19</v>
      </c>
      <c r="AR162" s="4"/>
      <c r="AS162" s="8"/>
      <c r="AT162" s="7"/>
      <c r="AU162" s="7"/>
      <c r="AV162" s="4" t="s">
        <v>132</v>
      </c>
      <c r="AW162" s="8" t="s">
        <v>132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>
        <v>0.6617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 t="s">
        <v>132</v>
      </c>
      <c r="BJ162" s="4">
        <v>39</v>
      </c>
      <c r="BK162" s="8">
        <v>5102.19</v>
      </c>
      <c r="BL162" s="2" t="s">
        <v>2308</v>
      </c>
      <c r="BM162" s="7">
        <v>1</v>
      </c>
      <c r="BN162" s="7">
        <v>1</v>
      </c>
      <c r="BO162" s="4">
        <v>12</v>
      </c>
      <c r="BP162" s="8">
        <v>1705.68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132</v>
      </c>
      <c r="BX162" s="2" t="s">
        <v>1247</v>
      </c>
      <c r="BY162" s="2" t="s">
        <v>142</v>
      </c>
      <c r="BZ162" s="2" t="s">
        <v>132</v>
      </c>
      <c r="CA162" s="4">
        <v>9</v>
      </c>
      <c r="CB162" s="8">
        <v>935.58</v>
      </c>
      <c r="CC162" s="4"/>
      <c r="CD162" s="8"/>
      <c r="CE162" s="7"/>
      <c r="CF162" s="7"/>
      <c r="CG162" s="2" t="s">
        <v>140</v>
      </c>
      <c r="CH162" s="2" t="s">
        <v>129</v>
      </c>
      <c r="CI162" s="2" t="s">
        <v>671</v>
      </c>
      <c r="CJ162" s="2" t="s">
        <v>549</v>
      </c>
      <c r="CK162" s="2" t="s">
        <v>142</v>
      </c>
      <c r="CL162" s="2" t="s">
        <v>132</v>
      </c>
      <c r="CM162" s="4">
        <v>5</v>
      </c>
      <c r="CN162" s="8">
        <v>651.9</v>
      </c>
      <c r="CO162" s="4"/>
      <c r="CP162" s="8"/>
      <c r="CQ162" s="7"/>
      <c r="CR162" s="7"/>
      <c r="CS162" s="2" t="s">
        <v>140</v>
      </c>
      <c r="CT162" s="2" t="s">
        <v>129</v>
      </c>
      <c r="CU162" s="2" t="s">
        <v>2306</v>
      </c>
      <c r="CV162" s="2" t="s">
        <v>667</v>
      </c>
      <c r="CW162" s="2" t="s">
        <v>142</v>
      </c>
      <c r="CX162" s="2" t="s">
        <v>132</v>
      </c>
      <c r="CY162" s="4">
        <v>4</v>
      </c>
      <c r="CZ162" s="8">
        <v>527.96</v>
      </c>
      <c r="DA162" s="4"/>
      <c r="DB162" s="8"/>
      <c r="DC162" s="7"/>
      <c r="DD162" s="7"/>
      <c r="DE162" s="2" t="s">
        <v>140</v>
      </c>
      <c r="DF162" s="2" t="s">
        <v>129</v>
      </c>
      <c r="DG162" s="2" t="s">
        <v>2303</v>
      </c>
      <c r="DH162" s="2" t="s">
        <v>2056</v>
      </c>
      <c r="DI162" s="2" t="s">
        <v>142</v>
      </c>
      <c r="DJ162" s="2" t="s">
        <v>132</v>
      </c>
      <c r="DK162" s="4"/>
      <c r="DL162" s="8"/>
      <c r="DM162" s="4"/>
      <c r="DN162" s="8"/>
      <c r="DO162" s="7"/>
      <c r="DP162" s="7"/>
      <c r="DQ162" s="2" t="s">
        <v>140</v>
      </c>
      <c r="DR162" s="2" t="s">
        <v>129</v>
      </c>
      <c r="DS162" s="2" t="s">
        <v>691</v>
      </c>
      <c r="DT162" s="2" t="s">
        <v>523</v>
      </c>
      <c r="DU162" s="2" t="s">
        <v>142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140</v>
      </c>
      <c r="ED162" s="2" t="s">
        <v>129</v>
      </c>
      <c r="EE162" s="2" t="s">
        <v>331</v>
      </c>
      <c r="EF162" s="2" t="s">
        <v>2309</v>
      </c>
      <c r="EG162" s="2" t="s">
        <v>142</v>
      </c>
      <c r="EH162" s="2" t="s">
        <v>132</v>
      </c>
      <c r="EI162" s="4">
        <v>4</v>
      </c>
      <c r="EJ162" s="8">
        <v>552.64</v>
      </c>
      <c r="EK162" s="4"/>
      <c r="EL162" s="8"/>
      <c r="EM162" s="7"/>
      <c r="EN162" s="7"/>
      <c r="EO162" s="2" t="s">
        <v>140</v>
      </c>
      <c r="EP162" s="2" t="s">
        <v>129</v>
      </c>
      <c r="EQ162" s="2" t="s">
        <v>1871</v>
      </c>
      <c r="ER162" s="2" t="s">
        <v>900</v>
      </c>
      <c r="ES162" s="2" t="s">
        <v>142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173</v>
      </c>
      <c r="FB162" s="2" t="s">
        <v>129</v>
      </c>
      <c r="FC162" s="2" t="s">
        <v>132</v>
      </c>
      <c r="FD162" s="2" t="s">
        <v>132</v>
      </c>
      <c r="FE162" s="2" t="s">
        <v>142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140</v>
      </c>
      <c r="FN162" s="2" t="s">
        <v>129</v>
      </c>
      <c r="FO162" s="2" t="s">
        <v>1211</v>
      </c>
      <c r="FP162" s="2" t="s">
        <v>1846</v>
      </c>
      <c r="FQ162" s="2" t="s">
        <v>142</v>
      </c>
      <c r="FR162" s="2" t="s">
        <v>132</v>
      </c>
      <c r="FS162" s="4">
        <v>1</v>
      </c>
      <c r="FT162" s="8">
        <v>140.16</v>
      </c>
      <c r="FU162" s="4"/>
      <c r="FV162" s="8"/>
      <c r="FW162" s="7"/>
      <c r="FX162" s="7"/>
      <c r="FY162" s="2" t="s">
        <v>140</v>
      </c>
      <c r="FZ162" s="2" t="s">
        <v>129</v>
      </c>
      <c r="GA162" s="2" t="s">
        <v>262</v>
      </c>
      <c r="GB162" s="2" t="s">
        <v>897</v>
      </c>
      <c r="GC162" s="2" t="s">
        <v>142</v>
      </c>
      <c r="GD162" s="2" t="s">
        <v>132</v>
      </c>
      <c r="GE162" s="4">
        <v>1</v>
      </c>
      <c r="GF162" s="8">
        <v>159.99</v>
      </c>
      <c r="GG162" s="4"/>
      <c r="GH162" s="8"/>
      <c r="GI162" s="7"/>
      <c r="GJ162" s="7"/>
      <c r="GK162" s="2" t="s">
        <v>140</v>
      </c>
      <c r="GL162" s="2" t="s">
        <v>129</v>
      </c>
      <c r="GM162" s="2" t="s">
        <v>2303</v>
      </c>
      <c r="GN162" s="2" t="s">
        <v>2001</v>
      </c>
      <c r="GO162" s="2" t="s">
        <v>142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129</v>
      </c>
      <c r="GY162" s="2" t="s">
        <v>162</v>
      </c>
      <c r="GZ162" s="2" t="s">
        <v>132</v>
      </c>
      <c r="HA162" s="2" t="s">
        <v>142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164</v>
      </c>
      <c r="HJ162" s="2" t="s">
        <v>129</v>
      </c>
      <c r="HK162" s="2" t="s">
        <v>635</v>
      </c>
      <c r="HL162" s="2" t="s">
        <v>132</v>
      </c>
      <c r="HM162" s="2" t="s">
        <v>142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129</v>
      </c>
      <c r="HW162" s="2" t="s">
        <v>167</v>
      </c>
      <c r="HX162" s="2" t="s">
        <v>132</v>
      </c>
      <c r="HY162" s="2" t="s">
        <v>142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168</v>
      </c>
      <c r="IH162" s="2" t="s">
        <v>129</v>
      </c>
      <c r="II162" s="2" t="s">
        <v>132</v>
      </c>
      <c r="IJ162" s="2" t="s">
        <v>132</v>
      </c>
      <c r="IK162" s="2" t="s">
        <v>142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175</v>
      </c>
      <c r="IT162" s="2" t="s">
        <v>129</v>
      </c>
      <c r="IU162" s="2" t="s">
        <v>132</v>
      </c>
      <c r="IV162" s="2" t="s">
        <v>132</v>
      </c>
      <c r="IW162" s="2" t="s">
        <v>142</v>
      </c>
      <c r="IX162" s="2" t="s">
        <v>132</v>
      </c>
      <c r="IY162" s="4">
        <v>3</v>
      </c>
      <c r="IZ162" s="8">
        <v>428.28</v>
      </c>
      <c r="JA162" s="4"/>
      <c r="JB162" s="8"/>
      <c r="JC162" s="7"/>
      <c r="JD162" s="7"/>
      <c r="JE162" s="2" t="s">
        <v>140</v>
      </c>
      <c r="JF162" s="2" t="s">
        <v>129</v>
      </c>
      <c r="JG162" s="2" t="s">
        <v>691</v>
      </c>
      <c r="JH162" s="2" t="s">
        <v>2310</v>
      </c>
      <c r="JI162" s="2" t="s">
        <v>142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129</v>
      </c>
      <c r="JS162" s="2" t="s">
        <v>342</v>
      </c>
      <c r="JT162" s="2" t="s">
        <v>132</v>
      </c>
      <c r="JU162" s="2" t="s">
        <v>142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140</v>
      </c>
      <c r="KD162" s="2" t="s">
        <v>129</v>
      </c>
      <c r="KE162" s="2" t="s">
        <v>460</v>
      </c>
      <c r="KF162" s="2" t="s">
        <v>440</v>
      </c>
      <c r="KG162" s="2" t="s">
        <v>142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173</v>
      </c>
      <c r="KP162" s="2" t="s">
        <v>129</v>
      </c>
      <c r="KQ162" s="2" t="s">
        <v>132</v>
      </c>
      <c r="KR162" s="2" t="s">
        <v>132</v>
      </c>
      <c r="KS162" s="2" t="s">
        <v>142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168</v>
      </c>
      <c r="LB162" s="2" t="s">
        <v>177</v>
      </c>
      <c r="LC162" s="2" t="s">
        <v>132</v>
      </c>
      <c r="LD162" s="2" t="s">
        <v>132</v>
      </c>
      <c r="LE162" s="2" t="s">
        <v>142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164</v>
      </c>
      <c r="LZ162" s="2" t="s">
        <v>129</v>
      </c>
      <c r="MA162" s="2" t="s">
        <v>132</v>
      </c>
      <c r="MB162" s="2" t="s">
        <v>132</v>
      </c>
      <c r="MC162" s="2" t="s">
        <v>142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176</v>
      </c>
      <c r="ML162" s="2" t="s">
        <v>129</v>
      </c>
      <c r="MM162" s="2" t="s">
        <v>132</v>
      </c>
      <c r="MN162" s="2" t="s">
        <v>132</v>
      </c>
      <c r="MO162" s="2" t="s">
        <v>142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175</v>
      </c>
      <c r="MX162" s="2" t="s">
        <v>129</v>
      </c>
      <c r="MY162" s="2" t="s">
        <v>132</v>
      </c>
      <c r="MZ162" s="2" t="s">
        <v>132</v>
      </c>
      <c r="NA162" s="2" t="s">
        <v>142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175</v>
      </c>
      <c r="NJ162" s="2" t="s">
        <v>129</v>
      </c>
      <c r="NK162" s="2" t="s">
        <v>132</v>
      </c>
      <c r="NL162" s="2" t="s">
        <v>132</v>
      </c>
      <c r="NM162" s="2" t="s">
        <v>142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132</v>
      </c>
      <c r="NV162" s="2" t="s">
        <v>132</v>
      </c>
      <c r="NW162" s="2" t="s">
        <v>132</v>
      </c>
      <c r="NX162" s="2" t="s">
        <v>132</v>
      </c>
      <c r="NY162" s="2" t="s">
        <v>132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175</v>
      </c>
      <c r="OH162" s="2" t="s">
        <v>129</v>
      </c>
      <c r="OI162" s="2" t="s">
        <v>132</v>
      </c>
      <c r="OJ162" s="2" t="s">
        <v>132</v>
      </c>
      <c r="OK162" s="2" t="s">
        <v>142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164</v>
      </c>
      <c r="PF162" s="2" t="s">
        <v>129</v>
      </c>
      <c r="PG162" s="2" t="s">
        <v>132</v>
      </c>
      <c r="PH162" s="2" t="s">
        <v>132</v>
      </c>
      <c r="PI162" s="2" t="s">
        <v>142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140</v>
      </c>
      <c r="PR162" s="2" t="s">
        <v>177</v>
      </c>
      <c r="PS162" s="2" t="s">
        <v>213</v>
      </c>
      <c r="PT162" s="2" t="s">
        <v>132</v>
      </c>
      <c r="PU162" s="2" t="s">
        <v>142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175</v>
      </c>
      <c r="QD162" s="2" t="s">
        <v>129</v>
      </c>
      <c r="QE162" s="2" t="s">
        <v>132</v>
      </c>
      <c r="QF162" s="2" t="s">
        <v>132</v>
      </c>
      <c r="QG162" s="2" t="s">
        <v>142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176</v>
      </c>
      <c r="RB162" s="2" t="s">
        <v>129</v>
      </c>
      <c r="RC162" s="2" t="s">
        <v>132</v>
      </c>
      <c r="RD162" s="2" t="s">
        <v>132</v>
      </c>
      <c r="RE162" s="2" t="s">
        <v>142</v>
      </c>
      <c r="RF162" s="2" t="s">
        <v>180</v>
      </c>
      <c r="RG162" s="4"/>
      <c r="RH162" s="8"/>
      <c r="RI162" s="4"/>
      <c r="RJ162" s="8"/>
      <c r="RK162" s="7"/>
      <c r="RL162" s="7"/>
      <c r="RM162" s="2" t="s">
        <v>176</v>
      </c>
      <c r="RN162" s="2" t="s">
        <v>129</v>
      </c>
      <c r="RO162" s="2" t="s">
        <v>132</v>
      </c>
      <c r="RP162" s="2" t="s">
        <v>132</v>
      </c>
      <c r="RQ162" s="2" t="s">
        <v>142</v>
      </c>
      <c r="RR162" s="2" t="s">
        <v>132</v>
      </c>
    </row>
    <row r="163">
      <c r="A163" s="2" t="s">
        <v>2311</v>
      </c>
      <c r="B163" s="2" t="s">
        <v>121</v>
      </c>
      <c r="C163" s="2" t="s">
        <v>2236</v>
      </c>
      <c r="D163" s="2" t="s">
        <v>1898</v>
      </c>
      <c r="E163" s="2" t="s">
        <v>1943</v>
      </c>
      <c r="F163" s="2" t="s">
        <v>2312</v>
      </c>
      <c r="G163" s="2" t="s">
        <v>2312</v>
      </c>
      <c r="H163" s="2" t="s">
        <v>2312</v>
      </c>
      <c r="I163" s="2" t="s">
        <v>2313</v>
      </c>
      <c r="J163" s="2" t="s">
        <v>127</v>
      </c>
      <c r="K163" s="2" t="s">
        <v>847</v>
      </c>
      <c r="L163" s="3">
        <v>112.71</v>
      </c>
      <c r="M163" s="3">
        <v>118.35</v>
      </c>
      <c r="N163" s="3">
        <v>199.74</v>
      </c>
      <c r="O163" s="2" t="s">
        <v>129</v>
      </c>
      <c r="P163" s="2" t="s">
        <v>602</v>
      </c>
      <c r="Q163" s="2" t="s">
        <v>131</v>
      </c>
      <c r="R163" s="2" t="s">
        <v>132</v>
      </c>
      <c r="S163" s="2" t="s">
        <v>2314</v>
      </c>
      <c r="T163" s="2" t="s">
        <v>132</v>
      </c>
      <c r="U163" s="2" t="s">
        <v>428</v>
      </c>
      <c r="V163" s="2" t="s">
        <v>1984</v>
      </c>
      <c r="W163" s="2" t="s">
        <v>246</v>
      </c>
      <c r="X163" s="2" t="s">
        <v>849</v>
      </c>
      <c r="Y163" s="2" t="s">
        <v>268</v>
      </c>
      <c r="Z163" s="4">
        <v>97</v>
      </c>
      <c r="AA163" s="4">
        <f>=ROUNDDOWN(32.3333333333333,0)</f>
      </c>
      <c r="AB163" s="5">
        <v>3</v>
      </c>
      <c r="AC163" s="2" t="s">
        <v>132</v>
      </c>
      <c r="AD163" s="4"/>
      <c r="AE163" s="4"/>
      <c r="AF163" s="6">
        <v>65</v>
      </c>
      <c r="AG163" s="6"/>
      <c r="AH163" s="7">
        <v>0.5143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7</v>
      </c>
      <c r="AQ163" s="8">
        <v>874.71</v>
      </c>
      <c r="AR163" s="4"/>
      <c r="AS163" s="8"/>
      <c r="AT163" s="7"/>
      <c r="AU163" s="7"/>
      <c r="AV163" s="4">
        <v>7</v>
      </c>
      <c r="AW163" s="8">
        <v>874.71</v>
      </c>
      <c r="AX163" s="4"/>
      <c r="AY163" s="8"/>
      <c r="AZ163" s="7"/>
      <c r="BA163" s="7"/>
      <c r="BB163" s="7">
        <v>1</v>
      </c>
      <c r="BC163" s="4">
        <v>7</v>
      </c>
      <c r="BD163" s="8">
        <v>874.71</v>
      </c>
      <c r="BE163" s="4"/>
      <c r="BF163" s="8"/>
      <c r="BG163" s="7"/>
      <c r="BH163" s="7"/>
      <c r="BI163" s="7">
        <v>1</v>
      </c>
      <c r="BJ163" s="4">
        <v>7</v>
      </c>
      <c r="BK163" s="8">
        <v>874.71</v>
      </c>
      <c r="BL163" s="2" t="s">
        <v>2315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140</v>
      </c>
      <c r="BV163" s="2" t="s">
        <v>129</v>
      </c>
      <c r="BW163" s="2" t="s">
        <v>132</v>
      </c>
      <c r="BX163" s="2" t="s">
        <v>132</v>
      </c>
      <c r="BY163" s="2" t="s">
        <v>142</v>
      </c>
      <c r="BZ163" s="2" t="s">
        <v>132</v>
      </c>
      <c r="CA163" s="4">
        <v>1</v>
      </c>
      <c r="CB163" s="8">
        <v>98.94</v>
      </c>
      <c r="CC163" s="4"/>
      <c r="CD163" s="8"/>
      <c r="CE163" s="7"/>
      <c r="CF163" s="7"/>
      <c r="CG163" s="2" t="s">
        <v>140</v>
      </c>
      <c r="CH163" s="2" t="s">
        <v>129</v>
      </c>
      <c r="CI163" s="2" t="s">
        <v>2110</v>
      </c>
      <c r="CJ163" s="2" t="s">
        <v>210</v>
      </c>
      <c r="CK163" s="2" t="s">
        <v>142</v>
      </c>
      <c r="CL163" s="2" t="s">
        <v>132</v>
      </c>
      <c r="CM163" s="4"/>
      <c r="CN163" s="8"/>
      <c r="CO163" s="4"/>
      <c r="CP163" s="8"/>
      <c r="CQ163" s="7"/>
      <c r="CR163" s="7"/>
      <c r="CS163" s="2" t="s">
        <v>140</v>
      </c>
      <c r="CT163" s="2" t="s">
        <v>129</v>
      </c>
      <c r="CU163" s="2" t="s">
        <v>2110</v>
      </c>
      <c r="CV163" s="2" t="s">
        <v>1545</v>
      </c>
      <c r="CW163" s="2" t="s">
        <v>142</v>
      </c>
      <c r="CX163" s="2" t="s">
        <v>132</v>
      </c>
      <c r="CY163" s="4">
        <v>1</v>
      </c>
      <c r="CZ163" s="8">
        <v>118.34</v>
      </c>
      <c r="DA163" s="4"/>
      <c r="DB163" s="8"/>
      <c r="DC163" s="7"/>
      <c r="DD163" s="7"/>
      <c r="DE163" s="2" t="s">
        <v>140</v>
      </c>
      <c r="DF163" s="2" t="s">
        <v>129</v>
      </c>
      <c r="DG163" s="2" t="s">
        <v>268</v>
      </c>
      <c r="DH163" s="2" t="s">
        <v>448</v>
      </c>
      <c r="DI163" s="2" t="s">
        <v>142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140</v>
      </c>
      <c r="DR163" s="2" t="s">
        <v>129</v>
      </c>
      <c r="DS163" s="2" t="s">
        <v>2316</v>
      </c>
      <c r="DT163" s="2" t="s">
        <v>2317</v>
      </c>
      <c r="DU163" s="2" t="s">
        <v>142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140</v>
      </c>
      <c r="ED163" s="2" t="s">
        <v>129</v>
      </c>
      <c r="EE163" s="2" t="s">
        <v>331</v>
      </c>
      <c r="EF163" s="2" t="s">
        <v>1716</v>
      </c>
      <c r="EG163" s="2" t="s">
        <v>142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129</v>
      </c>
      <c r="EQ163" s="2" t="s">
        <v>606</v>
      </c>
      <c r="ER163" s="2" t="s">
        <v>2318</v>
      </c>
      <c r="ES163" s="2" t="s">
        <v>142</v>
      </c>
      <c r="ET163" s="2" t="s">
        <v>132</v>
      </c>
      <c r="EU163" s="4">
        <v>1</v>
      </c>
      <c r="EV163" s="8">
        <v>146.19</v>
      </c>
      <c r="EW163" s="4"/>
      <c r="EX163" s="8"/>
      <c r="EY163" s="7"/>
      <c r="EZ163" s="7"/>
      <c r="FA163" s="2" t="s">
        <v>140</v>
      </c>
      <c r="FB163" s="2" t="s">
        <v>129</v>
      </c>
      <c r="FC163" s="2" t="s">
        <v>232</v>
      </c>
      <c r="FD163" s="2" t="s">
        <v>343</v>
      </c>
      <c r="FE163" s="2" t="s">
        <v>142</v>
      </c>
      <c r="FF163" s="2" t="s">
        <v>132</v>
      </c>
      <c r="FG163" s="4">
        <v>4</v>
      </c>
      <c r="FH163" s="8">
        <v>511.24</v>
      </c>
      <c r="FI163" s="4"/>
      <c r="FJ163" s="8"/>
      <c r="FK163" s="7"/>
      <c r="FL163" s="7"/>
      <c r="FM163" s="2" t="s">
        <v>140</v>
      </c>
      <c r="FN163" s="2" t="s">
        <v>129</v>
      </c>
      <c r="FO163" s="2" t="s">
        <v>1211</v>
      </c>
      <c r="FP163" s="2" t="s">
        <v>2001</v>
      </c>
      <c r="FQ163" s="2" t="s">
        <v>142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140</v>
      </c>
      <c r="FZ163" s="2" t="s">
        <v>129</v>
      </c>
      <c r="GA163" s="2" t="s">
        <v>480</v>
      </c>
      <c r="GB163" s="2" t="s">
        <v>132</v>
      </c>
      <c r="GC163" s="2" t="s">
        <v>142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140</v>
      </c>
      <c r="GL163" s="2" t="s">
        <v>129</v>
      </c>
      <c r="GM163" s="2" t="s">
        <v>2110</v>
      </c>
      <c r="GN163" s="2" t="s">
        <v>2319</v>
      </c>
      <c r="GO163" s="2" t="s">
        <v>142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132</v>
      </c>
      <c r="GX163" s="2" t="s">
        <v>132</v>
      </c>
      <c r="GY163" s="2" t="s">
        <v>132</v>
      </c>
      <c r="GZ163" s="2" t="s">
        <v>132</v>
      </c>
      <c r="HA163" s="2" t="s">
        <v>132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140</v>
      </c>
      <c r="HJ163" s="2" t="s">
        <v>129</v>
      </c>
      <c r="HK163" s="2" t="s">
        <v>504</v>
      </c>
      <c r="HL163" s="2" t="s">
        <v>347</v>
      </c>
      <c r="HM163" s="2" t="s">
        <v>142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129</v>
      </c>
      <c r="HW163" s="2" t="s">
        <v>525</v>
      </c>
      <c r="HX163" s="2" t="s">
        <v>132</v>
      </c>
      <c r="HY163" s="2" t="s">
        <v>142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140</v>
      </c>
      <c r="IH163" s="2" t="s">
        <v>129</v>
      </c>
      <c r="II163" s="2" t="s">
        <v>340</v>
      </c>
      <c r="IJ163" s="2" t="s">
        <v>2320</v>
      </c>
      <c r="IK163" s="2" t="s">
        <v>142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129</v>
      </c>
      <c r="IU163" s="2" t="s">
        <v>169</v>
      </c>
      <c r="IV163" s="2" t="s">
        <v>132</v>
      </c>
      <c r="IW163" s="2" t="s">
        <v>142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129</v>
      </c>
      <c r="JG163" s="2" t="s">
        <v>1904</v>
      </c>
      <c r="JH163" s="2" t="s">
        <v>132</v>
      </c>
      <c r="JI163" s="2" t="s">
        <v>142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129</v>
      </c>
      <c r="JS163" s="2" t="s">
        <v>342</v>
      </c>
      <c r="JT163" s="2" t="s">
        <v>132</v>
      </c>
      <c r="JU163" s="2" t="s">
        <v>142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129</v>
      </c>
      <c r="KE163" s="2" t="s">
        <v>343</v>
      </c>
      <c r="KF163" s="2" t="s">
        <v>613</v>
      </c>
      <c r="KG163" s="2" t="s">
        <v>142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132</v>
      </c>
      <c r="KP163" s="2" t="s">
        <v>132</v>
      </c>
      <c r="KQ163" s="2" t="s">
        <v>132</v>
      </c>
      <c r="KR163" s="2" t="s">
        <v>132</v>
      </c>
      <c r="KS163" s="2" t="s">
        <v>132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175</v>
      </c>
      <c r="LB163" s="2" t="s">
        <v>177</v>
      </c>
      <c r="LC163" s="2" t="s">
        <v>132</v>
      </c>
      <c r="LD163" s="2" t="s">
        <v>132</v>
      </c>
      <c r="LE163" s="2" t="s">
        <v>142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796</v>
      </c>
      <c r="LZ163" s="2" t="s">
        <v>129</v>
      </c>
      <c r="MA163" s="2" t="s">
        <v>132</v>
      </c>
      <c r="MB163" s="2" t="s">
        <v>132</v>
      </c>
      <c r="MC163" s="2" t="s">
        <v>142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175</v>
      </c>
      <c r="ML163" s="2" t="s">
        <v>129</v>
      </c>
      <c r="MM163" s="2" t="s">
        <v>132</v>
      </c>
      <c r="MN163" s="2" t="s">
        <v>132</v>
      </c>
      <c r="MO163" s="2" t="s">
        <v>142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175</v>
      </c>
      <c r="MX163" s="2" t="s">
        <v>129</v>
      </c>
      <c r="MY163" s="2" t="s">
        <v>132</v>
      </c>
      <c r="MZ163" s="2" t="s">
        <v>132</v>
      </c>
      <c r="NA163" s="2" t="s">
        <v>142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176</v>
      </c>
      <c r="NV163" s="2" t="s">
        <v>129</v>
      </c>
      <c r="NW163" s="2" t="s">
        <v>132</v>
      </c>
      <c r="NX163" s="2" t="s">
        <v>132</v>
      </c>
      <c r="NY163" s="2" t="s">
        <v>142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175</v>
      </c>
      <c r="OH163" s="2" t="s">
        <v>129</v>
      </c>
      <c r="OI163" s="2" t="s">
        <v>132</v>
      </c>
      <c r="OJ163" s="2" t="s">
        <v>132</v>
      </c>
      <c r="OK163" s="2" t="s">
        <v>142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164</v>
      </c>
      <c r="PF163" s="2" t="s">
        <v>129</v>
      </c>
      <c r="PG163" s="2" t="s">
        <v>132</v>
      </c>
      <c r="PH163" s="2" t="s">
        <v>132</v>
      </c>
      <c r="PI163" s="2" t="s">
        <v>142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140</v>
      </c>
      <c r="PR163" s="2" t="s">
        <v>177</v>
      </c>
      <c r="PS163" s="2" t="s">
        <v>312</v>
      </c>
      <c r="PT163" s="2" t="s">
        <v>627</v>
      </c>
      <c r="PU163" s="2" t="s">
        <v>142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175</v>
      </c>
      <c r="QD163" s="2" t="s">
        <v>129</v>
      </c>
      <c r="QE163" s="2" t="s">
        <v>132</v>
      </c>
      <c r="QF163" s="2" t="s">
        <v>132</v>
      </c>
      <c r="QG163" s="2" t="s">
        <v>142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175</v>
      </c>
      <c r="RB163" s="2" t="s">
        <v>129</v>
      </c>
      <c r="RC163" s="2" t="s">
        <v>132</v>
      </c>
      <c r="RD163" s="2" t="s">
        <v>132</v>
      </c>
      <c r="RE163" s="2" t="s">
        <v>142</v>
      </c>
      <c r="RF163" s="2" t="s">
        <v>180</v>
      </c>
      <c r="RG163" s="4"/>
      <c r="RH163" s="8"/>
      <c r="RI163" s="4"/>
      <c r="RJ163" s="8"/>
      <c r="RK163" s="7"/>
      <c r="RL163" s="7"/>
      <c r="RM163" s="2" t="s">
        <v>176</v>
      </c>
      <c r="RN163" s="2" t="s">
        <v>129</v>
      </c>
      <c r="RO163" s="2" t="s">
        <v>132</v>
      </c>
      <c r="RP163" s="2" t="s">
        <v>132</v>
      </c>
      <c r="RQ163" s="2" t="s">
        <v>142</v>
      </c>
      <c r="RR163" s="2" t="s">
        <v>132</v>
      </c>
    </row>
    <row r="164">
      <c r="A164" s="2" t="s">
        <v>2321</v>
      </c>
      <c r="B164" s="2" t="s">
        <v>121</v>
      </c>
      <c r="C164" s="2" t="s">
        <v>2236</v>
      </c>
      <c r="D164" s="2" t="s">
        <v>1898</v>
      </c>
      <c r="E164" s="2" t="s">
        <v>1899</v>
      </c>
      <c r="F164" s="2" t="s">
        <v>2237</v>
      </c>
      <c r="G164" s="2" t="s">
        <v>2237</v>
      </c>
      <c r="H164" s="2" t="s">
        <v>2237</v>
      </c>
      <c r="I164" s="2" t="s">
        <v>2322</v>
      </c>
      <c r="J164" s="2" t="s">
        <v>2323</v>
      </c>
      <c r="K164" s="2" t="s">
        <v>847</v>
      </c>
      <c r="L164" s="3">
        <v>104.91</v>
      </c>
      <c r="M164" s="3">
        <v>110.16</v>
      </c>
      <c r="N164" s="3">
        <v>229.49</v>
      </c>
      <c r="O164" s="2" t="s">
        <v>129</v>
      </c>
      <c r="P164" s="2" t="s">
        <v>321</v>
      </c>
      <c r="Q164" s="2" t="s">
        <v>131</v>
      </c>
      <c r="R164" s="2" t="s">
        <v>132</v>
      </c>
      <c r="S164" s="2" t="s">
        <v>2255</v>
      </c>
      <c r="T164" s="2" t="s">
        <v>132</v>
      </c>
      <c r="U164" s="2" t="s">
        <v>282</v>
      </c>
      <c r="V164" s="2" t="s">
        <v>1984</v>
      </c>
      <c r="W164" s="2" t="s">
        <v>246</v>
      </c>
      <c r="X164" s="2" t="s">
        <v>849</v>
      </c>
      <c r="Y164" s="2" t="s">
        <v>210</v>
      </c>
      <c r="Z164" s="4">
        <v>26</v>
      </c>
      <c r="AA164" s="4">
        <f>=ROUNDDOWN(8.66666666666667,0)</f>
      </c>
      <c r="AB164" s="5">
        <v>3</v>
      </c>
      <c r="AC164" s="2" t="s">
        <v>2290</v>
      </c>
      <c r="AD164" s="4">
        <v>60</v>
      </c>
      <c r="AE164" s="4">
        <v>60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11</v>
      </c>
      <c r="AQ164" s="8">
        <v>1417.17</v>
      </c>
      <c r="AR164" s="4"/>
      <c r="AS164" s="8"/>
      <c r="AT164" s="7"/>
      <c r="AU164" s="7"/>
      <c r="AV164" s="4">
        <v>11</v>
      </c>
      <c r="AW164" s="8">
        <v>1417.17</v>
      </c>
      <c r="AX164" s="4"/>
      <c r="AY164" s="8"/>
      <c r="AZ164" s="7"/>
      <c r="BA164" s="7"/>
      <c r="BB164" s="7">
        <v>1</v>
      </c>
      <c r="BC164" s="4">
        <v>11</v>
      </c>
      <c r="BD164" s="8">
        <v>1417.17</v>
      </c>
      <c r="BE164" s="4"/>
      <c r="BF164" s="8"/>
      <c r="BG164" s="7"/>
      <c r="BH164" s="7"/>
      <c r="BI164" s="7">
        <v>1</v>
      </c>
      <c r="BJ164" s="4">
        <v>11</v>
      </c>
      <c r="BK164" s="8">
        <v>1417.17</v>
      </c>
      <c r="BL164" s="2" t="s">
        <v>2324</v>
      </c>
      <c r="BM164" s="7">
        <v>1</v>
      </c>
      <c r="BN164" s="7">
        <v>1</v>
      </c>
      <c r="BO164" s="4">
        <v>7</v>
      </c>
      <c r="BP164" s="8">
        <v>844.55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132</v>
      </c>
      <c r="BX164" s="2" t="s">
        <v>132</v>
      </c>
      <c r="BY164" s="2" t="s">
        <v>142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140</v>
      </c>
      <c r="CH164" s="2" t="s">
        <v>129</v>
      </c>
      <c r="CI164" s="2" t="s">
        <v>2160</v>
      </c>
      <c r="CJ164" s="2" t="s">
        <v>1182</v>
      </c>
      <c r="CK164" s="2" t="s">
        <v>142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140</v>
      </c>
      <c r="CT164" s="2" t="s">
        <v>129</v>
      </c>
      <c r="CU164" s="2" t="s">
        <v>312</v>
      </c>
      <c r="CV164" s="2" t="s">
        <v>544</v>
      </c>
      <c r="CW164" s="2" t="s">
        <v>142</v>
      </c>
      <c r="CX164" s="2" t="s">
        <v>132</v>
      </c>
      <c r="CY164" s="4">
        <v>1</v>
      </c>
      <c r="CZ164" s="8">
        <v>163.38</v>
      </c>
      <c r="DA164" s="4"/>
      <c r="DB164" s="8"/>
      <c r="DC164" s="7"/>
      <c r="DD164" s="7"/>
      <c r="DE164" s="2" t="s">
        <v>140</v>
      </c>
      <c r="DF164" s="2" t="s">
        <v>129</v>
      </c>
      <c r="DG164" s="2" t="s">
        <v>2161</v>
      </c>
      <c r="DH164" s="2" t="s">
        <v>232</v>
      </c>
      <c r="DI164" s="2" t="s">
        <v>142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140</v>
      </c>
      <c r="DR164" s="2" t="s">
        <v>177</v>
      </c>
      <c r="DS164" s="2" t="s">
        <v>385</v>
      </c>
      <c r="DT164" s="2" t="s">
        <v>2325</v>
      </c>
      <c r="DU164" s="2" t="s">
        <v>142</v>
      </c>
      <c r="DV164" s="2" t="s">
        <v>132</v>
      </c>
      <c r="DW164" s="4">
        <v>2</v>
      </c>
      <c r="DX164" s="8">
        <v>290.28</v>
      </c>
      <c r="DY164" s="4"/>
      <c r="DZ164" s="8"/>
      <c r="EA164" s="7"/>
      <c r="EB164" s="7"/>
      <c r="EC164" s="2" t="s">
        <v>140</v>
      </c>
      <c r="ED164" s="2" t="s">
        <v>129</v>
      </c>
      <c r="EE164" s="2" t="s">
        <v>331</v>
      </c>
      <c r="EF164" s="2" t="s">
        <v>1419</v>
      </c>
      <c r="EG164" s="2" t="s">
        <v>142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129</v>
      </c>
      <c r="EQ164" s="2" t="s">
        <v>312</v>
      </c>
      <c r="ER164" s="2" t="s">
        <v>1637</v>
      </c>
      <c r="ES164" s="2" t="s">
        <v>142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129</v>
      </c>
      <c r="FC164" s="2" t="s">
        <v>912</v>
      </c>
      <c r="FD164" s="2" t="s">
        <v>1159</v>
      </c>
      <c r="FE164" s="2" t="s">
        <v>142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140</v>
      </c>
      <c r="FN164" s="2" t="s">
        <v>129</v>
      </c>
      <c r="FO164" s="2" t="s">
        <v>1211</v>
      </c>
      <c r="FP164" s="2" t="s">
        <v>132</v>
      </c>
      <c r="FQ164" s="2" t="s">
        <v>142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140</v>
      </c>
      <c r="FZ164" s="2" t="s">
        <v>129</v>
      </c>
      <c r="GA164" s="2" t="s">
        <v>913</v>
      </c>
      <c r="GB164" s="2" t="s">
        <v>1986</v>
      </c>
      <c r="GC164" s="2" t="s">
        <v>142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140</v>
      </c>
      <c r="GL164" s="2" t="s">
        <v>129</v>
      </c>
      <c r="GM164" s="2" t="s">
        <v>2161</v>
      </c>
      <c r="GN164" s="2" t="s">
        <v>132</v>
      </c>
      <c r="GO164" s="2" t="s">
        <v>142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129</v>
      </c>
      <c r="GY164" s="2" t="s">
        <v>162</v>
      </c>
      <c r="GZ164" s="2" t="s">
        <v>132</v>
      </c>
      <c r="HA164" s="2" t="s">
        <v>142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140</v>
      </c>
      <c r="HJ164" s="2" t="s">
        <v>129</v>
      </c>
      <c r="HK164" s="2" t="s">
        <v>504</v>
      </c>
      <c r="HL164" s="2" t="s">
        <v>706</v>
      </c>
      <c r="HM164" s="2" t="s">
        <v>142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129</v>
      </c>
      <c r="HW164" s="2" t="s">
        <v>167</v>
      </c>
      <c r="HX164" s="2" t="s">
        <v>132</v>
      </c>
      <c r="HY164" s="2" t="s">
        <v>142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140</v>
      </c>
      <c r="IH164" s="2" t="s">
        <v>129</v>
      </c>
      <c r="II164" s="2" t="s">
        <v>340</v>
      </c>
      <c r="IJ164" s="2" t="s">
        <v>157</v>
      </c>
      <c r="IK164" s="2" t="s">
        <v>142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140</v>
      </c>
      <c r="IT164" s="2" t="s">
        <v>129</v>
      </c>
      <c r="IU164" s="2" t="s">
        <v>910</v>
      </c>
      <c r="IV164" s="2" t="s">
        <v>132</v>
      </c>
      <c r="IW164" s="2" t="s">
        <v>142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140</v>
      </c>
      <c r="JF164" s="2" t="s">
        <v>129</v>
      </c>
      <c r="JG164" s="2" t="s">
        <v>156</v>
      </c>
      <c r="JH164" s="2" t="s">
        <v>811</v>
      </c>
      <c r="JI164" s="2" t="s">
        <v>142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129</v>
      </c>
      <c r="JS164" s="2" t="s">
        <v>342</v>
      </c>
      <c r="JT164" s="2" t="s">
        <v>607</v>
      </c>
      <c r="JU164" s="2" t="s">
        <v>142</v>
      </c>
      <c r="JV164" s="2" t="s">
        <v>132</v>
      </c>
      <c r="JW164" s="4">
        <v>1</v>
      </c>
      <c r="JX164" s="8">
        <v>118.96</v>
      </c>
      <c r="JY164" s="4"/>
      <c r="JZ164" s="8"/>
      <c r="KA164" s="7"/>
      <c r="KB164" s="7"/>
      <c r="KC164" s="2" t="s">
        <v>140</v>
      </c>
      <c r="KD164" s="2" t="s">
        <v>129</v>
      </c>
      <c r="KE164" s="2" t="s">
        <v>460</v>
      </c>
      <c r="KF164" s="2" t="s">
        <v>2118</v>
      </c>
      <c r="KG164" s="2" t="s">
        <v>142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168</v>
      </c>
      <c r="LB164" s="2" t="s">
        <v>177</v>
      </c>
      <c r="LC164" s="2" t="s">
        <v>132</v>
      </c>
      <c r="LD164" s="2" t="s">
        <v>132</v>
      </c>
      <c r="LE164" s="2" t="s">
        <v>142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164</v>
      </c>
      <c r="LZ164" s="2" t="s">
        <v>129</v>
      </c>
      <c r="MA164" s="2" t="s">
        <v>132</v>
      </c>
      <c r="MB164" s="2" t="s">
        <v>132</v>
      </c>
      <c r="MC164" s="2" t="s">
        <v>142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176</v>
      </c>
      <c r="ML164" s="2" t="s">
        <v>129</v>
      </c>
      <c r="MM164" s="2" t="s">
        <v>132</v>
      </c>
      <c r="MN164" s="2" t="s">
        <v>132</v>
      </c>
      <c r="MO164" s="2" t="s">
        <v>142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175</v>
      </c>
      <c r="MX164" s="2" t="s">
        <v>129</v>
      </c>
      <c r="MY164" s="2" t="s">
        <v>132</v>
      </c>
      <c r="MZ164" s="2" t="s">
        <v>132</v>
      </c>
      <c r="NA164" s="2" t="s">
        <v>142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175</v>
      </c>
      <c r="NJ164" s="2" t="s">
        <v>129</v>
      </c>
      <c r="NK164" s="2" t="s">
        <v>132</v>
      </c>
      <c r="NL164" s="2" t="s">
        <v>132</v>
      </c>
      <c r="NM164" s="2" t="s">
        <v>142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176</v>
      </c>
      <c r="NV164" s="2" t="s">
        <v>129</v>
      </c>
      <c r="NW164" s="2" t="s">
        <v>132</v>
      </c>
      <c r="NX164" s="2" t="s">
        <v>132</v>
      </c>
      <c r="NY164" s="2" t="s">
        <v>142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175</v>
      </c>
      <c r="OH164" s="2" t="s">
        <v>129</v>
      </c>
      <c r="OI164" s="2" t="s">
        <v>132</v>
      </c>
      <c r="OJ164" s="2" t="s">
        <v>132</v>
      </c>
      <c r="OK164" s="2" t="s">
        <v>142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132</v>
      </c>
      <c r="OT164" s="2" t="s">
        <v>132</v>
      </c>
      <c r="OU164" s="2" t="s">
        <v>132</v>
      </c>
      <c r="OV164" s="2" t="s">
        <v>132</v>
      </c>
      <c r="OW164" s="2" t="s">
        <v>132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164</v>
      </c>
      <c r="PF164" s="2" t="s">
        <v>129</v>
      </c>
      <c r="PG164" s="2" t="s">
        <v>132</v>
      </c>
      <c r="PH164" s="2" t="s">
        <v>132</v>
      </c>
      <c r="PI164" s="2" t="s">
        <v>142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140</v>
      </c>
      <c r="PR164" s="2" t="s">
        <v>177</v>
      </c>
      <c r="PS164" s="2" t="s">
        <v>213</v>
      </c>
      <c r="PT164" s="2" t="s">
        <v>132</v>
      </c>
      <c r="PU164" s="2" t="s">
        <v>142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175</v>
      </c>
      <c r="QD164" s="2" t="s">
        <v>129</v>
      </c>
      <c r="QE164" s="2" t="s">
        <v>132</v>
      </c>
      <c r="QF164" s="2" t="s">
        <v>132</v>
      </c>
      <c r="QG164" s="2" t="s">
        <v>142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176</v>
      </c>
      <c r="RB164" s="2" t="s">
        <v>129</v>
      </c>
      <c r="RC164" s="2" t="s">
        <v>132</v>
      </c>
      <c r="RD164" s="2" t="s">
        <v>132</v>
      </c>
      <c r="RE164" s="2" t="s">
        <v>142</v>
      </c>
      <c r="RF164" s="2" t="s">
        <v>180</v>
      </c>
      <c r="RG164" s="4"/>
      <c r="RH164" s="8"/>
      <c r="RI164" s="4"/>
      <c r="RJ164" s="8"/>
      <c r="RK164" s="7"/>
      <c r="RL164" s="7"/>
      <c r="RM164" s="2" t="s">
        <v>176</v>
      </c>
      <c r="RN164" s="2" t="s">
        <v>129</v>
      </c>
      <c r="RO164" s="2" t="s">
        <v>132</v>
      </c>
      <c r="RP164" s="2" t="s">
        <v>132</v>
      </c>
      <c r="RQ164" s="2" t="s">
        <v>142</v>
      </c>
      <c r="RR164" s="2" t="s">
        <v>132</v>
      </c>
    </row>
    <row r="165">
      <c r="A165" s="2" t="s">
        <v>2326</v>
      </c>
      <c r="B165" s="2" t="s">
        <v>121</v>
      </c>
      <c r="C165" s="2" t="s">
        <v>2236</v>
      </c>
      <c r="D165" s="2" t="s">
        <v>2327</v>
      </c>
      <c r="E165" s="2" t="s">
        <v>2328</v>
      </c>
      <c r="F165" s="2" t="s">
        <v>2329</v>
      </c>
      <c r="G165" s="2" t="s">
        <v>2329</v>
      </c>
      <c r="H165" s="2" t="s">
        <v>2329</v>
      </c>
      <c r="I165" s="2" t="s">
        <v>2330</v>
      </c>
      <c r="J165" s="2" t="s">
        <v>2323</v>
      </c>
      <c r="K165" s="2" t="s">
        <v>184</v>
      </c>
      <c r="L165" s="3">
        <v>27.51</v>
      </c>
      <c r="M165" s="3">
        <v>28.89</v>
      </c>
      <c r="N165" s="3">
        <v>52.69</v>
      </c>
      <c r="O165" s="2" t="s">
        <v>129</v>
      </c>
      <c r="P165" s="2" t="s">
        <v>130</v>
      </c>
      <c r="Q165" s="2" t="s">
        <v>131</v>
      </c>
      <c r="R165" s="2" t="s">
        <v>132</v>
      </c>
      <c r="S165" s="2" t="s">
        <v>2331</v>
      </c>
      <c r="T165" s="2" t="s">
        <v>132</v>
      </c>
      <c r="U165" s="2" t="s">
        <v>282</v>
      </c>
      <c r="V165" s="2" t="s">
        <v>1984</v>
      </c>
      <c r="W165" s="2" t="s">
        <v>136</v>
      </c>
      <c r="X165" s="2" t="s">
        <v>132</v>
      </c>
      <c r="Y165" s="2" t="s">
        <v>762</v>
      </c>
      <c r="Z165" s="4">
        <v>811</v>
      </c>
      <c r="AA165" s="4">
        <f>=ROUNDDOWN(19.3095238095238,0)</f>
      </c>
      <c r="AB165" s="5">
        <v>42</v>
      </c>
      <c r="AC165" s="2" t="s">
        <v>1947</v>
      </c>
      <c r="AD165" s="4">
        <v>400</v>
      </c>
      <c r="AE165" s="4">
        <v>400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293</v>
      </c>
      <c r="AQ165" s="8">
        <v>7903.43</v>
      </c>
      <c r="AR165" s="4"/>
      <c r="AS165" s="8"/>
      <c r="AT165" s="7"/>
      <c r="AU165" s="7"/>
      <c r="AV165" s="4">
        <v>293</v>
      </c>
      <c r="AW165" s="8">
        <v>7903.43</v>
      </c>
      <c r="AX165" s="4"/>
      <c r="AY165" s="8"/>
      <c r="AZ165" s="7"/>
      <c r="BA165" s="7"/>
      <c r="BB165" s="7">
        <v>1</v>
      </c>
      <c r="BC165" s="4">
        <v>470</v>
      </c>
      <c r="BD165" s="8">
        <v>13270.42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>
        <v>0.5956</v>
      </c>
      <c r="BJ165" s="4">
        <v>293</v>
      </c>
      <c r="BK165" s="8">
        <v>7903.43</v>
      </c>
      <c r="BL165" s="2" t="s">
        <v>2332</v>
      </c>
      <c r="BM165" s="7">
        <v>1</v>
      </c>
      <c r="BN165" s="7">
        <v>1</v>
      </c>
      <c r="BO165" s="4">
        <v>142</v>
      </c>
      <c r="BP165" s="8">
        <v>3866.66</v>
      </c>
      <c r="BQ165" s="4"/>
      <c r="BR165" s="8"/>
      <c r="BS165" s="7"/>
      <c r="BT165" s="7"/>
      <c r="BU165" s="2" t="s">
        <v>140</v>
      </c>
      <c r="BV165" s="2" t="s">
        <v>129</v>
      </c>
      <c r="BW165" s="2" t="s">
        <v>132</v>
      </c>
      <c r="BX165" s="2" t="s">
        <v>1628</v>
      </c>
      <c r="BY165" s="2" t="s">
        <v>142</v>
      </c>
      <c r="BZ165" s="2" t="s">
        <v>132</v>
      </c>
      <c r="CA165" s="4">
        <v>122</v>
      </c>
      <c r="CB165" s="8">
        <v>3044.75</v>
      </c>
      <c r="CC165" s="4"/>
      <c r="CD165" s="8"/>
      <c r="CE165" s="7"/>
      <c r="CF165" s="7"/>
      <c r="CG165" s="2" t="s">
        <v>140</v>
      </c>
      <c r="CH165" s="2" t="s">
        <v>129</v>
      </c>
      <c r="CI165" s="2" t="s">
        <v>2333</v>
      </c>
      <c r="CJ165" s="2" t="s">
        <v>356</v>
      </c>
      <c r="CK165" s="2" t="s">
        <v>142</v>
      </c>
      <c r="CL165" s="2" t="s">
        <v>132</v>
      </c>
      <c r="CM165" s="4">
        <v>10</v>
      </c>
      <c r="CN165" s="8">
        <v>325.2</v>
      </c>
      <c r="CO165" s="4"/>
      <c r="CP165" s="8"/>
      <c r="CQ165" s="7"/>
      <c r="CR165" s="7"/>
      <c r="CS165" s="2" t="s">
        <v>140</v>
      </c>
      <c r="CT165" s="2" t="s">
        <v>129</v>
      </c>
      <c r="CU165" s="2" t="s">
        <v>767</v>
      </c>
      <c r="CV165" s="2" t="s">
        <v>1399</v>
      </c>
      <c r="CW165" s="2" t="s">
        <v>142</v>
      </c>
      <c r="CX165" s="2" t="s">
        <v>132</v>
      </c>
      <c r="CY165" s="4">
        <v>6</v>
      </c>
      <c r="CZ165" s="8">
        <v>202.78</v>
      </c>
      <c r="DA165" s="4"/>
      <c r="DB165" s="8"/>
      <c r="DC165" s="7"/>
      <c r="DD165" s="7"/>
      <c r="DE165" s="2" t="s">
        <v>140</v>
      </c>
      <c r="DF165" s="2" t="s">
        <v>129</v>
      </c>
      <c r="DG165" s="2" t="s">
        <v>769</v>
      </c>
      <c r="DH165" s="2" t="s">
        <v>1656</v>
      </c>
      <c r="DI165" s="2" t="s">
        <v>142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140</v>
      </c>
      <c r="DR165" s="2" t="s">
        <v>177</v>
      </c>
      <c r="DS165" s="2" t="s">
        <v>951</v>
      </c>
      <c r="DT165" s="2" t="s">
        <v>2334</v>
      </c>
      <c r="DU165" s="2" t="s">
        <v>142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168</v>
      </c>
      <c r="ED165" s="2" t="s">
        <v>129</v>
      </c>
      <c r="EE165" s="2" t="s">
        <v>132</v>
      </c>
      <c r="EF165" s="2" t="s">
        <v>132</v>
      </c>
      <c r="EG165" s="2" t="s">
        <v>142</v>
      </c>
      <c r="EH165" s="2" t="s">
        <v>132</v>
      </c>
      <c r="EI165" s="4">
        <v>1</v>
      </c>
      <c r="EJ165" s="8">
        <v>37.9</v>
      </c>
      <c r="EK165" s="4"/>
      <c r="EL165" s="8"/>
      <c r="EM165" s="7"/>
      <c r="EN165" s="7"/>
      <c r="EO165" s="2" t="s">
        <v>140</v>
      </c>
      <c r="EP165" s="2" t="s">
        <v>129</v>
      </c>
      <c r="EQ165" s="2" t="s">
        <v>1551</v>
      </c>
      <c r="ER165" s="2" t="s">
        <v>2335</v>
      </c>
      <c r="ES165" s="2" t="s">
        <v>142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177</v>
      </c>
      <c r="FC165" s="2" t="s">
        <v>2336</v>
      </c>
      <c r="FD165" s="2" t="s">
        <v>784</v>
      </c>
      <c r="FE165" s="2" t="s">
        <v>142</v>
      </c>
      <c r="FF165" s="2" t="s">
        <v>132</v>
      </c>
      <c r="FG165" s="4">
        <v>5</v>
      </c>
      <c r="FH165" s="8">
        <v>156</v>
      </c>
      <c r="FI165" s="4"/>
      <c r="FJ165" s="8"/>
      <c r="FK165" s="7"/>
      <c r="FL165" s="7"/>
      <c r="FM165" s="2" t="s">
        <v>140</v>
      </c>
      <c r="FN165" s="2" t="s">
        <v>129</v>
      </c>
      <c r="FO165" s="2" t="s">
        <v>156</v>
      </c>
      <c r="FP165" s="2" t="s">
        <v>415</v>
      </c>
      <c r="FQ165" s="2" t="s">
        <v>142</v>
      </c>
      <c r="FR165" s="2" t="s">
        <v>132</v>
      </c>
      <c r="FS165" s="4">
        <v>1</v>
      </c>
      <c r="FT165" s="8">
        <v>31.2</v>
      </c>
      <c r="FU165" s="4"/>
      <c r="FV165" s="8"/>
      <c r="FW165" s="7"/>
      <c r="FX165" s="7"/>
      <c r="FY165" s="2" t="s">
        <v>140</v>
      </c>
      <c r="FZ165" s="2" t="s">
        <v>129</v>
      </c>
      <c r="GA165" s="2" t="s">
        <v>158</v>
      </c>
      <c r="GB165" s="2" t="s">
        <v>1183</v>
      </c>
      <c r="GC165" s="2" t="s">
        <v>142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140</v>
      </c>
      <c r="GL165" s="2" t="s">
        <v>129</v>
      </c>
      <c r="GM165" s="2" t="s">
        <v>1029</v>
      </c>
      <c r="GN165" s="2" t="s">
        <v>2337</v>
      </c>
      <c r="GO165" s="2" t="s">
        <v>142</v>
      </c>
      <c r="GP165" s="2" t="s">
        <v>132</v>
      </c>
      <c r="GQ165" s="4">
        <v>1</v>
      </c>
      <c r="GR165" s="8">
        <v>68.99</v>
      </c>
      <c r="GS165" s="4"/>
      <c r="GT165" s="8"/>
      <c r="GU165" s="7"/>
      <c r="GV165" s="7"/>
      <c r="GW165" s="2" t="s">
        <v>140</v>
      </c>
      <c r="GX165" s="2" t="s">
        <v>129</v>
      </c>
      <c r="GY165" s="2" t="s">
        <v>162</v>
      </c>
      <c r="GZ165" s="2" t="s">
        <v>1568</v>
      </c>
      <c r="HA165" s="2" t="s">
        <v>142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129</v>
      </c>
      <c r="HK165" s="2" t="s">
        <v>1105</v>
      </c>
      <c r="HL165" s="2" t="s">
        <v>786</v>
      </c>
      <c r="HM165" s="2" t="s">
        <v>142</v>
      </c>
      <c r="HN165" s="2" t="s">
        <v>132</v>
      </c>
      <c r="HO165" s="4">
        <v>2</v>
      </c>
      <c r="HP165" s="8">
        <v>57.78</v>
      </c>
      <c r="HQ165" s="4"/>
      <c r="HR165" s="8"/>
      <c r="HS165" s="7"/>
      <c r="HT165" s="7"/>
      <c r="HU165" s="2" t="s">
        <v>140</v>
      </c>
      <c r="HV165" s="2" t="s">
        <v>129</v>
      </c>
      <c r="HW165" s="2" t="s">
        <v>367</v>
      </c>
      <c r="HX165" s="2" t="s">
        <v>2338</v>
      </c>
      <c r="HY165" s="2" t="s">
        <v>142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129</v>
      </c>
      <c r="II165" s="2" t="s">
        <v>369</v>
      </c>
      <c r="IJ165" s="2" t="s">
        <v>470</v>
      </c>
      <c r="IK165" s="2" t="s">
        <v>142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129</v>
      </c>
      <c r="IU165" s="2" t="s">
        <v>410</v>
      </c>
      <c r="IV165" s="2" t="s">
        <v>132</v>
      </c>
      <c r="IW165" s="2" t="s">
        <v>142</v>
      </c>
      <c r="IX165" s="2" t="s">
        <v>132</v>
      </c>
      <c r="IY165" s="4">
        <v>3</v>
      </c>
      <c r="IZ165" s="8">
        <v>112.17</v>
      </c>
      <c r="JA165" s="4"/>
      <c r="JB165" s="8"/>
      <c r="JC165" s="7"/>
      <c r="JD165" s="7"/>
      <c r="JE165" s="2" t="s">
        <v>140</v>
      </c>
      <c r="JF165" s="2" t="s">
        <v>129</v>
      </c>
      <c r="JG165" s="2" t="s">
        <v>1793</v>
      </c>
      <c r="JH165" s="2" t="s">
        <v>2339</v>
      </c>
      <c r="JI165" s="2" t="s">
        <v>142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140</v>
      </c>
      <c r="JR165" s="2" t="s">
        <v>129</v>
      </c>
      <c r="JS165" s="2" t="s">
        <v>393</v>
      </c>
      <c r="JT165" s="2" t="s">
        <v>208</v>
      </c>
      <c r="JU165" s="2" t="s">
        <v>142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140</v>
      </c>
      <c r="KD165" s="2" t="s">
        <v>129</v>
      </c>
      <c r="KE165" s="2" t="s">
        <v>373</v>
      </c>
      <c r="KF165" s="2" t="s">
        <v>2340</v>
      </c>
      <c r="KG165" s="2" t="s">
        <v>142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173</v>
      </c>
      <c r="KP165" s="2" t="s">
        <v>129</v>
      </c>
      <c r="KQ165" s="2" t="s">
        <v>132</v>
      </c>
      <c r="KR165" s="2" t="s">
        <v>132</v>
      </c>
      <c r="KS165" s="2" t="s">
        <v>142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140</v>
      </c>
      <c r="LZ165" s="2" t="s">
        <v>174</v>
      </c>
      <c r="MA165" s="2" t="s">
        <v>2341</v>
      </c>
      <c r="MB165" s="2" t="s">
        <v>2342</v>
      </c>
      <c r="MC165" s="2" t="s">
        <v>142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176</v>
      </c>
      <c r="ML165" s="2" t="s">
        <v>129</v>
      </c>
      <c r="MM165" s="2" t="s">
        <v>132</v>
      </c>
      <c r="MN165" s="2" t="s">
        <v>132</v>
      </c>
      <c r="MO165" s="2" t="s">
        <v>142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175</v>
      </c>
      <c r="MX165" s="2" t="s">
        <v>129</v>
      </c>
      <c r="MY165" s="2" t="s">
        <v>132</v>
      </c>
      <c r="MZ165" s="2" t="s">
        <v>132</v>
      </c>
      <c r="NA165" s="2" t="s">
        <v>142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175</v>
      </c>
      <c r="NJ165" s="2" t="s">
        <v>129</v>
      </c>
      <c r="NK165" s="2" t="s">
        <v>132</v>
      </c>
      <c r="NL165" s="2" t="s">
        <v>132</v>
      </c>
      <c r="NM165" s="2" t="s">
        <v>142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132</v>
      </c>
      <c r="NV165" s="2" t="s">
        <v>132</v>
      </c>
      <c r="NW165" s="2" t="s">
        <v>132</v>
      </c>
      <c r="NX165" s="2" t="s">
        <v>132</v>
      </c>
      <c r="NY165" s="2" t="s">
        <v>132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129</v>
      </c>
      <c r="OI165" s="2" t="s">
        <v>132</v>
      </c>
      <c r="OJ165" s="2" t="s">
        <v>132</v>
      </c>
      <c r="OK165" s="2" t="s">
        <v>142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175</v>
      </c>
      <c r="OT165" s="2" t="s">
        <v>177</v>
      </c>
      <c r="OU165" s="2" t="s">
        <v>132</v>
      </c>
      <c r="OV165" s="2" t="s">
        <v>132</v>
      </c>
      <c r="OW165" s="2" t="s">
        <v>142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164</v>
      </c>
      <c r="PF165" s="2" t="s">
        <v>129</v>
      </c>
      <c r="PG165" s="2" t="s">
        <v>132</v>
      </c>
      <c r="PH165" s="2" t="s">
        <v>132</v>
      </c>
      <c r="PI165" s="2" t="s">
        <v>142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140</v>
      </c>
      <c r="PR165" s="2" t="s">
        <v>177</v>
      </c>
      <c r="PS165" s="2" t="s">
        <v>998</v>
      </c>
      <c r="PT165" s="2" t="s">
        <v>596</v>
      </c>
      <c r="PU165" s="2" t="s">
        <v>142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164</v>
      </c>
      <c r="QP165" s="2" t="s">
        <v>177</v>
      </c>
      <c r="QQ165" s="2" t="s">
        <v>132</v>
      </c>
      <c r="QR165" s="2" t="s">
        <v>132</v>
      </c>
      <c r="QS165" s="2" t="s">
        <v>142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176</v>
      </c>
      <c r="RB165" s="2" t="s">
        <v>129</v>
      </c>
      <c r="RC165" s="2" t="s">
        <v>132</v>
      </c>
      <c r="RD165" s="2" t="s">
        <v>132</v>
      </c>
      <c r="RE165" s="2" t="s">
        <v>142</v>
      </c>
      <c r="RF165" s="2" t="s">
        <v>180</v>
      </c>
      <c r="RG165" s="4"/>
      <c r="RH165" s="8"/>
      <c r="RI165" s="4"/>
      <c r="RJ165" s="8"/>
      <c r="RK165" s="7"/>
      <c r="RL165" s="7"/>
      <c r="RM165" s="2" t="s">
        <v>176</v>
      </c>
      <c r="RN165" s="2" t="s">
        <v>129</v>
      </c>
      <c r="RO165" s="2" t="s">
        <v>132</v>
      </c>
      <c r="RP165" s="2" t="s">
        <v>132</v>
      </c>
      <c r="RQ165" s="2" t="s">
        <v>142</v>
      </c>
      <c r="RR165" s="2" t="s">
        <v>132</v>
      </c>
    </row>
    <row r="166">
      <c r="A166" s="2" t="s">
        <v>2343</v>
      </c>
      <c r="B166" s="2" t="s">
        <v>121</v>
      </c>
      <c r="C166" s="2" t="s">
        <v>2236</v>
      </c>
      <c r="D166" s="2" t="s">
        <v>2327</v>
      </c>
      <c r="E166" s="2" t="s">
        <v>2328</v>
      </c>
      <c r="F166" s="2" t="s">
        <v>2329</v>
      </c>
      <c r="G166" s="2" t="s">
        <v>2329</v>
      </c>
      <c r="H166" s="2" t="s">
        <v>2329</v>
      </c>
      <c r="I166" s="2" t="s">
        <v>2330</v>
      </c>
      <c r="J166" s="2" t="s">
        <v>2323</v>
      </c>
      <c r="K166" s="2" t="s">
        <v>1043</v>
      </c>
      <c r="L166" s="3">
        <v>27.51</v>
      </c>
      <c r="M166" s="3">
        <v>28.89</v>
      </c>
      <c r="N166" s="3">
        <v>52.69</v>
      </c>
      <c r="O166" s="2" t="s">
        <v>129</v>
      </c>
      <c r="P166" s="2" t="s">
        <v>130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282</v>
      </c>
      <c r="V166" s="2" t="s">
        <v>1984</v>
      </c>
      <c r="W166" s="2" t="s">
        <v>136</v>
      </c>
      <c r="X166" s="2" t="s">
        <v>849</v>
      </c>
      <c r="Y166" s="2" t="s">
        <v>2344</v>
      </c>
      <c r="Z166" s="4">
        <v>486</v>
      </c>
      <c r="AA166" s="4">
        <f>=ROUNDDOWN(19.44,0)</f>
      </c>
      <c r="AB166" s="5">
        <v>25</v>
      </c>
      <c r="AC166" s="2" t="s">
        <v>1947</v>
      </c>
      <c r="AD166" s="4">
        <v>300</v>
      </c>
      <c r="AE166" s="4">
        <v>300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177</v>
      </c>
      <c r="AQ166" s="8">
        <v>5366.99</v>
      </c>
      <c r="AR166" s="4"/>
      <c r="AS166" s="8"/>
      <c r="AT166" s="7"/>
      <c r="AU166" s="7"/>
      <c r="AV166" s="4">
        <v>177</v>
      </c>
      <c r="AW166" s="8">
        <v>5366.99</v>
      </c>
      <c r="AX166" s="4"/>
      <c r="AY166" s="8"/>
      <c r="AZ166" s="7"/>
      <c r="BA166" s="7"/>
      <c r="BB166" s="7">
        <v>1</v>
      </c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>
        <v>0.4044</v>
      </c>
      <c r="BJ166" s="4">
        <v>177</v>
      </c>
      <c r="BK166" s="8">
        <v>5366.99</v>
      </c>
      <c r="BL166" s="2" t="s">
        <v>2345</v>
      </c>
      <c r="BM166" s="7">
        <v>1</v>
      </c>
      <c r="BN166" s="7">
        <v>1</v>
      </c>
      <c r="BO166" s="4">
        <v>96</v>
      </c>
      <c r="BP166" s="8">
        <v>3037.44</v>
      </c>
      <c r="BQ166" s="4"/>
      <c r="BR166" s="8"/>
      <c r="BS166" s="7"/>
      <c r="BT166" s="7"/>
      <c r="BU166" s="2" t="s">
        <v>140</v>
      </c>
      <c r="BV166" s="2" t="s">
        <v>129</v>
      </c>
      <c r="BW166" s="2" t="s">
        <v>132</v>
      </c>
      <c r="BX166" s="2" t="s">
        <v>154</v>
      </c>
      <c r="BY166" s="2" t="s">
        <v>142</v>
      </c>
      <c r="BZ166" s="2" t="s">
        <v>132</v>
      </c>
      <c r="CA166" s="4">
        <v>49</v>
      </c>
      <c r="CB166" s="8">
        <v>1217.84</v>
      </c>
      <c r="CC166" s="4"/>
      <c r="CD166" s="8"/>
      <c r="CE166" s="7"/>
      <c r="CF166" s="7"/>
      <c r="CG166" s="2" t="s">
        <v>140</v>
      </c>
      <c r="CH166" s="2" t="s">
        <v>129</v>
      </c>
      <c r="CI166" s="2" t="s">
        <v>889</v>
      </c>
      <c r="CJ166" s="2" t="s">
        <v>2346</v>
      </c>
      <c r="CK166" s="2" t="s">
        <v>142</v>
      </c>
      <c r="CL166" s="2" t="s">
        <v>132</v>
      </c>
      <c r="CM166" s="4">
        <v>9</v>
      </c>
      <c r="CN166" s="8">
        <v>292.68</v>
      </c>
      <c r="CO166" s="4"/>
      <c r="CP166" s="8"/>
      <c r="CQ166" s="7"/>
      <c r="CR166" s="7"/>
      <c r="CS166" s="2" t="s">
        <v>140</v>
      </c>
      <c r="CT166" s="2" t="s">
        <v>129</v>
      </c>
      <c r="CU166" s="2" t="s">
        <v>2347</v>
      </c>
      <c r="CV166" s="2" t="s">
        <v>2348</v>
      </c>
      <c r="CW166" s="2" t="s">
        <v>142</v>
      </c>
      <c r="CX166" s="2" t="s">
        <v>132</v>
      </c>
      <c r="CY166" s="4">
        <v>1</v>
      </c>
      <c r="CZ166" s="8">
        <v>28.89</v>
      </c>
      <c r="DA166" s="4"/>
      <c r="DB166" s="8"/>
      <c r="DC166" s="7"/>
      <c r="DD166" s="7"/>
      <c r="DE166" s="2" t="s">
        <v>140</v>
      </c>
      <c r="DF166" s="2" t="s">
        <v>129</v>
      </c>
      <c r="DG166" s="2" t="s">
        <v>994</v>
      </c>
      <c r="DH166" s="2" t="s">
        <v>2349</v>
      </c>
      <c r="DI166" s="2" t="s">
        <v>142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177</v>
      </c>
      <c r="DS166" s="2" t="s">
        <v>1454</v>
      </c>
      <c r="DT166" s="2" t="s">
        <v>402</v>
      </c>
      <c r="DU166" s="2" t="s">
        <v>142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168</v>
      </c>
      <c r="ED166" s="2" t="s">
        <v>129</v>
      </c>
      <c r="EE166" s="2" t="s">
        <v>132</v>
      </c>
      <c r="EF166" s="2" t="s">
        <v>132</v>
      </c>
      <c r="EG166" s="2" t="s">
        <v>142</v>
      </c>
      <c r="EH166" s="2" t="s">
        <v>132</v>
      </c>
      <c r="EI166" s="4">
        <v>11</v>
      </c>
      <c r="EJ166" s="8">
        <v>416.9</v>
      </c>
      <c r="EK166" s="4"/>
      <c r="EL166" s="8"/>
      <c r="EM166" s="7"/>
      <c r="EN166" s="7"/>
      <c r="EO166" s="2" t="s">
        <v>140</v>
      </c>
      <c r="EP166" s="2" t="s">
        <v>129</v>
      </c>
      <c r="EQ166" s="2" t="s">
        <v>2350</v>
      </c>
      <c r="ER166" s="2" t="s">
        <v>2351</v>
      </c>
      <c r="ES166" s="2" t="s">
        <v>142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796</v>
      </c>
      <c r="FB166" s="2" t="s">
        <v>177</v>
      </c>
      <c r="FC166" s="2" t="s">
        <v>132</v>
      </c>
      <c r="FD166" s="2" t="s">
        <v>132</v>
      </c>
      <c r="FE166" s="2" t="s">
        <v>142</v>
      </c>
      <c r="FF166" s="2" t="s">
        <v>132</v>
      </c>
      <c r="FG166" s="4">
        <v>6</v>
      </c>
      <c r="FH166" s="8">
        <v>187.2</v>
      </c>
      <c r="FI166" s="4"/>
      <c r="FJ166" s="8"/>
      <c r="FK166" s="7"/>
      <c r="FL166" s="7"/>
      <c r="FM166" s="2" t="s">
        <v>140</v>
      </c>
      <c r="FN166" s="2" t="s">
        <v>129</v>
      </c>
      <c r="FO166" s="2" t="s">
        <v>156</v>
      </c>
      <c r="FP166" s="2" t="s">
        <v>656</v>
      </c>
      <c r="FQ166" s="2" t="s">
        <v>142</v>
      </c>
      <c r="FR166" s="2" t="s">
        <v>132</v>
      </c>
      <c r="FS166" s="4">
        <v>1</v>
      </c>
      <c r="FT166" s="8">
        <v>31.2</v>
      </c>
      <c r="FU166" s="4"/>
      <c r="FV166" s="8"/>
      <c r="FW166" s="7"/>
      <c r="FX166" s="7"/>
      <c r="FY166" s="2" t="s">
        <v>140</v>
      </c>
      <c r="FZ166" s="2" t="s">
        <v>129</v>
      </c>
      <c r="GA166" s="2" t="s">
        <v>2352</v>
      </c>
      <c r="GB166" s="2" t="s">
        <v>651</v>
      </c>
      <c r="GC166" s="2" t="s">
        <v>142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129</v>
      </c>
      <c r="GM166" s="2" t="s">
        <v>2344</v>
      </c>
      <c r="GN166" s="2" t="s">
        <v>2353</v>
      </c>
      <c r="GO166" s="2" t="s">
        <v>142</v>
      </c>
      <c r="GP166" s="2" t="s">
        <v>132</v>
      </c>
      <c r="GQ166" s="4">
        <v>4</v>
      </c>
      <c r="GR166" s="8">
        <v>154.84</v>
      </c>
      <c r="GS166" s="4"/>
      <c r="GT166" s="8"/>
      <c r="GU166" s="7"/>
      <c r="GV166" s="7"/>
      <c r="GW166" s="2" t="s">
        <v>140</v>
      </c>
      <c r="GX166" s="2" t="s">
        <v>129</v>
      </c>
      <c r="GY166" s="2" t="s">
        <v>162</v>
      </c>
      <c r="GZ166" s="2" t="s">
        <v>607</v>
      </c>
      <c r="HA166" s="2" t="s">
        <v>142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140</v>
      </c>
      <c r="HJ166" s="2" t="s">
        <v>129</v>
      </c>
      <c r="HK166" s="2" t="s">
        <v>2354</v>
      </c>
      <c r="HL166" s="2" t="s">
        <v>726</v>
      </c>
      <c r="HM166" s="2" t="s">
        <v>142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173</v>
      </c>
      <c r="HV166" s="2" t="s">
        <v>129</v>
      </c>
      <c r="HW166" s="2" t="s">
        <v>132</v>
      </c>
      <c r="HX166" s="2" t="s">
        <v>132</v>
      </c>
      <c r="HY166" s="2" t="s">
        <v>142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140</v>
      </c>
      <c r="IH166" s="2" t="s">
        <v>129</v>
      </c>
      <c r="II166" s="2" t="s">
        <v>2355</v>
      </c>
      <c r="IJ166" s="2" t="s">
        <v>1309</v>
      </c>
      <c r="IK166" s="2" t="s">
        <v>142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140</v>
      </c>
      <c r="IT166" s="2" t="s">
        <v>129</v>
      </c>
      <c r="IU166" s="2" t="s">
        <v>410</v>
      </c>
      <c r="IV166" s="2" t="s">
        <v>132</v>
      </c>
      <c r="IW166" s="2" t="s">
        <v>142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129</v>
      </c>
      <c r="JG166" s="2" t="s">
        <v>1793</v>
      </c>
      <c r="JH166" s="2" t="s">
        <v>857</v>
      </c>
      <c r="JI166" s="2" t="s">
        <v>142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129</v>
      </c>
      <c r="JS166" s="2" t="s">
        <v>170</v>
      </c>
      <c r="JT166" s="2" t="s">
        <v>434</v>
      </c>
      <c r="JU166" s="2" t="s">
        <v>142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140</v>
      </c>
      <c r="KD166" s="2" t="s">
        <v>129</v>
      </c>
      <c r="KE166" s="2" t="s">
        <v>308</v>
      </c>
      <c r="KF166" s="2" t="s">
        <v>2103</v>
      </c>
      <c r="KG166" s="2" t="s">
        <v>142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173</v>
      </c>
      <c r="KP166" s="2" t="s">
        <v>129</v>
      </c>
      <c r="KQ166" s="2" t="s">
        <v>132</v>
      </c>
      <c r="KR166" s="2" t="s">
        <v>132</v>
      </c>
      <c r="KS166" s="2" t="s">
        <v>142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132</v>
      </c>
      <c r="LB166" s="2" t="s">
        <v>132</v>
      </c>
      <c r="LC166" s="2" t="s">
        <v>132</v>
      </c>
      <c r="LD166" s="2" t="s">
        <v>132</v>
      </c>
      <c r="LE166" s="2" t="s">
        <v>132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140</v>
      </c>
      <c r="LZ166" s="2" t="s">
        <v>174</v>
      </c>
      <c r="MA166" s="2" t="s">
        <v>2356</v>
      </c>
      <c r="MB166" s="2" t="s">
        <v>311</v>
      </c>
      <c r="MC166" s="2" t="s">
        <v>142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176</v>
      </c>
      <c r="ML166" s="2" t="s">
        <v>129</v>
      </c>
      <c r="MM166" s="2" t="s">
        <v>132</v>
      </c>
      <c r="MN166" s="2" t="s">
        <v>132</v>
      </c>
      <c r="MO166" s="2" t="s">
        <v>142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175</v>
      </c>
      <c r="MX166" s="2" t="s">
        <v>129</v>
      </c>
      <c r="MY166" s="2" t="s">
        <v>132</v>
      </c>
      <c r="MZ166" s="2" t="s">
        <v>132</v>
      </c>
      <c r="NA166" s="2" t="s">
        <v>142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175</v>
      </c>
      <c r="NJ166" s="2" t="s">
        <v>129</v>
      </c>
      <c r="NK166" s="2" t="s">
        <v>132</v>
      </c>
      <c r="NL166" s="2" t="s">
        <v>132</v>
      </c>
      <c r="NM166" s="2" t="s">
        <v>142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176</v>
      </c>
      <c r="NV166" s="2" t="s">
        <v>129</v>
      </c>
      <c r="NW166" s="2" t="s">
        <v>132</v>
      </c>
      <c r="NX166" s="2" t="s">
        <v>132</v>
      </c>
      <c r="NY166" s="2" t="s">
        <v>142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175</v>
      </c>
      <c r="OH166" s="2" t="s">
        <v>129</v>
      </c>
      <c r="OI166" s="2" t="s">
        <v>132</v>
      </c>
      <c r="OJ166" s="2" t="s">
        <v>132</v>
      </c>
      <c r="OK166" s="2" t="s">
        <v>142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175</v>
      </c>
      <c r="OT166" s="2" t="s">
        <v>177</v>
      </c>
      <c r="OU166" s="2" t="s">
        <v>132</v>
      </c>
      <c r="OV166" s="2" t="s">
        <v>132</v>
      </c>
      <c r="OW166" s="2" t="s">
        <v>142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164</v>
      </c>
      <c r="PF166" s="2" t="s">
        <v>129</v>
      </c>
      <c r="PG166" s="2" t="s">
        <v>132</v>
      </c>
      <c r="PH166" s="2" t="s">
        <v>132</v>
      </c>
      <c r="PI166" s="2" t="s">
        <v>142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140</v>
      </c>
      <c r="PR166" s="2" t="s">
        <v>177</v>
      </c>
      <c r="PS166" s="2" t="s">
        <v>508</v>
      </c>
      <c r="PT166" s="2" t="s">
        <v>651</v>
      </c>
      <c r="PU166" s="2" t="s">
        <v>142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164</v>
      </c>
      <c r="QP166" s="2" t="s">
        <v>177</v>
      </c>
      <c r="QQ166" s="2" t="s">
        <v>132</v>
      </c>
      <c r="QR166" s="2" t="s">
        <v>132</v>
      </c>
      <c r="QS166" s="2" t="s">
        <v>142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176</v>
      </c>
      <c r="RB166" s="2" t="s">
        <v>129</v>
      </c>
      <c r="RC166" s="2" t="s">
        <v>132</v>
      </c>
      <c r="RD166" s="2" t="s">
        <v>132</v>
      </c>
      <c r="RE166" s="2" t="s">
        <v>142</v>
      </c>
      <c r="RF166" s="2" t="s">
        <v>180</v>
      </c>
      <c r="RG166" s="4"/>
      <c r="RH166" s="8"/>
      <c r="RI166" s="4"/>
      <c r="RJ166" s="8"/>
      <c r="RK166" s="7"/>
      <c r="RL166" s="7"/>
      <c r="RM166" s="2" t="s">
        <v>176</v>
      </c>
      <c r="RN166" s="2" t="s">
        <v>129</v>
      </c>
      <c r="RO166" s="2" t="s">
        <v>132</v>
      </c>
      <c r="RP166" s="2" t="s">
        <v>132</v>
      </c>
      <c r="RQ166" s="2" t="s">
        <v>142</v>
      </c>
      <c r="RR166" s="2" t="s">
        <v>132</v>
      </c>
    </row>
    <row r="167">
      <c r="A167" s="2" t="s">
        <v>2357</v>
      </c>
      <c r="B167" s="2" t="s">
        <v>121</v>
      </c>
      <c r="C167" s="2" t="s">
        <v>2236</v>
      </c>
      <c r="D167" s="2" t="s">
        <v>2327</v>
      </c>
      <c r="E167" s="2" t="s">
        <v>2328</v>
      </c>
      <c r="F167" s="2" t="s">
        <v>2358</v>
      </c>
      <c r="G167" s="2" t="s">
        <v>2358</v>
      </c>
      <c r="H167" s="2" t="s">
        <v>2358</v>
      </c>
      <c r="I167" s="2" t="s">
        <v>2359</v>
      </c>
      <c r="J167" s="2" t="s">
        <v>2323</v>
      </c>
      <c r="K167" s="2" t="s">
        <v>2360</v>
      </c>
      <c r="L167" s="3">
        <v>100.98</v>
      </c>
      <c r="M167" s="3">
        <v>106.03</v>
      </c>
      <c r="N167" s="3">
        <v>169.99</v>
      </c>
      <c r="O167" s="2" t="s">
        <v>129</v>
      </c>
      <c r="P167" s="2" t="s">
        <v>130</v>
      </c>
      <c r="Q167" s="2" t="s">
        <v>131</v>
      </c>
      <c r="R167" s="2" t="s">
        <v>132</v>
      </c>
      <c r="S167" s="2" t="s">
        <v>2361</v>
      </c>
      <c r="T167" s="2" t="s">
        <v>132</v>
      </c>
      <c r="U167" s="2" t="s">
        <v>282</v>
      </c>
      <c r="V167" s="2" t="s">
        <v>1984</v>
      </c>
      <c r="W167" s="2" t="s">
        <v>136</v>
      </c>
      <c r="X167" s="2" t="s">
        <v>132</v>
      </c>
      <c r="Y167" s="2" t="s">
        <v>2362</v>
      </c>
      <c r="Z167" s="4">
        <v>546</v>
      </c>
      <c r="AA167" s="4">
        <f>=ROUNDDOWN(49.6363636363636,0)</f>
      </c>
      <c r="AB167" s="5">
        <v>11</v>
      </c>
      <c r="AC167" s="2" t="s">
        <v>132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58</v>
      </c>
      <c r="AQ167" s="8">
        <v>5693.44</v>
      </c>
      <c r="AR167" s="4"/>
      <c r="AS167" s="8"/>
      <c r="AT167" s="7"/>
      <c r="AU167" s="7"/>
      <c r="AV167" s="4">
        <v>58</v>
      </c>
      <c r="AW167" s="8">
        <v>5693.44</v>
      </c>
      <c r="AX167" s="4"/>
      <c r="AY167" s="8"/>
      <c r="AZ167" s="7"/>
      <c r="BA167" s="7"/>
      <c r="BB167" s="7">
        <v>1</v>
      </c>
      <c r="BC167" s="4">
        <v>58</v>
      </c>
      <c r="BD167" s="8">
        <v>5693.44</v>
      </c>
      <c r="BE167" s="4"/>
      <c r="BF167" s="8"/>
      <c r="BG167" s="7"/>
      <c r="BH167" s="7"/>
      <c r="BI167" s="7">
        <v>1</v>
      </c>
      <c r="BJ167" s="4">
        <v>58</v>
      </c>
      <c r="BK167" s="8">
        <v>5693.44</v>
      </c>
      <c r="BL167" s="2" t="s">
        <v>2363</v>
      </c>
      <c r="BM167" s="7">
        <v>1</v>
      </c>
      <c r="BN167" s="7">
        <v>1</v>
      </c>
      <c r="BO167" s="4">
        <v>11</v>
      </c>
      <c r="BP167" s="8">
        <v>984.61</v>
      </c>
      <c r="BQ167" s="4"/>
      <c r="BR167" s="8"/>
      <c r="BS167" s="7"/>
      <c r="BT167" s="7"/>
      <c r="BU167" s="2" t="s">
        <v>140</v>
      </c>
      <c r="BV167" s="2" t="s">
        <v>129</v>
      </c>
      <c r="BW167" s="2" t="s">
        <v>132</v>
      </c>
      <c r="BX167" s="2" t="s">
        <v>797</v>
      </c>
      <c r="BY167" s="2" t="s">
        <v>180</v>
      </c>
      <c r="BZ167" s="2" t="s">
        <v>132</v>
      </c>
      <c r="CA167" s="4">
        <v>33</v>
      </c>
      <c r="CB167" s="8">
        <v>3002.89</v>
      </c>
      <c r="CC167" s="4"/>
      <c r="CD167" s="8"/>
      <c r="CE167" s="7"/>
      <c r="CF167" s="7"/>
      <c r="CG167" s="2" t="s">
        <v>140</v>
      </c>
      <c r="CH167" s="2" t="s">
        <v>129</v>
      </c>
      <c r="CI167" s="2" t="s">
        <v>353</v>
      </c>
      <c r="CJ167" s="2" t="s">
        <v>1024</v>
      </c>
      <c r="CK167" s="2" t="s">
        <v>142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140</v>
      </c>
      <c r="CT167" s="2" t="s">
        <v>129</v>
      </c>
      <c r="CU167" s="2" t="s">
        <v>353</v>
      </c>
      <c r="CV167" s="2" t="s">
        <v>1316</v>
      </c>
      <c r="CW167" s="2" t="s">
        <v>142</v>
      </c>
      <c r="CX167" s="2" t="s">
        <v>132</v>
      </c>
      <c r="CY167" s="4">
        <v>4</v>
      </c>
      <c r="CZ167" s="8">
        <v>451.68</v>
      </c>
      <c r="DA167" s="4"/>
      <c r="DB167" s="8"/>
      <c r="DC167" s="7"/>
      <c r="DD167" s="7"/>
      <c r="DE167" s="2" t="s">
        <v>140</v>
      </c>
      <c r="DF167" s="2" t="s">
        <v>129</v>
      </c>
      <c r="DG167" s="2" t="s">
        <v>2364</v>
      </c>
      <c r="DH167" s="2" t="s">
        <v>2365</v>
      </c>
      <c r="DI167" s="2" t="s">
        <v>142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140</v>
      </c>
      <c r="DR167" s="2" t="s">
        <v>177</v>
      </c>
      <c r="DS167" s="2" t="s">
        <v>1454</v>
      </c>
      <c r="DT167" s="2" t="s">
        <v>421</v>
      </c>
      <c r="DU167" s="2" t="s">
        <v>142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168</v>
      </c>
      <c r="ED167" s="2" t="s">
        <v>129</v>
      </c>
      <c r="EE167" s="2" t="s">
        <v>132</v>
      </c>
      <c r="EF167" s="2" t="s">
        <v>132</v>
      </c>
      <c r="EG167" s="2" t="s">
        <v>142</v>
      </c>
      <c r="EH167" s="2" t="s">
        <v>132</v>
      </c>
      <c r="EI167" s="4">
        <v>4</v>
      </c>
      <c r="EJ167" s="8">
        <v>563.04</v>
      </c>
      <c r="EK167" s="4"/>
      <c r="EL167" s="8"/>
      <c r="EM167" s="7"/>
      <c r="EN167" s="7"/>
      <c r="EO167" s="2" t="s">
        <v>140</v>
      </c>
      <c r="EP167" s="2" t="s">
        <v>129</v>
      </c>
      <c r="EQ167" s="2" t="s">
        <v>2366</v>
      </c>
      <c r="ER167" s="2" t="s">
        <v>588</v>
      </c>
      <c r="ES167" s="2" t="s">
        <v>142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140</v>
      </c>
      <c r="FB167" s="2" t="s">
        <v>177</v>
      </c>
      <c r="FC167" s="2" t="s">
        <v>1757</v>
      </c>
      <c r="FD167" s="2" t="s">
        <v>1758</v>
      </c>
      <c r="FE167" s="2" t="s">
        <v>142</v>
      </c>
      <c r="FF167" s="2" t="s">
        <v>132</v>
      </c>
      <c r="FG167" s="4">
        <v>2</v>
      </c>
      <c r="FH167" s="8">
        <v>194.66</v>
      </c>
      <c r="FI167" s="4"/>
      <c r="FJ167" s="8"/>
      <c r="FK167" s="7"/>
      <c r="FL167" s="7"/>
      <c r="FM167" s="2" t="s">
        <v>140</v>
      </c>
      <c r="FN167" s="2" t="s">
        <v>129</v>
      </c>
      <c r="FO167" s="2" t="s">
        <v>156</v>
      </c>
      <c r="FP167" s="2" t="s">
        <v>415</v>
      </c>
      <c r="FQ167" s="2" t="s">
        <v>142</v>
      </c>
      <c r="FR167" s="2" t="s">
        <v>132</v>
      </c>
      <c r="FS167" s="4">
        <v>1</v>
      </c>
      <c r="FT167" s="8">
        <v>114.51</v>
      </c>
      <c r="FU167" s="4"/>
      <c r="FV167" s="8"/>
      <c r="FW167" s="7"/>
      <c r="FX167" s="7"/>
      <c r="FY167" s="2" t="s">
        <v>140</v>
      </c>
      <c r="FZ167" s="2" t="s">
        <v>129</v>
      </c>
      <c r="GA167" s="2" t="s">
        <v>158</v>
      </c>
      <c r="GB167" s="2" t="s">
        <v>1052</v>
      </c>
      <c r="GC167" s="2" t="s">
        <v>142</v>
      </c>
      <c r="GD167" s="2" t="s">
        <v>132</v>
      </c>
      <c r="GE167" s="4">
        <v>1</v>
      </c>
      <c r="GF167" s="8">
        <v>169.99</v>
      </c>
      <c r="GG167" s="4"/>
      <c r="GH167" s="8"/>
      <c r="GI167" s="7"/>
      <c r="GJ167" s="7"/>
      <c r="GK167" s="2" t="s">
        <v>140</v>
      </c>
      <c r="GL167" s="2" t="s">
        <v>129</v>
      </c>
      <c r="GM167" s="2" t="s">
        <v>2025</v>
      </c>
      <c r="GN167" s="2" t="s">
        <v>2223</v>
      </c>
      <c r="GO167" s="2" t="s">
        <v>142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129</v>
      </c>
      <c r="GY167" s="2" t="s">
        <v>837</v>
      </c>
      <c r="GZ167" s="2" t="s">
        <v>132</v>
      </c>
      <c r="HA167" s="2" t="s">
        <v>142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140</v>
      </c>
      <c r="HJ167" s="2" t="s">
        <v>129</v>
      </c>
      <c r="HK167" s="2" t="s">
        <v>1105</v>
      </c>
      <c r="HL167" s="2" t="s">
        <v>1025</v>
      </c>
      <c r="HM167" s="2" t="s">
        <v>142</v>
      </c>
      <c r="HN167" s="2" t="s">
        <v>132</v>
      </c>
      <c r="HO167" s="4">
        <v>2</v>
      </c>
      <c r="HP167" s="8">
        <v>212.06</v>
      </c>
      <c r="HQ167" s="4"/>
      <c r="HR167" s="8"/>
      <c r="HS167" s="7"/>
      <c r="HT167" s="7"/>
      <c r="HU167" s="2" t="s">
        <v>140</v>
      </c>
      <c r="HV167" s="2" t="s">
        <v>129</v>
      </c>
      <c r="HW167" s="2" t="s">
        <v>367</v>
      </c>
      <c r="HX167" s="2" t="s">
        <v>339</v>
      </c>
      <c r="HY167" s="2" t="s">
        <v>142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140</v>
      </c>
      <c r="IH167" s="2" t="s">
        <v>129</v>
      </c>
      <c r="II167" s="2" t="s">
        <v>369</v>
      </c>
      <c r="IJ167" s="2" t="s">
        <v>686</v>
      </c>
      <c r="IK167" s="2" t="s">
        <v>142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140</v>
      </c>
      <c r="IT167" s="2" t="s">
        <v>129</v>
      </c>
      <c r="IU167" s="2" t="s">
        <v>410</v>
      </c>
      <c r="IV167" s="2" t="s">
        <v>132</v>
      </c>
      <c r="IW167" s="2" t="s">
        <v>142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140</v>
      </c>
      <c r="JF167" s="2" t="s">
        <v>129</v>
      </c>
      <c r="JG167" s="2" t="s">
        <v>1793</v>
      </c>
      <c r="JH167" s="2" t="s">
        <v>587</v>
      </c>
      <c r="JI167" s="2" t="s">
        <v>142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140</v>
      </c>
      <c r="JR167" s="2" t="s">
        <v>129</v>
      </c>
      <c r="JS167" s="2" t="s">
        <v>170</v>
      </c>
      <c r="JT167" s="2" t="s">
        <v>363</v>
      </c>
      <c r="JU167" s="2" t="s">
        <v>142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140</v>
      </c>
      <c r="KD167" s="2" t="s">
        <v>129</v>
      </c>
      <c r="KE167" s="2" t="s">
        <v>373</v>
      </c>
      <c r="KF167" s="2" t="s">
        <v>2367</v>
      </c>
      <c r="KG167" s="2" t="s">
        <v>142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173</v>
      </c>
      <c r="KP167" s="2" t="s">
        <v>129</v>
      </c>
      <c r="KQ167" s="2" t="s">
        <v>132</v>
      </c>
      <c r="KR167" s="2" t="s">
        <v>132</v>
      </c>
      <c r="KS167" s="2" t="s">
        <v>142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140</v>
      </c>
      <c r="LZ167" s="2" t="s">
        <v>174</v>
      </c>
      <c r="MA167" s="2" t="s">
        <v>1024</v>
      </c>
      <c r="MB167" s="2" t="s">
        <v>1789</v>
      </c>
      <c r="MC167" s="2" t="s">
        <v>142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176</v>
      </c>
      <c r="ML167" s="2" t="s">
        <v>129</v>
      </c>
      <c r="MM167" s="2" t="s">
        <v>132</v>
      </c>
      <c r="MN167" s="2" t="s">
        <v>132</v>
      </c>
      <c r="MO167" s="2" t="s">
        <v>142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175</v>
      </c>
      <c r="MX167" s="2" t="s">
        <v>129</v>
      </c>
      <c r="MY167" s="2" t="s">
        <v>132</v>
      </c>
      <c r="MZ167" s="2" t="s">
        <v>132</v>
      </c>
      <c r="NA167" s="2" t="s">
        <v>142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175</v>
      </c>
      <c r="NJ167" s="2" t="s">
        <v>129</v>
      </c>
      <c r="NK167" s="2" t="s">
        <v>132</v>
      </c>
      <c r="NL167" s="2" t="s">
        <v>132</v>
      </c>
      <c r="NM167" s="2" t="s">
        <v>142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175</v>
      </c>
      <c r="OH167" s="2" t="s">
        <v>129</v>
      </c>
      <c r="OI167" s="2" t="s">
        <v>132</v>
      </c>
      <c r="OJ167" s="2" t="s">
        <v>132</v>
      </c>
      <c r="OK167" s="2" t="s">
        <v>142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175</v>
      </c>
      <c r="OT167" s="2" t="s">
        <v>177</v>
      </c>
      <c r="OU167" s="2" t="s">
        <v>132</v>
      </c>
      <c r="OV167" s="2" t="s">
        <v>132</v>
      </c>
      <c r="OW167" s="2" t="s">
        <v>142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164</v>
      </c>
      <c r="PF167" s="2" t="s">
        <v>129</v>
      </c>
      <c r="PG167" s="2" t="s">
        <v>132</v>
      </c>
      <c r="PH167" s="2" t="s">
        <v>132</v>
      </c>
      <c r="PI167" s="2" t="s">
        <v>142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140</v>
      </c>
      <c r="PR167" s="2" t="s">
        <v>177</v>
      </c>
      <c r="PS167" s="2" t="s">
        <v>165</v>
      </c>
      <c r="PT167" s="2" t="s">
        <v>422</v>
      </c>
      <c r="PU167" s="2" t="s">
        <v>142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164</v>
      </c>
      <c r="QP167" s="2" t="s">
        <v>177</v>
      </c>
      <c r="QQ167" s="2" t="s">
        <v>132</v>
      </c>
      <c r="QR167" s="2" t="s">
        <v>132</v>
      </c>
      <c r="QS167" s="2" t="s">
        <v>142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176</v>
      </c>
      <c r="RB167" s="2" t="s">
        <v>129</v>
      </c>
      <c r="RC167" s="2" t="s">
        <v>132</v>
      </c>
      <c r="RD167" s="2" t="s">
        <v>132</v>
      </c>
      <c r="RE167" s="2" t="s">
        <v>142</v>
      </c>
      <c r="RF167" s="2" t="s">
        <v>180</v>
      </c>
      <c r="RG167" s="4"/>
      <c r="RH167" s="8"/>
      <c r="RI167" s="4"/>
      <c r="RJ167" s="8"/>
      <c r="RK167" s="7"/>
      <c r="RL167" s="7"/>
      <c r="RM167" s="2" t="s">
        <v>176</v>
      </c>
      <c r="RN167" s="2" t="s">
        <v>129</v>
      </c>
      <c r="RO167" s="2" t="s">
        <v>132</v>
      </c>
      <c r="RP167" s="2" t="s">
        <v>132</v>
      </c>
      <c r="RQ167" s="2" t="s">
        <v>142</v>
      </c>
      <c r="RR167" s="2" t="s">
        <v>132</v>
      </c>
    </row>
    <row r="168">
      <c r="A168" s="2" t="s">
        <v>2368</v>
      </c>
      <c r="B168" s="2" t="s">
        <v>121</v>
      </c>
      <c r="C168" s="2" t="s">
        <v>2236</v>
      </c>
      <c r="D168" s="2" t="s">
        <v>123</v>
      </c>
      <c r="E168" s="2" t="s">
        <v>2171</v>
      </c>
      <c r="F168" s="2" t="s">
        <v>2369</v>
      </c>
      <c r="G168" s="2" t="s">
        <v>2369</v>
      </c>
      <c r="H168" s="2" t="s">
        <v>2369</v>
      </c>
      <c r="I168" s="2" t="s">
        <v>2370</v>
      </c>
      <c r="J168" s="2" t="s">
        <v>2371</v>
      </c>
      <c r="K168" s="2" t="s">
        <v>128</v>
      </c>
      <c r="L168" s="3">
        <v>47.09</v>
      </c>
      <c r="M168" s="3">
        <v>49.44</v>
      </c>
      <c r="N168" s="3">
        <v>98.99</v>
      </c>
      <c r="O168" s="2" t="s">
        <v>129</v>
      </c>
      <c r="P168" s="2" t="s">
        <v>218</v>
      </c>
      <c r="Q168" s="2" t="s">
        <v>131</v>
      </c>
      <c r="R168" s="2" t="s">
        <v>132</v>
      </c>
      <c r="S168" s="2" t="s">
        <v>2372</v>
      </c>
      <c r="T168" s="2" t="s">
        <v>132</v>
      </c>
      <c r="U168" s="2" t="s">
        <v>428</v>
      </c>
      <c r="V168" s="2" t="s">
        <v>746</v>
      </c>
      <c r="W168" s="2" t="s">
        <v>849</v>
      </c>
      <c r="X168" s="2" t="s">
        <v>246</v>
      </c>
      <c r="Y168" s="2" t="s">
        <v>1080</v>
      </c>
      <c r="Z168" s="4">
        <v>156</v>
      </c>
      <c r="AA168" s="4">
        <f>=ROUNDDOWN(12,0)</f>
      </c>
      <c r="AB168" s="5">
        <v>13</v>
      </c>
      <c r="AC168" s="2" t="s">
        <v>1416</v>
      </c>
      <c r="AD168" s="4">
        <v>160</v>
      </c>
      <c r="AE168" s="4">
        <v>160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88</v>
      </c>
      <c r="AQ168" s="8">
        <v>4409.18</v>
      </c>
      <c r="AR168" s="4"/>
      <c r="AS168" s="8"/>
      <c r="AT168" s="7"/>
      <c r="AU168" s="7"/>
      <c r="AV168" s="4">
        <v>88</v>
      </c>
      <c r="AW168" s="8">
        <v>4409.18</v>
      </c>
      <c r="AX168" s="4"/>
      <c r="AY168" s="8"/>
      <c r="AZ168" s="7"/>
      <c r="BA168" s="7"/>
      <c r="BB168" s="7">
        <v>1</v>
      </c>
      <c r="BC168" s="4">
        <v>192</v>
      </c>
      <c r="BD168" s="8">
        <v>9844.65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>
        <v>0.4479</v>
      </c>
      <c r="BJ168" s="4">
        <v>88</v>
      </c>
      <c r="BK168" s="8">
        <v>4409.18</v>
      </c>
      <c r="BL168" s="2" t="s">
        <v>2373</v>
      </c>
      <c r="BM168" s="7">
        <v>1</v>
      </c>
      <c r="BN168" s="7">
        <v>1</v>
      </c>
      <c r="BO168" s="4">
        <v>50</v>
      </c>
      <c r="BP168" s="8">
        <v>2707.5</v>
      </c>
      <c r="BQ168" s="4"/>
      <c r="BR168" s="8"/>
      <c r="BS168" s="7"/>
      <c r="BT168" s="7"/>
      <c r="BU168" s="2" t="s">
        <v>140</v>
      </c>
      <c r="BV168" s="2" t="s">
        <v>129</v>
      </c>
      <c r="BW168" s="2" t="s">
        <v>132</v>
      </c>
      <c r="BX168" s="2" t="s">
        <v>749</v>
      </c>
      <c r="BY168" s="2" t="s">
        <v>142</v>
      </c>
      <c r="BZ168" s="2" t="s">
        <v>132</v>
      </c>
      <c r="CA168" s="4">
        <v>24</v>
      </c>
      <c r="CB168" s="8">
        <v>938.48</v>
      </c>
      <c r="CC168" s="4"/>
      <c r="CD168" s="8"/>
      <c r="CE168" s="7"/>
      <c r="CF168" s="7"/>
      <c r="CG168" s="2" t="s">
        <v>140</v>
      </c>
      <c r="CH168" s="2" t="s">
        <v>129</v>
      </c>
      <c r="CI168" s="2" t="s">
        <v>687</v>
      </c>
      <c r="CJ168" s="2" t="s">
        <v>215</v>
      </c>
      <c r="CK168" s="2" t="s">
        <v>142</v>
      </c>
      <c r="CL168" s="2" t="s">
        <v>132</v>
      </c>
      <c r="CM168" s="4">
        <v>7</v>
      </c>
      <c r="CN168" s="8">
        <v>386.33</v>
      </c>
      <c r="CO168" s="4"/>
      <c r="CP168" s="8"/>
      <c r="CQ168" s="7"/>
      <c r="CR168" s="7"/>
      <c r="CS168" s="2" t="s">
        <v>140</v>
      </c>
      <c r="CT168" s="2" t="s">
        <v>129</v>
      </c>
      <c r="CU168" s="2" t="s">
        <v>543</v>
      </c>
      <c r="CV168" s="2" t="s">
        <v>451</v>
      </c>
      <c r="CW168" s="2" t="s">
        <v>142</v>
      </c>
      <c r="CX168" s="2" t="s">
        <v>132</v>
      </c>
      <c r="CY168" s="4">
        <v>1</v>
      </c>
      <c r="CZ168" s="8">
        <v>49.44</v>
      </c>
      <c r="DA168" s="4"/>
      <c r="DB168" s="8"/>
      <c r="DC168" s="7"/>
      <c r="DD168" s="7"/>
      <c r="DE168" s="2" t="s">
        <v>140</v>
      </c>
      <c r="DF168" s="2" t="s">
        <v>129</v>
      </c>
      <c r="DG168" s="2" t="s">
        <v>1080</v>
      </c>
      <c r="DH168" s="2" t="s">
        <v>194</v>
      </c>
      <c r="DI168" s="2" t="s">
        <v>142</v>
      </c>
      <c r="DJ168" s="2" t="s">
        <v>132</v>
      </c>
      <c r="DK168" s="4">
        <v>3</v>
      </c>
      <c r="DL168" s="8">
        <v>162.15</v>
      </c>
      <c r="DM168" s="4"/>
      <c r="DN168" s="8"/>
      <c r="DO168" s="7"/>
      <c r="DP168" s="7"/>
      <c r="DQ168" s="2" t="s">
        <v>140</v>
      </c>
      <c r="DR168" s="2" t="s">
        <v>129</v>
      </c>
      <c r="DS168" s="2" t="s">
        <v>200</v>
      </c>
      <c r="DT168" s="2" t="s">
        <v>2000</v>
      </c>
      <c r="DU168" s="2" t="s">
        <v>142</v>
      </c>
      <c r="DV168" s="2" t="s">
        <v>132</v>
      </c>
      <c r="DW168" s="4">
        <v>1</v>
      </c>
      <c r="DX168" s="8">
        <v>58.48</v>
      </c>
      <c r="DY168" s="4"/>
      <c r="DZ168" s="8"/>
      <c r="EA168" s="7"/>
      <c r="EB168" s="7"/>
      <c r="EC168" s="2" t="s">
        <v>140</v>
      </c>
      <c r="ED168" s="2" t="s">
        <v>129</v>
      </c>
      <c r="EE168" s="2" t="s">
        <v>258</v>
      </c>
      <c r="EF168" s="2" t="s">
        <v>727</v>
      </c>
      <c r="EG168" s="2" t="s">
        <v>142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140</v>
      </c>
      <c r="EP168" s="2" t="s">
        <v>129</v>
      </c>
      <c r="EQ168" s="2" t="s">
        <v>1975</v>
      </c>
      <c r="ER168" s="2" t="s">
        <v>191</v>
      </c>
      <c r="ES168" s="2" t="s">
        <v>142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129</v>
      </c>
      <c r="FC168" s="2" t="s">
        <v>232</v>
      </c>
      <c r="FD168" s="2" t="s">
        <v>2374</v>
      </c>
      <c r="FE168" s="2" t="s">
        <v>142</v>
      </c>
      <c r="FF168" s="2" t="s">
        <v>132</v>
      </c>
      <c r="FG168" s="4">
        <v>2</v>
      </c>
      <c r="FH168" s="8">
        <v>106.8</v>
      </c>
      <c r="FI168" s="4"/>
      <c r="FJ168" s="8"/>
      <c r="FK168" s="7"/>
      <c r="FL168" s="7"/>
      <c r="FM168" s="2" t="s">
        <v>140</v>
      </c>
      <c r="FN168" s="2" t="s">
        <v>129</v>
      </c>
      <c r="FO168" s="2" t="s">
        <v>156</v>
      </c>
      <c r="FP168" s="2" t="s">
        <v>2375</v>
      </c>
      <c r="FQ168" s="2" t="s">
        <v>142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140</v>
      </c>
      <c r="FZ168" s="2" t="s">
        <v>129</v>
      </c>
      <c r="GA168" s="2" t="s">
        <v>455</v>
      </c>
      <c r="GB168" s="2" t="s">
        <v>2163</v>
      </c>
      <c r="GC168" s="2" t="s">
        <v>142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140</v>
      </c>
      <c r="GL168" s="2" t="s">
        <v>129</v>
      </c>
      <c r="GM168" s="2" t="s">
        <v>1180</v>
      </c>
      <c r="GN168" s="2" t="s">
        <v>132</v>
      </c>
      <c r="GO168" s="2" t="s">
        <v>142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129</v>
      </c>
      <c r="GY168" s="2" t="s">
        <v>439</v>
      </c>
      <c r="GZ168" s="2" t="s">
        <v>132</v>
      </c>
      <c r="HA168" s="2" t="s">
        <v>142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140</v>
      </c>
      <c r="HJ168" s="2" t="s">
        <v>129</v>
      </c>
      <c r="HK168" s="2" t="s">
        <v>207</v>
      </c>
      <c r="HL168" s="2" t="s">
        <v>2376</v>
      </c>
      <c r="HM168" s="2" t="s">
        <v>142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129</v>
      </c>
      <c r="HW168" s="2" t="s">
        <v>367</v>
      </c>
      <c r="HX168" s="2" t="s">
        <v>2377</v>
      </c>
      <c r="HY168" s="2" t="s">
        <v>142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168</v>
      </c>
      <c r="IH168" s="2" t="s">
        <v>129</v>
      </c>
      <c r="II168" s="2" t="s">
        <v>132</v>
      </c>
      <c r="IJ168" s="2" t="s">
        <v>132</v>
      </c>
      <c r="IK168" s="2" t="s">
        <v>142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129</v>
      </c>
      <c r="IU168" s="2" t="s">
        <v>169</v>
      </c>
      <c r="IV168" s="2" t="s">
        <v>132</v>
      </c>
      <c r="IW168" s="2" t="s">
        <v>142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164</v>
      </c>
      <c r="JF168" s="2" t="s">
        <v>129</v>
      </c>
      <c r="JG168" s="2" t="s">
        <v>132</v>
      </c>
      <c r="JH168" s="2" t="s">
        <v>132</v>
      </c>
      <c r="JI168" s="2" t="s">
        <v>142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140</v>
      </c>
      <c r="JR168" s="2" t="s">
        <v>129</v>
      </c>
      <c r="JS168" s="2" t="s">
        <v>236</v>
      </c>
      <c r="JT168" s="2" t="s">
        <v>2318</v>
      </c>
      <c r="JU168" s="2" t="s">
        <v>142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140</v>
      </c>
      <c r="KD168" s="2" t="s">
        <v>129</v>
      </c>
      <c r="KE168" s="2" t="s">
        <v>737</v>
      </c>
      <c r="KF168" s="2" t="s">
        <v>2376</v>
      </c>
      <c r="KG168" s="2" t="s">
        <v>142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173</v>
      </c>
      <c r="KP168" s="2" t="s">
        <v>129</v>
      </c>
      <c r="KQ168" s="2" t="s">
        <v>132</v>
      </c>
      <c r="KR168" s="2" t="s">
        <v>132</v>
      </c>
      <c r="KS168" s="2" t="s">
        <v>142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175</v>
      </c>
      <c r="LB168" s="2" t="s">
        <v>177</v>
      </c>
      <c r="LC168" s="2" t="s">
        <v>132</v>
      </c>
      <c r="LD168" s="2" t="s">
        <v>132</v>
      </c>
      <c r="LE168" s="2" t="s">
        <v>142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140</v>
      </c>
      <c r="LZ168" s="2" t="s">
        <v>174</v>
      </c>
      <c r="MA168" s="2" t="s">
        <v>272</v>
      </c>
      <c r="MB168" s="2" t="s">
        <v>651</v>
      </c>
      <c r="MC168" s="2" t="s">
        <v>142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175</v>
      </c>
      <c r="ML168" s="2" t="s">
        <v>129</v>
      </c>
      <c r="MM168" s="2" t="s">
        <v>132</v>
      </c>
      <c r="MN168" s="2" t="s">
        <v>132</v>
      </c>
      <c r="MO168" s="2" t="s">
        <v>142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175</v>
      </c>
      <c r="MX168" s="2" t="s">
        <v>129</v>
      </c>
      <c r="MY168" s="2" t="s">
        <v>132</v>
      </c>
      <c r="MZ168" s="2" t="s">
        <v>132</v>
      </c>
      <c r="NA168" s="2" t="s">
        <v>142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175</v>
      </c>
      <c r="NJ168" s="2" t="s">
        <v>129</v>
      </c>
      <c r="NK168" s="2" t="s">
        <v>132</v>
      </c>
      <c r="NL168" s="2" t="s">
        <v>132</v>
      </c>
      <c r="NM168" s="2" t="s">
        <v>142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176</v>
      </c>
      <c r="NV168" s="2" t="s">
        <v>129</v>
      </c>
      <c r="NW168" s="2" t="s">
        <v>132</v>
      </c>
      <c r="NX168" s="2" t="s">
        <v>132</v>
      </c>
      <c r="NY168" s="2" t="s">
        <v>142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175</v>
      </c>
      <c r="OH168" s="2" t="s">
        <v>129</v>
      </c>
      <c r="OI168" s="2" t="s">
        <v>132</v>
      </c>
      <c r="OJ168" s="2" t="s">
        <v>132</v>
      </c>
      <c r="OK168" s="2" t="s">
        <v>142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175</v>
      </c>
      <c r="OT168" s="2" t="s">
        <v>177</v>
      </c>
      <c r="OU168" s="2" t="s">
        <v>132</v>
      </c>
      <c r="OV168" s="2" t="s">
        <v>132</v>
      </c>
      <c r="OW168" s="2" t="s">
        <v>142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164</v>
      </c>
      <c r="PF168" s="2" t="s">
        <v>129</v>
      </c>
      <c r="PG168" s="2" t="s">
        <v>132</v>
      </c>
      <c r="PH168" s="2" t="s">
        <v>132</v>
      </c>
      <c r="PI168" s="2" t="s">
        <v>142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140</v>
      </c>
      <c r="PR168" s="2" t="s">
        <v>177</v>
      </c>
      <c r="PS168" s="2" t="s">
        <v>508</v>
      </c>
      <c r="PT168" s="2" t="s">
        <v>2378</v>
      </c>
      <c r="PU168" s="2" t="s">
        <v>142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164</v>
      </c>
      <c r="QP168" s="2" t="s">
        <v>177</v>
      </c>
      <c r="QQ168" s="2" t="s">
        <v>132</v>
      </c>
      <c r="QR168" s="2" t="s">
        <v>132</v>
      </c>
      <c r="QS168" s="2" t="s">
        <v>142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176</v>
      </c>
      <c r="RB168" s="2" t="s">
        <v>129</v>
      </c>
      <c r="RC168" s="2" t="s">
        <v>132</v>
      </c>
      <c r="RD168" s="2" t="s">
        <v>132</v>
      </c>
      <c r="RE168" s="2" t="s">
        <v>142</v>
      </c>
      <c r="RF168" s="2" t="s">
        <v>180</v>
      </c>
      <c r="RG168" s="4"/>
      <c r="RH168" s="8"/>
      <c r="RI168" s="4"/>
      <c r="RJ168" s="8"/>
      <c r="RK168" s="7"/>
      <c r="RL168" s="7"/>
      <c r="RM168" s="2" t="s">
        <v>176</v>
      </c>
      <c r="RN168" s="2" t="s">
        <v>129</v>
      </c>
      <c r="RO168" s="2" t="s">
        <v>132</v>
      </c>
      <c r="RP168" s="2" t="s">
        <v>132</v>
      </c>
      <c r="RQ168" s="2" t="s">
        <v>142</v>
      </c>
      <c r="RR168" s="2" t="s">
        <v>132</v>
      </c>
    </row>
    <row r="169">
      <c r="A169" s="2" t="s">
        <v>2379</v>
      </c>
      <c r="B169" s="2" t="s">
        <v>121</v>
      </c>
      <c r="C169" s="2" t="s">
        <v>2236</v>
      </c>
      <c r="D169" s="2" t="s">
        <v>123</v>
      </c>
      <c r="E169" s="2" t="s">
        <v>2171</v>
      </c>
      <c r="F169" s="2" t="s">
        <v>2369</v>
      </c>
      <c r="G169" s="2" t="s">
        <v>2369</v>
      </c>
      <c r="H169" s="2" t="s">
        <v>2369</v>
      </c>
      <c r="I169" s="2" t="s">
        <v>2370</v>
      </c>
      <c r="J169" s="2" t="s">
        <v>2371</v>
      </c>
      <c r="K169" s="2" t="s">
        <v>847</v>
      </c>
      <c r="L169" s="3">
        <v>47.09</v>
      </c>
      <c r="M169" s="3">
        <v>49.44</v>
      </c>
      <c r="N169" s="3">
        <v>98.99</v>
      </c>
      <c r="O169" s="2" t="s">
        <v>129</v>
      </c>
      <c r="P169" s="2" t="s">
        <v>218</v>
      </c>
      <c r="Q169" s="2" t="s">
        <v>131</v>
      </c>
      <c r="R169" s="2" t="s">
        <v>132</v>
      </c>
      <c r="S169" s="2" t="s">
        <v>2380</v>
      </c>
      <c r="T169" s="2" t="s">
        <v>132</v>
      </c>
      <c r="U169" s="2" t="s">
        <v>428</v>
      </c>
      <c r="V169" s="2" t="s">
        <v>746</v>
      </c>
      <c r="W169" s="2" t="s">
        <v>849</v>
      </c>
      <c r="X169" s="2" t="s">
        <v>132</v>
      </c>
      <c r="Y169" s="2" t="s">
        <v>2381</v>
      </c>
      <c r="Z169" s="4">
        <v>291</v>
      </c>
      <c r="AA169" s="4">
        <f>=ROUNDDOWN(32.3333333333333,0)</f>
      </c>
      <c r="AB169" s="5">
        <v>9</v>
      </c>
      <c r="AC169" s="2" t="s">
        <v>132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62</v>
      </c>
      <c r="AQ169" s="8">
        <v>3317.26</v>
      </c>
      <c r="AR169" s="4"/>
      <c r="AS169" s="8"/>
      <c r="AT169" s="7"/>
      <c r="AU169" s="7"/>
      <c r="AV169" s="4">
        <v>62</v>
      </c>
      <c r="AW169" s="8">
        <v>3317.26</v>
      </c>
      <c r="AX169" s="4"/>
      <c r="AY169" s="8"/>
      <c r="AZ169" s="7"/>
      <c r="BA169" s="7"/>
      <c r="BB169" s="7">
        <v>1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>
        <v>0.337</v>
      </c>
      <c r="BJ169" s="4">
        <v>62</v>
      </c>
      <c r="BK169" s="8">
        <v>3317.26</v>
      </c>
      <c r="BL169" s="2" t="s">
        <v>2382</v>
      </c>
      <c r="BM169" s="7">
        <v>1</v>
      </c>
      <c r="BN169" s="7">
        <v>1</v>
      </c>
      <c r="BO169" s="4">
        <v>46</v>
      </c>
      <c r="BP169" s="8">
        <v>2490.9</v>
      </c>
      <c r="BQ169" s="4"/>
      <c r="BR169" s="8"/>
      <c r="BS169" s="7"/>
      <c r="BT169" s="7"/>
      <c r="BU169" s="2" t="s">
        <v>140</v>
      </c>
      <c r="BV169" s="2" t="s">
        <v>129</v>
      </c>
      <c r="BW169" s="2" t="s">
        <v>132</v>
      </c>
      <c r="BX169" s="2" t="s">
        <v>2383</v>
      </c>
      <c r="BY169" s="2" t="s">
        <v>142</v>
      </c>
      <c r="BZ169" s="2" t="s">
        <v>132</v>
      </c>
      <c r="CA169" s="4">
        <v>3</v>
      </c>
      <c r="CB169" s="8">
        <v>110.78</v>
      </c>
      <c r="CC169" s="4"/>
      <c r="CD169" s="8"/>
      <c r="CE169" s="7"/>
      <c r="CF169" s="7"/>
      <c r="CG169" s="2" t="s">
        <v>140</v>
      </c>
      <c r="CH169" s="2" t="s">
        <v>129</v>
      </c>
      <c r="CI169" s="2" t="s">
        <v>1784</v>
      </c>
      <c r="CJ169" s="2" t="s">
        <v>952</v>
      </c>
      <c r="CK169" s="2" t="s">
        <v>142</v>
      </c>
      <c r="CL169" s="2" t="s">
        <v>132</v>
      </c>
      <c r="CM169" s="4">
        <v>8</v>
      </c>
      <c r="CN169" s="8">
        <v>441.52</v>
      </c>
      <c r="CO169" s="4"/>
      <c r="CP169" s="8"/>
      <c r="CQ169" s="7"/>
      <c r="CR169" s="7"/>
      <c r="CS169" s="2" t="s">
        <v>140</v>
      </c>
      <c r="CT169" s="2" t="s">
        <v>129</v>
      </c>
      <c r="CU169" s="2" t="s">
        <v>1140</v>
      </c>
      <c r="CV169" s="2" t="s">
        <v>1329</v>
      </c>
      <c r="CW169" s="2" t="s">
        <v>142</v>
      </c>
      <c r="CX169" s="2" t="s">
        <v>132</v>
      </c>
      <c r="CY169" s="4">
        <v>2</v>
      </c>
      <c r="CZ169" s="8">
        <v>109.26</v>
      </c>
      <c r="DA169" s="4"/>
      <c r="DB169" s="8"/>
      <c r="DC169" s="7"/>
      <c r="DD169" s="7"/>
      <c r="DE169" s="2" t="s">
        <v>140</v>
      </c>
      <c r="DF169" s="2" t="s">
        <v>129</v>
      </c>
      <c r="DG169" s="2" t="s">
        <v>1493</v>
      </c>
      <c r="DH169" s="2" t="s">
        <v>1617</v>
      </c>
      <c r="DI169" s="2" t="s">
        <v>142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140</v>
      </c>
      <c r="DR169" s="2" t="s">
        <v>177</v>
      </c>
      <c r="DS169" s="2" t="s">
        <v>2024</v>
      </c>
      <c r="DT169" s="2" t="s">
        <v>2353</v>
      </c>
      <c r="DU169" s="2" t="s">
        <v>142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140</v>
      </c>
      <c r="ED169" s="2" t="s">
        <v>129</v>
      </c>
      <c r="EE169" s="2" t="s">
        <v>945</v>
      </c>
      <c r="EF169" s="2" t="s">
        <v>592</v>
      </c>
      <c r="EG169" s="2" t="s">
        <v>142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140</v>
      </c>
      <c r="EP169" s="2" t="s">
        <v>129</v>
      </c>
      <c r="EQ169" s="2" t="s">
        <v>1789</v>
      </c>
      <c r="ER169" s="2" t="s">
        <v>2384</v>
      </c>
      <c r="ES169" s="2" t="s">
        <v>142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177</v>
      </c>
      <c r="FC169" s="2" t="s">
        <v>2385</v>
      </c>
      <c r="FD169" s="2" t="s">
        <v>2386</v>
      </c>
      <c r="FE169" s="2" t="s">
        <v>142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140</v>
      </c>
      <c r="FN169" s="2" t="s">
        <v>129</v>
      </c>
      <c r="FO169" s="2" t="s">
        <v>156</v>
      </c>
      <c r="FP169" s="2" t="s">
        <v>301</v>
      </c>
      <c r="FQ169" s="2" t="s">
        <v>142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140</v>
      </c>
      <c r="FZ169" s="2" t="s">
        <v>129</v>
      </c>
      <c r="GA169" s="2" t="s">
        <v>158</v>
      </c>
      <c r="GB169" s="2" t="s">
        <v>342</v>
      </c>
      <c r="GC169" s="2" t="s">
        <v>142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140</v>
      </c>
      <c r="GL169" s="2" t="s">
        <v>129</v>
      </c>
      <c r="GM169" s="2" t="s">
        <v>1493</v>
      </c>
      <c r="GN169" s="2" t="s">
        <v>1627</v>
      </c>
      <c r="GO169" s="2" t="s">
        <v>142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140</v>
      </c>
      <c r="GX169" s="2" t="s">
        <v>129</v>
      </c>
      <c r="GY169" s="2" t="s">
        <v>162</v>
      </c>
      <c r="GZ169" s="2" t="s">
        <v>132</v>
      </c>
      <c r="HA169" s="2" t="s">
        <v>142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140</v>
      </c>
      <c r="HJ169" s="2" t="s">
        <v>129</v>
      </c>
      <c r="HK169" s="2" t="s">
        <v>1272</v>
      </c>
      <c r="HL169" s="2" t="s">
        <v>2028</v>
      </c>
      <c r="HM169" s="2" t="s">
        <v>142</v>
      </c>
      <c r="HN169" s="2" t="s">
        <v>132</v>
      </c>
      <c r="HO169" s="4">
        <v>1</v>
      </c>
      <c r="HP169" s="8">
        <v>49.44</v>
      </c>
      <c r="HQ169" s="4"/>
      <c r="HR169" s="8"/>
      <c r="HS169" s="7"/>
      <c r="HT169" s="7"/>
      <c r="HU169" s="2" t="s">
        <v>140</v>
      </c>
      <c r="HV169" s="2" t="s">
        <v>129</v>
      </c>
      <c r="HW169" s="2" t="s">
        <v>417</v>
      </c>
      <c r="HX169" s="2" t="s">
        <v>786</v>
      </c>
      <c r="HY169" s="2" t="s">
        <v>142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140</v>
      </c>
      <c r="IH169" s="2" t="s">
        <v>129</v>
      </c>
      <c r="II169" s="2" t="s">
        <v>2387</v>
      </c>
      <c r="IJ169" s="2" t="s">
        <v>2388</v>
      </c>
      <c r="IK169" s="2" t="s">
        <v>142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140</v>
      </c>
      <c r="IT169" s="2" t="s">
        <v>129</v>
      </c>
      <c r="IU169" s="2" t="s">
        <v>169</v>
      </c>
      <c r="IV169" s="2" t="s">
        <v>132</v>
      </c>
      <c r="IW169" s="2" t="s">
        <v>142</v>
      </c>
      <c r="IX169" s="2" t="s">
        <v>132</v>
      </c>
      <c r="IY169" s="4">
        <v>2</v>
      </c>
      <c r="IZ169" s="8">
        <v>115.36</v>
      </c>
      <c r="JA169" s="4"/>
      <c r="JB169" s="8"/>
      <c r="JC169" s="7"/>
      <c r="JD169" s="7"/>
      <c r="JE169" s="2" t="s">
        <v>140</v>
      </c>
      <c r="JF169" s="2" t="s">
        <v>129</v>
      </c>
      <c r="JG169" s="2" t="s">
        <v>2194</v>
      </c>
      <c r="JH169" s="2" t="s">
        <v>200</v>
      </c>
      <c r="JI169" s="2" t="s">
        <v>142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140</v>
      </c>
      <c r="JR169" s="2" t="s">
        <v>129</v>
      </c>
      <c r="JS169" s="2" t="s">
        <v>789</v>
      </c>
      <c r="JT169" s="2" t="s">
        <v>143</v>
      </c>
      <c r="JU169" s="2" t="s">
        <v>142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140</v>
      </c>
      <c r="KD169" s="2" t="s">
        <v>129</v>
      </c>
      <c r="KE169" s="2" t="s">
        <v>373</v>
      </c>
      <c r="KF169" s="2" t="s">
        <v>2389</v>
      </c>
      <c r="KG169" s="2" t="s">
        <v>142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173</v>
      </c>
      <c r="KP169" s="2" t="s">
        <v>129</v>
      </c>
      <c r="KQ169" s="2" t="s">
        <v>132</v>
      </c>
      <c r="KR169" s="2" t="s">
        <v>132</v>
      </c>
      <c r="KS169" s="2" t="s">
        <v>142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140</v>
      </c>
      <c r="LZ169" s="2" t="s">
        <v>174</v>
      </c>
      <c r="MA169" s="2" t="s">
        <v>1795</v>
      </c>
      <c r="MB169" s="2" t="s">
        <v>2390</v>
      </c>
      <c r="MC169" s="2" t="s">
        <v>142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175</v>
      </c>
      <c r="ML169" s="2" t="s">
        <v>129</v>
      </c>
      <c r="MM169" s="2" t="s">
        <v>132</v>
      </c>
      <c r="MN169" s="2" t="s">
        <v>132</v>
      </c>
      <c r="MO169" s="2" t="s">
        <v>142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175</v>
      </c>
      <c r="MX169" s="2" t="s">
        <v>129</v>
      </c>
      <c r="MY169" s="2" t="s">
        <v>132</v>
      </c>
      <c r="MZ169" s="2" t="s">
        <v>132</v>
      </c>
      <c r="NA169" s="2" t="s">
        <v>142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175</v>
      </c>
      <c r="NJ169" s="2" t="s">
        <v>129</v>
      </c>
      <c r="NK169" s="2" t="s">
        <v>132</v>
      </c>
      <c r="NL169" s="2" t="s">
        <v>132</v>
      </c>
      <c r="NM169" s="2" t="s">
        <v>142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132</v>
      </c>
      <c r="NV169" s="2" t="s">
        <v>132</v>
      </c>
      <c r="NW169" s="2" t="s">
        <v>132</v>
      </c>
      <c r="NX169" s="2" t="s">
        <v>132</v>
      </c>
      <c r="NY169" s="2" t="s">
        <v>132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129</v>
      </c>
      <c r="OI169" s="2" t="s">
        <v>132</v>
      </c>
      <c r="OJ169" s="2" t="s">
        <v>132</v>
      </c>
      <c r="OK169" s="2" t="s">
        <v>142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175</v>
      </c>
      <c r="OT169" s="2" t="s">
        <v>177</v>
      </c>
      <c r="OU169" s="2" t="s">
        <v>132</v>
      </c>
      <c r="OV169" s="2" t="s">
        <v>132</v>
      </c>
      <c r="OW169" s="2" t="s">
        <v>142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164</v>
      </c>
      <c r="PF169" s="2" t="s">
        <v>129</v>
      </c>
      <c r="PG169" s="2" t="s">
        <v>132</v>
      </c>
      <c r="PH169" s="2" t="s">
        <v>132</v>
      </c>
      <c r="PI169" s="2" t="s">
        <v>142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140</v>
      </c>
      <c r="PR169" s="2" t="s">
        <v>177</v>
      </c>
      <c r="PS169" s="2" t="s">
        <v>178</v>
      </c>
      <c r="PT169" s="2" t="s">
        <v>892</v>
      </c>
      <c r="PU169" s="2" t="s">
        <v>142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140</v>
      </c>
      <c r="QP169" s="2" t="s">
        <v>177</v>
      </c>
      <c r="QQ169" s="2" t="s">
        <v>963</v>
      </c>
      <c r="QR169" s="2" t="s">
        <v>153</v>
      </c>
      <c r="QS169" s="2" t="s">
        <v>142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176</v>
      </c>
      <c r="RB169" s="2" t="s">
        <v>129</v>
      </c>
      <c r="RC169" s="2" t="s">
        <v>132</v>
      </c>
      <c r="RD169" s="2" t="s">
        <v>132</v>
      </c>
      <c r="RE169" s="2" t="s">
        <v>142</v>
      </c>
      <c r="RF169" s="2" t="s">
        <v>180</v>
      </c>
      <c r="RG169" s="4"/>
      <c r="RH169" s="8"/>
      <c r="RI169" s="4"/>
      <c r="RJ169" s="8"/>
      <c r="RK169" s="7"/>
      <c r="RL169" s="7"/>
      <c r="RM169" s="2" t="s">
        <v>176</v>
      </c>
      <c r="RN169" s="2" t="s">
        <v>129</v>
      </c>
      <c r="RO169" s="2" t="s">
        <v>132</v>
      </c>
      <c r="RP169" s="2" t="s">
        <v>132</v>
      </c>
      <c r="RQ169" s="2" t="s">
        <v>142</v>
      </c>
      <c r="RR169" s="2" t="s">
        <v>132</v>
      </c>
    </row>
    <row r="170">
      <c r="A170" s="2" t="s">
        <v>2391</v>
      </c>
      <c r="B170" s="2" t="s">
        <v>121</v>
      </c>
      <c r="C170" s="2" t="s">
        <v>2236</v>
      </c>
      <c r="D170" s="2" t="s">
        <v>123</v>
      </c>
      <c r="E170" s="2" t="s">
        <v>2171</v>
      </c>
      <c r="F170" s="2" t="s">
        <v>2369</v>
      </c>
      <c r="G170" s="2" t="s">
        <v>2369</v>
      </c>
      <c r="H170" s="2" t="s">
        <v>2369</v>
      </c>
      <c r="I170" s="2" t="s">
        <v>2370</v>
      </c>
      <c r="J170" s="2" t="s">
        <v>2371</v>
      </c>
      <c r="K170" s="2" t="s">
        <v>1043</v>
      </c>
      <c r="L170" s="3">
        <v>47.09</v>
      </c>
      <c r="M170" s="3">
        <v>49.44</v>
      </c>
      <c r="N170" s="3">
        <v>98.99</v>
      </c>
      <c r="O170" s="2" t="s">
        <v>129</v>
      </c>
      <c r="P170" s="2" t="s">
        <v>218</v>
      </c>
      <c r="Q170" s="2" t="s">
        <v>131</v>
      </c>
      <c r="R170" s="2" t="s">
        <v>132</v>
      </c>
      <c r="S170" s="2" t="s">
        <v>2392</v>
      </c>
      <c r="T170" s="2" t="s">
        <v>132</v>
      </c>
      <c r="U170" s="2" t="s">
        <v>428</v>
      </c>
      <c r="V170" s="2" t="s">
        <v>746</v>
      </c>
      <c r="W170" s="2" t="s">
        <v>849</v>
      </c>
      <c r="X170" s="2" t="s">
        <v>132</v>
      </c>
      <c r="Y170" s="2" t="s">
        <v>2381</v>
      </c>
      <c r="Z170" s="4">
        <v>137</v>
      </c>
      <c r="AA170" s="4">
        <f>=ROUNDDOWN(19.5714285714286,0)</f>
      </c>
      <c r="AB170" s="5">
        <v>7</v>
      </c>
      <c r="AC170" s="2" t="s">
        <v>1396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42</v>
      </c>
      <c r="AQ170" s="8">
        <v>2118.21</v>
      </c>
      <c r="AR170" s="4"/>
      <c r="AS170" s="8"/>
      <c r="AT170" s="7"/>
      <c r="AU170" s="7"/>
      <c r="AV170" s="4">
        <v>42</v>
      </c>
      <c r="AW170" s="8">
        <v>2118.21</v>
      </c>
      <c r="AX170" s="4"/>
      <c r="AY170" s="8"/>
      <c r="AZ170" s="7"/>
      <c r="BA170" s="7"/>
      <c r="BB170" s="7">
        <v>1</v>
      </c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>
        <v>0.2152</v>
      </c>
      <c r="BJ170" s="4">
        <v>42</v>
      </c>
      <c r="BK170" s="8">
        <v>2118.21</v>
      </c>
      <c r="BL170" s="2" t="s">
        <v>2393</v>
      </c>
      <c r="BM170" s="7">
        <v>1</v>
      </c>
      <c r="BN170" s="7">
        <v>1</v>
      </c>
      <c r="BO170" s="4">
        <v>16</v>
      </c>
      <c r="BP170" s="8">
        <v>866.4</v>
      </c>
      <c r="BQ170" s="4"/>
      <c r="BR170" s="8"/>
      <c r="BS170" s="7"/>
      <c r="BT170" s="7"/>
      <c r="BU170" s="2" t="s">
        <v>140</v>
      </c>
      <c r="BV170" s="2" t="s">
        <v>129</v>
      </c>
      <c r="BW170" s="2" t="s">
        <v>132</v>
      </c>
      <c r="BX170" s="2" t="s">
        <v>937</v>
      </c>
      <c r="BY170" s="2" t="s">
        <v>142</v>
      </c>
      <c r="BZ170" s="2" t="s">
        <v>132</v>
      </c>
      <c r="CA170" s="4">
        <v>10</v>
      </c>
      <c r="CB170" s="8">
        <v>387.52</v>
      </c>
      <c r="CC170" s="4"/>
      <c r="CD170" s="8"/>
      <c r="CE170" s="7"/>
      <c r="CF170" s="7"/>
      <c r="CG170" s="2" t="s">
        <v>140</v>
      </c>
      <c r="CH170" s="2" t="s">
        <v>129</v>
      </c>
      <c r="CI170" s="2" t="s">
        <v>1784</v>
      </c>
      <c r="CJ170" s="2" t="s">
        <v>794</v>
      </c>
      <c r="CK170" s="2" t="s">
        <v>142</v>
      </c>
      <c r="CL170" s="2" t="s">
        <v>132</v>
      </c>
      <c r="CM170" s="4">
        <v>1</v>
      </c>
      <c r="CN170" s="8">
        <v>55.19</v>
      </c>
      <c r="CO170" s="4"/>
      <c r="CP170" s="8"/>
      <c r="CQ170" s="7"/>
      <c r="CR170" s="7"/>
      <c r="CS170" s="2" t="s">
        <v>140</v>
      </c>
      <c r="CT170" s="2" t="s">
        <v>129</v>
      </c>
      <c r="CU170" s="2" t="s">
        <v>1140</v>
      </c>
      <c r="CV170" s="2" t="s">
        <v>2394</v>
      </c>
      <c r="CW170" s="2" t="s">
        <v>142</v>
      </c>
      <c r="CX170" s="2" t="s">
        <v>132</v>
      </c>
      <c r="CY170" s="4">
        <v>1</v>
      </c>
      <c r="CZ170" s="8">
        <v>55.87</v>
      </c>
      <c r="DA170" s="4"/>
      <c r="DB170" s="8"/>
      <c r="DC170" s="7"/>
      <c r="DD170" s="7"/>
      <c r="DE170" s="2" t="s">
        <v>140</v>
      </c>
      <c r="DF170" s="2" t="s">
        <v>129</v>
      </c>
      <c r="DG170" s="2" t="s">
        <v>1493</v>
      </c>
      <c r="DH170" s="2" t="s">
        <v>1617</v>
      </c>
      <c r="DI170" s="2" t="s">
        <v>142</v>
      </c>
      <c r="DJ170" s="2" t="s">
        <v>132</v>
      </c>
      <c r="DK170" s="4">
        <v>4</v>
      </c>
      <c r="DL170" s="8">
        <v>216.2</v>
      </c>
      <c r="DM170" s="4"/>
      <c r="DN170" s="8"/>
      <c r="DO170" s="7"/>
      <c r="DP170" s="7"/>
      <c r="DQ170" s="2" t="s">
        <v>140</v>
      </c>
      <c r="DR170" s="2" t="s">
        <v>129</v>
      </c>
      <c r="DS170" s="2" t="s">
        <v>2024</v>
      </c>
      <c r="DT170" s="2" t="s">
        <v>740</v>
      </c>
      <c r="DU170" s="2" t="s">
        <v>142</v>
      </c>
      <c r="DV170" s="2" t="s">
        <v>132</v>
      </c>
      <c r="DW170" s="4">
        <v>1</v>
      </c>
      <c r="DX170" s="8">
        <v>58.48</v>
      </c>
      <c r="DY170" s="4"/>
      <c r="DZ170" s="8"/>
      <c r="EA170" s="7"/>
      <c r="EB170" s="7"/>
      <c r="EC170" s="2" t="s">
        <v>140</v>
      </c>
      <c r="ED170" s="2" t="s">
        <v>129</v>
      </c>
      <c r="EE170" s="2" t="s">
        <v>945</v>
      </c>
      <c r="EF170" s="2" t="s">
        <v>957</v>
      </c>
      <c r="EG170" s="2" t="s">
        <v>142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140</v>
      </c>
      <c r="EP170" s="2" t="s">
        <v>129</v>
      </c>
      <c r="EQ170" s="2" t="s">
        <v>1789</v>
      </c>
      <c r="ER170" s="2" t="s">
        <v>2395</v>
      </c>
      <c r="ES170" s="2" t="s">
        <v>142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177</v>
      </c>
      <c r="FC170" s="2" t="s">
        <v>2385</v>
      </c>
      <c r="FD170" s="2" t="s">
        <v>2396</v>
      </c>
      <c r="FE170" s="2" t="s">
        <v>142</v>
      </c>
      <c r="FF170" s="2" t="s">
        <v>132</v>
      </c>
      <c r="FG170" s="4">
        <v>1</v>
      </c>
      <c r="FH170" s="8">
        <v>53.4</v>
      </c>
      <c r="FI170" s="4"/>
      <c r="FJ170" s="8"/>
      <c r="FK170" s="7"/>
      <c r="FL170" s="7"/>
      <c r="FM170" s="2" t="s">
        <v>140</v>
      </c>
      <c r="FN170" s="2" t="s">
        <v>129</v>
      </c>
      <c r="FO170" s="2" t="s">
        <v>156</v>
      </c>
      <c r="FP170" s="2" t="s">
        <v>2397</v>
      </c>
      <c r="FQ170" s="2" t="s">
        <v>142</v>
      </c>
      <c r="FR170" s="2" t="s">
        <v>132</v>
      </c>
      <c r="FS170" s="4">
        <v>1</v>
      </c>
      <c r="FT170" s="8">
        <v>53.4</v>
      </c>
      <c r="FU170" s="4"/>
      <c r="FV170" s="8"/>
      <c r="FW170" s="7"/>
      <c r="FX170" s="7"/>
      <c r="FY170" s="2" t="s">
        <v>140</v>
      </c>
      <c r="FZ170" s="2" t="s">
        <v>129</v>
      </c>
      <c r="GA170" s="2" t="s">
        <v>950</v>
      </c>
      <c r="GB170" s="2" t="s">
        <v>172</v>
      </c>
      <c r="GC170" s="2" t="s">
        <v>142</v>
      </c>
      <c r="GD170" s="2" t="s">
        <v>132</v>
      </c>
      <c r="GE170" s="4">
        <v>1</v>
      </c>
      <c r="GF170" s="8">
        <v>84.99</v>
      </c>
      <c r="GG170" s="4"/>
      <c r="GH170" s="8"/>
      <c r="GI170" s="7"/>
      <c r="GJ170" s="7"/>
      <c r="GK170" s="2" t="s">
        <v>140</v>
      </c>
      <c r="GL170" s="2" t="s">
        <v>129</v>
      </c>
      <c r="GM170" s="2" t="s">
        <v>1493</v>
      </c>
      <c r="GN170" s="2" t="s">
        <v>1144</v>
      </c>
      <c r="GO170" s="2" t="s">
        <v>142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129</v>
      </c>
      <c r="GY170" s="2" t="s">
        <v>162</v>
      </c>
      <c r="GZ170" s="2" t="s">
        <v>132</v>
      </c>
      <c r="HA170" s="2" t="s">
        <v>142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140</v>
      </c>
      <c r="HJ170" s="2" t="s">
        <v>129</v>
      </c>
      <c r="HK170" s="2" t="s">
        <v>1272</v>
      </c>
      <c r="HL170" s="2" t="s">
        <v>2398</v>
      </c>
      <c r="HM170" s="2" t="s">
        <v>142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129</v>
      </c>
      <c r="HW170" s="2" t="s">
        <v>367</v>
      </c>
      <c r="HX170" s="2" t="s">
        <v>786</v>
      </c>
      <c r="HY170" s="2" t="s">
        <v>142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168</v>
      </c>
      <c r="IH170" s="2" t="s">
        <v>129</v>
      </c>
      <c r="II170" s="2" t="s">
        <v>132</v>
      </c>
      <c r="IJ170" s="2" t="s">
        <v>132</v>
      </c>
      <c r="IK170" s="2" t="s">
        <v>142</v>
      </c>
      <c r="IL170" s="2" t="s">
        <v>132</v>
      </c>
      <c r="IM170" s="4">
        <v>6</v>
      </c>
      <c r="IN170" s="8">
        <v>286.76</v>
      </c>
      <c r="IO170" s="4"/>
      <c r="IP170" s="8"/>
      <c r="IQ170" s="7"/>
      <c r="IR170" s="7"/>
      <c r="IS170" s="2" t="s">
        <v>140</v>
      </c>
      <c r="IT170" s="2" t="s">
        <v>129</v>
      </c>
      <c r="IU170" s="2" t="s">
        <v>305</v>
      </c>
      <c r="IV170" s="2" t="s">
        <v>326</v>
      </c>
      <c r="IW170" s="2" t="s">
        <v>142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140</v>
      </c>
      <c r="JF170" s="2" t="s">
        <v>129</v>
      </c>
      <c r="JG170" s="2" t="s">
        <v>2194</v>
      </c>
      <c r="JH170" s="2" t="s">
        <v>2399</v>
      </c>
      <c r="JI170" s="2" t="s">
        <v>142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140</v>
      </c>
      <c r="JR170" s="2" t="s">
        <v>129</v>
      </c>
      <c r="JS170" s="2" t="s">
        <v>1305</v>
      </c>
      <c r="JT170" s="2" t="s">
        <v>1965</v>
      </c>
      <c r="JU170" s="2" t="s">
        <v>142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140</v>
      </c>
      <c r="KD170" s="2" t="s">
        <v>129</v>
      </c>
      <c r="KE170" s="2" t="s">
        <v>373</v>
      </c>
      <c r="KF170" s="2" t="s">
        <v>571</v>
      </c>
      <c r="KG170" s="2" t="s">
        <v>142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173</v>
      </c>
      <c r="KP170" s="2" t="s">
        <v>129</v>
      </c>
      <c r="KQ170" s="2" t="s">
        <v>132</v>
      </c>
      <c r="KR170" s="2" t="s">
        <v>132</v>
      </c>
      <c r="KS170" s="2" t="s">
        <v>142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140</v>
      </c>
      <c r="LZ170" s="2" t="s">
        <v>174</v>
      </c>
      <c r="MA170" s="2" t="s">
        <v>1795</v>
      </c>
      <c r="MB170" s="2" t="s">
        <v>2400</v>
      </c>
      <c r="MC170" s="2" t="s">
        <v>142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140</v>
      </c>
      <c r="ML170" s="2" t="s">
        <v>129</v>
      </c>
      <c r="MM170" s="2" t="s">
        <v>1005</v>
      </c>
      <c r="MN170" s="2" t="s">
        <v>1053</v>
      </c>
      <c r="MO170" s="2" t="s">
        <v>142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175</v>
      </c>
      <c r="MX170" s="2" t="s">
        <v>129</v>
      </c>
      <c r="MY170" s="2" t="s">
        <v>132</v>
      </c>
      <c r="MZ170" s="2" t="s">
        <v>132</v>
      </c>
      <c r="NA170" s="2" t="s">
        <v>142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175</v>
      </c>
      <c r="NJ170" s="2" t="s">
        <v>129</v>
      </c>
      <c r="NK170" s="2" t="s">
        <v>132</v>
      </c>
      <c r="NL170" s="2" t="s">
        <v>132</v>
      </c>
      <c r="NM170" s="2" t="s">
        <v>142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129</v>
      </c>
      <c r="OI170" s="2" t="s">
        <v>132</v>
      </c>
      <c r="OJ170" s="2" t="s">
        <v>132</v>
      </c>
      <c r="OK170" s="2" t="s">
        <v>142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175</v>
      </c>
      <c r="OT170" s="2" t="s">
        <v>177</v>
      </c>
      <c r="OU170" s="2" t="s">
        <v>132</v>
      </c>
      <c r="OV170" s="2" t="s">
        <v>132</v>
      </c>
      <c r="OW170" s="2" t="s">
        <v>142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164</v>
      </c>
      <c r="PF170" s="2" t="s">
        <v>129</v>
      </c>
      <c r="PG170" s="2" t="s">
        <v>132</v>
      </c>
      <c r="PH170" s="2" t="s">
        <v>132</v>
      </c>
      <c r="PI170" s="2" t="s">
        <v>142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140</v>
      </c>
      <c r="PR170" s="2" t="s">
        <v>177</v>
      </c>
      <c r="PS170" s="2" t="s">
        <v>178</v>
      </c>
      <c r="PT170" s="2" t="s">
        <v>456</v>
      </c>
      <c r="PU170" s="2" t="s">
        <v>142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140</v>
      </c>
      <c r="QP170" s="2" t="s">
        <v>177</v>
      </c>
      <c r="QQ170" s="2" t="s">
        <v>963</v>
      </c>
      <c r="QR170" s="2" t="s">
        <v>2346</v>
      </c>
      <c r="QS170" s="2" t="s">
        <v>142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176</v>
      </c>
      <c r="RB170" s="2" t="s">
        <v>177</v>
      </c>
      <c r="RC170" s="2" t="s">
        <v>132</v>
      </c>
      <c r="RD170" s="2" t="s">
        <v>132</v>
      </c>
      <c r="RE170" s="2" t="s">
        <v>142</v>
      </c>
      <c r="RF170" s="2" t="s">
        <v>180</v>
      </c>
      <c r="RG170" s="4"/>
      <c r="RH170" s="8"/>
      <c r="RI170" s="4"/>
      <c r="RJ170" s="8"/>
      <c r="RK170" s="7"/>
      <c r="RL170" s="7"/>
      <c r="RM170" s="2" t="s">
        <v>176</v>
      </c>
      <c r="RN170" s="2" t="s">
        <v>129</v>
      </c>
      <c r="RO170" s="2" t="s">
        <v>132</v>
      </c>
      <c r="RP170" s="2" t="s">
        <v>132</v>
      </c>
      <c r="RQ170" s="2" t="s">
        <v>142</v>
      </c>
      <c r="RR170" s="2" t="s">
        <v>132</v>
      </c>
    </row>
    <row r="171">
      <c r="A171" s="2" t="s">
        <v>2401</v>
      </c>
      <c r="B171" s="2" t="s">
        <v>121</v>
      </c>
      <c r="C171" s="2" t="s">
        <v>2236</v>
      </c>
      <c r="D171" s="2" t="s">
        <v>123</v>
      </c>
      <c r="E171" s="2" t="s">
        <v>844</v>
      </c>
      <c r="F171" s="2" t="s">
        <v>2369</v>
      </c>
      <c r="G171" s="2" t="s">
        <v>2369</v>
      </c>
      <c r="H171" s="2" t="s">
        <v>2369</v>
      </c>
      <c r="I171" s="2" t="s">
        <v>2402</v>
      </c>
      <c r="J171" s="2" t="s">
        <v>2323</v>
      </c>
      <c r="K171" s="2" t="s">
        <v>847</v>
      </c>
      <c r="L171" s="3">
        <v>93.25</v>
      </c>
      <c r="M171" s="3">
        <v>97.91</v>
      </c>
      <c r="N171" s="3">
        <v>206.99</v>
      </c>
      <c r="O171" s="2" t="s">
        <v>129</v>
      </c>
      <c r="P171" s="2" t="s">
        <v>218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282</v>
      </c>
      <c r="V171" s="2" t="s">
        <v>746</v>
      </c>
      <c r="W171" s="2" t="s">
        <v>849</v>
      </c>
      <c r="X171" s="2" t="s">
        <v>246</v>
      </c>
      <c r="Y171" s="2" t="s">
        <v>254</v>
      </c>
      <c r="Z171" s="4">
        <v>48</v>
      </c>
      <c r="AA171" s="4">
        <f>=ROUNDDOWN(8,0)</f>
      </c>
      <c r="AB171" s="5">
        <v>6</v>
      </c>
      <c r="AC171" s="2" t="s">
        <v>1014</v>
      </c>
      <c r="AD171" s="4">
        <v>100</v>
      </c>
      <c r="AE171" s="4">
        <v>100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32</v>
      </c>
      <c r="AQ171" s="8">
        <v>3515.08</v>
      </c>
      <c r="AR171" s="4"/>
      <c r="AS171" s="8"/>
      <c r="AT171" s="7"/>
      <c r="AU171" s="7"/>
      <c r="AV171" s="4">
        <v>32</v>
      </c>
      <c r="AW171" s="8">
        <v>3515.08</v>
      </c>
      <c r="AX171" s="4"/>
      <c r="AY171" s="8"/>
      <c r="AZ171" s="7"/>
      <c r="BA171" s="7"/>
      <c r="BB171" s="7">
        <v>1</v>
      </c>
      <c r="BC171" s="4">
        <v>42</v>
      </c>
      <c r="BD171" s="8">
        <v>4394.98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0.7998</v>
      </c>
      <c r="BJ171" s="4">
        <v>32</v>
      </c>
      <c r="BK171" s="8">
        <v>3515.08</v>
      </c>
      <c r="BL171" s="2" t="s">
        <v>2403</v>
      </c>
      <c r="BM171" s="7">
        <v>1</v>
      </c>
      <c r="BN171" s="7">
        <v>1</v>
      </c>
      <c r="BO171" s="4">
        <v>12</v>
      </c>
      <c r="BP171" s="8">
        <v>1286.88</v>
      </c>
      <c r="BQ171" s="4"/>
      <c r="BR171" s="8"/>
      <c r="BS171" s="7"/>
      <c r="BT171" s="7"/>
      <c r="BU171" s="2" t="s">
        <v>140</v>
      </c>
      <c r="BV171" s="2" t="s">
        <v>129</v>
      </c>
      <c r="BW171" s="2" t="s">
        <v>132</v>
      </c>
      <c r="BX171" s="2" t="s">
        <v>132</v>
      </c>
      <c r="BY171" s="2" t="s">
        <v>142</v>
      </c>
      <c r="BZ171" s="2" t="s">
        <v>132</v>
      </c>
      <c r="CA171" s="4">
        <v>3</v>
      </c>
      <c r="CB171" s="8">
        <v>248.82</v>
      </c>
      <c r="CC171" s="4"/>
      <c r="CD171" s="8"/>
      <c r="CE171" s="7"/>
      <c r="CF171" s="7"/>
      <c r="CG171" s="2" t="s">
        <v>140</v>
      </c>
      <c r="CH171" s="2" t="s">
        <v>129</v>
      </c>
      <c r="CI171" s="2" t="s">
        <v>2378</v>
      </c>
      <c r="CJ171" s="2" t="s">
        <v>237</v>
      </c>
      <c r="CK171" s="2" t="s">
        <v>142</v>
      </c>
      <c r="CL171" s="2" t="s">
        <v>132</v>
      </c>
      <c r="CM171" s="4">
        <v>1</v>
      </c>
      <c r="CN171" s="8">
        <v>116.12</v>
      </c>
      <c r="CO171" s="4"/>
      <c r="CP171" s="8"/>
      <c r="CQ171" s="7"/>
      <c r="CR171" s="7"/>
      <c r="CS171" s="2" t="s">
        <v>140</v>
      </c>
      <c r="CT171" s="2" t="s">
        <v>129</v>
      </c>
      <c r="CU171" s="2" t="s">
        <v>326</v>
      </c>
      <c r="CV171" s="2" t="s">
        <v>1545</v>
      </c>
      <c r="CW171" s="2" t="s">
        <v>142</v>
      </c>
      <c r="CX171" s="2" t="s">
        <v>132</v>
      </c>
      <c r="CY171" s="4">
        <v>1</v>
      </c>
      <c r="CZ171" s="8">
        <v>105.74</v>
      </c>
      <c r="DA171" s="4"/>
      <c r="DB171" s="8"/>
      <c r="DC171" s="7"/>
      <c r="DD171" s="7"/>
      <c r="DE171" s="2" t="s">
        <v>140</v>
      </c>
      <c r="DF171" s="2" t="s">
        <v>129</v>
      </c>
      <c r="DG171" s="2" t="s">
        <v>254</v>
      </c>
      <c r="DH171" s="2" t="s">
        <v>326</v>
      </c>
      <c r="DI171" s="2" t="s">
        <v>142</v>
      </c>
      <c r="DJ171" s="2" t="s">
        <v>132</v>
      </c>
      <c r="DK171" s="4">
        <v>7</v>
      </c>
      <c r="DL171" s="8">
        <v>804.37</v>
      </c>
      <c r="DM171" s="4"/>
      <c r="DN171" s="8"/>
      <c r="DO171" s="7"/>
      <c r="DP171" s="7"/>
      <c r="DQ171" s="2" t="s">
        <v>140</v>
      </c>
      <c r="DR171" s="2" t="s">
        <v>129</v>
      </c>
      <c r="DS171" s="2" t="s">
        <v>385</v>
      </c>
      <c r="DT171" s="2" t="s">
        <v>434</v>
      </c>
      <c r="DU171" s="2" t="s">
        <v>142</v>
      </c>
      <c r="DV171" s="2" t="s">
        <v>132</v>
      </c>
      <c r="DW171" s="4">
        <v>1</v>
      </c>
      <c r="DX171" s="8">
        <v>129.02</v>
      </c>
      <c r="DY171" s="4"/>
      <c r="DZ171" s="8"/>
      <c r="EA171" s="7"/>
      <c r="EB171" s="7"/>
      <c r="EC171" s="2" t="s">
        <v>140</v>
      </c>
      <c r="ED171" s="2" t="s">
        <v>129</v>
      </c>
      <c r="EE171" s="2" t="s">
        <v>331</v>
      </c>
      <c r="EF171" s="2" t="s">
        <v>1922</v>
      </c>
      <c r="EG171" s="2" t="s">
        <v>142</v>
      </c>
      <c r="EH171" s="2" t="s">
        <v>132</v>
      </c>
      <c r="EI171" s="4">
        <v>4</v>
      </c>
      <c r="EJ171" s="8">
        <v>506.88</v>
      </c>
      <c r="EK171" s="4"/>
      <c r="EL171" s="8"/>
      <c r="EM171" s="7"/>
      <c r="EN171" s="7"/>
      <c r="EO171" s="2" t="s">
        <v>140</v>
      </c>
      <c r="EP171" s="2" t="s">
        <v>129</v>
      </c>
      <c r="EQ171" s="2" t="s">
        <v>323</v>
      </c>
      <c r="ER171" s="2" t="s">
        <v>451</v>
      </c>
      <c r="ES171" s="2" t="s">
        <v>142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140</v>
      </c>
      <c r="FB171" s="2" t="s">
        <v>129</v>
      </c>
      <c r="FC171" s="2" t="s">
        <v>232</v>
      </c>
      <c r="FD171" s="2" t="s">
        <v>1637</v>
      </c>
      <c r="FE171" s="2" t="s">
        <v>142</v>
      </c>
      <c r="FF171" s="2" t="s">
        <v>132</v>
      </c>
      <c r="FG171" s="4">
        <v>1</v>
      </c>
      <c r="FH171" s="8">
        <v>105.75</v>
      </c>
      <c r="FI171" s="4"/>
      <c r="FJ171" s="8"/>
      <c r="FK171" s="7"/>
      <c r="FL171" s="7"/>
      <c r="FM171" s="2" t="s">
        <v>140</v>
      </c>
      <c r="FN171" s="2" t="s">
        <v>129</v>
      </c>
      <c r="FO171" s="2" t="s">
        <v>156</v>
      </c>
      <c r="FP171" s="2" t="s">
        <v>1049</v>
      </c>
      <c r="FQ171" s="2" t="s">
        <v>142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129</v>
      </c>
      <c r="GA171" s="2" t="s">
        <v>210</v>
      </c>
      <c r="GB171" s="2" t="s">
        <v>1436</v>
      </c>
      <c r="GC171" s="2" t="s">
        <v>142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129</v>
      </c>
      <c r="GM171" s="2" t="s">
        <v>323</v>
      </c>
      <c r="GN171" s="2" t="s">
        <v>1486</v>
      </c>
      <c r="GO171" s="2" t="s">
        <v>142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129</v>
      </c>
      <c r="GY171" s="2" t="s">
        <v>162</v>
      </c>
      <c r="GZ171" s="2" t="s">
        <v>132</v>
      </c>
      <c r="HA171" s="2" t="s">
        <v>142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140</v>
      </c>
      <c r="HJ171" s="2" t="s">
        <v>129</v>
      </c>
      <c r="HK171" s="2" t="s">
        <v>338</v>
      </c>
      <c r="HL171" s="2" t="s">
        <v>430</v>
      </c>
      <c r="HM171" s="2" t="s">
        <v>142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129</v>
      </c>
      <c r="HW171" s="2" t="s">
        <v>167</v>
      </c>
      <c r="HX171" s="2" t="s">
        <v>132</v>
      </c>
      <c r="HY171" s="2" t="s">
        <v>142</v>
      </c>
      <c r="HZ171" s="2" t="s">
        <v>132</v>
      </c>
      <c r="IA171" s="4">
        <v>2</v>
      </c>
      <c r="IB171" s="8">
        <v>211.5</v>
      </c>
      <c r="IC171" s="4"/>
      <c r="ID171" s="8"/>
      <c r="IE171" s="7"/>
      <c r="IF171" s="7"/>
      <c r="IG171" s="2" t="s">
        <v>140</v>
      </c>
      <c r="IH171" s="2" t="s">
        <v>129</v>
      </c>
      <c r="II171" s="2" t="s">
        <v>340</v>
      </c>
      <c r="IJ171" s="2" t="s">
        <v>418</v>
      </c>
      <c r="IK171" s="2" t="s">
        <v>142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140</v>
      </c>
      <c r="IT171" s="2" t="s">
        <v>129</v>
      </c>
      <c r="IU171" s="2" t="s">
        <v>2404</v>
      </c>
      <c r="IV171" s="2" t="s">
        <v>132</v>
      </c>
      <c r="IW171" s="2" t="s">
        <v>142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164</v>
      </c>
      <c r="JF171" s="2" t="s">
        <v>129</v>
      </c>
      <c r="JG171" s="2" t="s">
        <v>132</v>
      </c>
      <c r="JH171" s="2" t="s">
        <v>132</v>
      </c>
      <c r="JI171" s="2" t="s">
        <v>142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140</v>
      </c>
      <c r="JR171" s="2" t="s">
        <v>129</v>
      </c>
      <c r="JS171" s="2" t="s">
        <v>342</v>
      </c>
      <c r="JT171" s="2" t="s">
        <v>132</v>
      </c>
      <c r="JU171" s="2" t="s">
        <v>142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140</v>
      </c>
      <c r="KD171" s="2" t="s">
        <v>129</v>
      </c>
      <c r="KE171" s="2" t="s">
        <v>988</v>
      </c>
      <c r="KF171" s="2" t="s">
        <v>2405</v>
      </c>
      <c r="KG171" s="2" t="s">
        <v>142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173</v>
      </c>
      <c r="KP171" s="2" t="s">
        <v>129</v>
      </c>
      <c r="KQ171" s="2" t="s">
        <v>132</v>
      </c>
      <c r="KR171" s="2" t="s">
        <v>132</v>
      </c>
      <c r="KS171" s="2" t="s">
        <v>142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175</v>
      </c>
      <c r="LB171" s="2" t="s">
        <v>177</v>
      </c>
      <c r="LC171" s="2" t="s">
        <v>132</v>
      </c>
      <c r="LD171" s="2" t="s">
        <v>132</v>
      </c>
      <c r="LE171" s="2" t="s">
        <v>142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140</v>
      </c>
      <c r="LZ171" s="2" t="s">
        <v>174</v>
      </c>
      <c r="MA171" s="2" t="s">
        <v>344</v>
      </c>
      <c r="MB171" s="2" t="s">
        <v>1274</v>
      </c>
      <c r="MC171" s="2" t="s">
        <v>142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175</v>
      </c>
      <c r="ML171" s="2" t="s">
        <v>129</v>
      </c>
      <c r="MM171" s="2" t="s">
        <v>132</v>
      </c>
      <c r="MN171" s="2" t="s">
        <v>132</v>
      </c>
      <c r="MO171" s="2" t="s">
        <v>142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175</v>
      </c>
      <c r="MX171" s="2" t="s">
        <v>129</v>
      </c>
      <c r="MY171" s="2" t="s">
        <v>132</v>
      </c>
      <c r="MZ171" s="2" t="s">
        <v>132</v>
      </c>
      <c r="NA171" s="2" t="s">
        <v>142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175</v>
      </c>
      <c r="NJ171" s="2" t="s">
        <v>129</v>
      </c>
      <c r="NK171" s="2" t="s">
        <v>132</v>
      </c>
      <c r="NL171" s="2" t="s">
        <v>132</v>
      </c>
      <c r="NM171" s="2" t="s">
        <v>142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176</v>
      </c>
      <c r="NV171" s="2" t="s">
        <v>129</v>
      </c>
      <c r="NW171" s="2" t="s">
        <v>132</v>
      </c>
      <c r="NX171" s="2" t="s">
        <v>132</v>
      </c>
      <c r="NY171" s="2" t="s">
        <v>142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175</v>
      </c>
      <c r="OH171" s="2" t="s">
        <v>129</v>
      </c>
      <c r="OI171" s="2" t="s">
        <v>132</v>
      </c>
      <c r="OJ171" s="2" t="s">
        <v>132</v>
      </c>
      <c r="OK171" s="2" t="s">
        <v>142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132</v>
      </c>
      <c r="OT171" s="2" t="s">
        <v>132</v>
      </c>
      <c r="OU171" s="2" t="s">
        <v>132</v>
      </c>
      <c r="OV171" s="2" t="s">
        <v>132</v>
      </c>
      <c r="OW171" s="2" t="s">
        <v>132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164</v>
      </c>
      <c r="PF171" s="2" t="s">
        <v>129</v>
      </c>
      <c r="PG171" s="2" t="s">
        <v>132</v>
      </c>
      <c r="PH171" s="2" t="s">
        <v>132</v>
      </c>
      <c r="PI171" s="2" t="s">
        <v>142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140</v>
      </c>
      <c r="PR171" s="2" t="s">
        <v>177</v>
      </c>
      <c r="PS171" s="2" t="s">
        <v>312</v>
      </c>
      <c r="PT171" s="2" t="s">
        <v>675</v>
      </c>
      <c r="PU171" s="2" t="s">
        <v>142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175</v>
      </c>
      <c r="QD171" s="2" t="s">
        <v>129</v>
      </c>
      <c r="QE171" s="2" t="s">
        <v>132</v>
      </c>
      <c r="QF171" s="2" t="s">
        <v>132</v>
      </c>
      <c r="QG171" s="2" t="s">
        <v>142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176</v>
      </c>
      <c r="RB171" s="2" t="s">
        <v>129</v>
      </c>
      <c r="RC171" s="2" t="s">
        <v>132</v>
      </c>
      <c r="RD171" s="2" t="s">
        <v>132</v>
      </c>
      <c r="RE171" s="2" t="s">
        <v>142</v>
      </c>
      <c r="RF171" s="2" t="s">
        <v>180</v>
      </c>
      <c r="RG171" s="4"/>
      <c r="RH171" s="8"/>
      <c r="RI171" s="4"/>
      <c r="RJ171" s="8"/>
      <c r="RK171" s="7"/>
      <c r="RL171" s="7"/>
      <c r="RM171" s="2" t="s">
        <v>176</v>
      </c>
      <c r="RN171" s="2" t="s">
        <v>129</v>
      </c>
      <c r="RO171" s="2" t="s">
        <v>132</v>
      </c>
      <c r="RP171" s="2" t="s">
        <v>132</v>
      </c>
      <c r="RQ171" s="2" t="s">
        <v>142</v>
      </c>
      <c r="RR171" s="2" t="s">
        <v>132</v>
      </c>
    </row>
    <row r="172">
      <c r="A172" s="2" t="s">
        <v>2406</v>
      </c>
      <c r="B172" s="2" t="s">
        <v>121</v>
      </c>
      <c r="C172" s="2" t="s">
        <v>2236</v>
      </c>
      <c r="D172" s="2" t="s">
        <v>123</v>
      </c>
      <c r="E172" s="2" t="s">
        <v>844</v>
      </c>
      <c r="F172" s="2" t="s">
        <v>2369</v>
      </c>
      <c r="G172" s="2" t="s">
        <v>2369</v>
      </c>
      <c r="H172" s="2" t="s">
        <v>2369</v>
      </c>
      <c r="I172" s="2" t="s">
        <v>2402</v>
      </c>
      <c r="J172" s="2" t="s">
        <v>2323</v>
      </c>
      <c r="K172" s="2" t="s">
        <v>1043</v>
      </c>
      <c r="L172" s="3">
        <v>93.25</v>
      </c>
      <c r="M172" s="3">
        <v>97.91</v>
      </c>
      <c r="N172" s="3">
        <v>206.99</v>
      </c>
      <c r="O172" s="2" t="s">
        <v>129</v>
      </c>
      <c r="P172" s="2" t="s">
        <v>321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282</v>
      </c>
      <c r="V172" s="2" t="s">
        <v>848</v>
      </c>
      <c r="W172" s="2" t="s">
        <v>849</v>
      </c>
      <c r="X172" s="2" t="s">
        <v>246</v>
      </c>
      <c r="Y172" s="2" t="s">
        <v>1842</v>
      </c>
      <c r="Z172" s="4">
        <v>75</v>
      </c>
      <c r="AA172" s="4">
        <f>=ROUNDDOWN(34.0909090909091,0)</f>
      </c>
      <c r="AB172" s="5">
        <v>2.2</v>
      </c>
      <c r="AC172" s="2" t="s">
        <v>132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8</v>
      </c>
      <c r="AQ172" s="8">
        <v>681.98</v>
      </c>
      <c r="AR172" s="4"/>
      <c r="AS172" s="8"/>
      <c r="AT172" s="7"/>
      <c r="AU172" s="7"/>
      <c r="AV172" s="4">
        <v>8</v>
      </c>
      <c r="AW172" s="8">
        <v>681.98</v>
      </c>
      <c r="AX172" s="4"/>
      <c r="AY172" s="8"/>
      <c r="AZ172" s="7"/>
      <c r="BA172" s="7"/>
      <c r="BB172" s="7">
        <v>1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>
        <v>0.1552</v>
      </c>
      <c r="BJ172" s="4">
        <v>8</v>
      </c>
      <c r="BK172" s="8">
        <v>681.98</v>
      </c>
      <c r="BL172" s="2" t="s">
        <v>17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140</v>
      </c>
      <c r="BV172" s="2" t="s">
        <v>129</v>
      </c>
      <c r="BW172" s="2" t="s">
        <v>132</v>
      </c>
      <c r="BX172" s="2" t="s">
        <v>1248</v>
      </c>
      <c r="BY172" s="2" t="s">
        <v>142</v>
      </c>
      <c r="BZ172" s="2" t="s">
        <v>132</v>
      </c>
      <c r="CA172" s="4">
        <v>8</v>
      </c>
      <c r="CB172" s="8">
        <v>681.98</v>
      </c>
      <c r="CC172" s="4"/>
      <c r="CD172" s="8"/>
      <c r="CE172" s="7"/>
      <c r="CF172" s="7"/>
      <c r="CG172" s="2" t="s">
        <v>140</v>
      </c>
      <c r="CH172" s="2" t="s">
        <v>129</v>
      </c>
      <c r="CI172" s="2" t="s">
        <v>1369</v>
      </c>
      <c r="CJ172" s="2" t="s">
        <v>850</v>
      </c>
      <c r="CK172" s="2" t="s">
        <v>142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140</v>
      </c>
      <c r="CT172" s="2" t="s">
        <v>129</v>
      </c>
      <c r="CU172" s="2" t="s">
        <v>206</v>
      </c>
      <c r="CV172" s="2" t="s">
        <v>132</v>
      </c>
      <c r="CW172" s="2" t="s">
        <v>142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129</v>
      </c>
      <c r="DG172" s="2" t="s">
        <v>1423</v>
      </c>
      <c r="DH172" s="2" t="s">
        <v>1370</v>
      </c>
      <c r="DI172" s="2" t="s">
        <v>142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796</v>
      </c>
      <c r="DR172" s="2" t="s">
        <v>129</v>
      </c>
      <c r="DS172" s="2" t="s">
        <v>132</v>
      </c>
      <c r="DT172" s="2" t="s">
        <v>132</v>
      </c>
      <c r="DU172" s="2" t="s">
        <v>142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140</v>
      </c>
      <c r="ED172" s="2" t="s">
        <v>129</v>
      </c>
      <c r="EE172" s="2" t="s">
        <v>871</v>
      </c>
      <c r="EF172" s="2" t="s">
        <v>1691</v>
      </c>
      <c r="EG172" s="2" t="s">
        <v>142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140</v>
      </c>
      <c r="EP172" s="2" t="s">
        <v>129</v>
      </c>
      <c r="EQ172" s="2" t="s">
        <v>1369</v>
      </c>
      <c r="ER172" s="2" t="s">
        <v>809</v>
      </c>
      <c r="ES172" s="2" t="s">
        <v>142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173</v>
      </c>
      <c r="FB172" s="2" t="s">
        <v>129</v>
      </c>
      <c r="FC172" s="2" t="s">
        <v>132</v>
      </c>
      <c r="FD172" s="2" t="s">
        <v>132</v>
      </c>
      <c r="FE172" s="2" t="s">
        <v>142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173</v>
      </c>
      <c r="FN172" s="2" t="s">
        <v>129</v>
      </c>
      <c r="FO172" s="2" t="s">
        <v>132</v>
      </c>
      <c r="FP172" s="2" t="s">
        <v>132</v>
      </c>
      <c r="FQ172" s="2" t="s">
        <v>142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140</v>
      </c>
      <c r="FZ172" s="2" t="s">
        <v>129</v>
      </c>
      <c r="GA172" s="2" t="s">
        <v>480</v>
      </c>
      <c r="GB172" s="2" t="s">
        <v>132</v>
      </c>
      <c r="GC172" s="2" t="s">
        <v>142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140</v>
      </c>
      <c r="GL172" s="2" t="s">
        <v>129</v>
      </c>
      <c r="GM172" s="2" t="s">
        <v>1847</v>
      </c>
      <c r="GN172" s="2" t="s">
        <v>270</v>
      </c>
      <c r="GO172" s="2" t="s">
        <v>142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129</v>
      </c>
      <c r="GY172" s="2" t="s">
        <v>162</v>
      </c>
      <c r="GZ172" s="2" t="s">
        <v>132</v>
      </c>
      <c r="HA172" s="2" t="s">
        <v>142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140</v>
      </c>
      <c r="HJ172" s="2" t="s">
        <v>129</v>
      </c>
      <c r="HK172" s="2" t="s">
        <v>859</v>
      </c>
      <c r="HL172" s="2" t="s">
        <v>437</v>
      </c>
      <c r="HM172" s="2" t="s">
        <v>142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129</v>
      </c>
      <c r="HW172" s="2" t="s">
        <v>167</v>
      </c>
      <c r="HX172" s="2" t="s">
        <v>132</v>
      </c>
      <c r="HY172" s="2" t="s">
        <v>142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168</v>
      </c>
      <c r="IH172" s="2" t="s">
        <v>129</v>
      </c>
      <c r="II172" s="2" t="s">
        <v>132</v>
      </c>
      <c r="IJ172" s="2" t="s">
        <v>132</v>
      </c>
      <c r="IK172" s="2" t="s">
        <v>142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175</v>
      </c>
      <c r="IT172" s="2" t="s">
        <v>129</v>
      </c>
      <c r="IU172" s="2" t="s">
        <v>132</v>
      </c>
      <c r="IV172" s="2" t="s">
        <v>132</v>
      </c>
      <c r="IW172" s="2" t="s">
        <v>142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164</v>
      </c>
      <c r="JF172" s="2" t="s">
        <v>129</v>
      </c>
      <c r="JG172" s="2" t="s">
        <v>132</v>
      </c>
      <c r="JH172" s="2" t="s">
        <v>132</v>
      </c>
      <c r="JI172" s="2" t="s">
        <v>142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164</v>
      </c>
      <c r="JR172" s="2" t="s">
        <v>129</v>
      </c>
      <c r="JS172" s="2" t="s">
        <v>132</v>
      </c>
      <c r="JT172" s="2" t="s">
        <v>132</v>
      </c>
      <c r="JU172" s="2" t="s">
        <v>142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140</v>
      </c>
      <c r="KD172" s="2" t="s">
        <v>129</v>
      </c>
      <c r="KE172" s="2" t="s">
        <v>861</v>
      </c>
      <c r="KF172" s="2" t="s">
        <v>132</v>
      </c>
      <c r="KG172" s="2" t="s">
        <v>142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175</v>
      </c>
      <c r="KP172" s="2" t="s">
        <v>129</v>
      </c>
      <c r="KQ172" s="2" t="s">
        <v>132</v>
      </c>
      <c r="KR172" s="2" t="s">
        <v>132</v>
      </c>
      <c r="KS172" s="2" t="s">
        <v>142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175</v>
      </c>
      <c r="LB172" s="2" t="s">
        <v>177</v>
      </c>
      <c r="LC172" s="2" t="s">
        <v>132</v>
      </c>
      <c r="LD172" s="2" t="s">
        <v>132</v>
      </c>
      <c r="LE172" s="2" t="s">
        <v>142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132</v>
      </c>
      <c r="LN172" s="2" t="s">
        <v>132</v>
      </c>
      <c r="LO172" s="2" t="s">
        <v>132</v>
      </c>
      <c r="LP172" s="2" t="s">
        <v>132</v>
      </c>
      <c r="LQ172" s="2" t="s">
        <v>132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176</v>
      </c>
      <c r="ML172" s="2" t="s">
        <v>129</v>
      </c>
      <c r="MM172" s="2" t="s">
        <v>132</v>
      </c>
      <c r="MN172" s="2" t="s">
        <v>132</v>
      </c>
      <c r="MO172" s="2" t="s">
        <v>142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175</v>
      </c>
      <c r="MX172" s="2" t="s">
        <v>129</v>
      </c>
      <c r="MY172" s="2" t="s">
        <v>132</v>
      </c>
      <c r="MZ172" s="2" t="s">
        <v>132</v>
      </c>
      <c r="NA172" s="2" t="s">
        <v>142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175</v>
      </c>
      <c r="NJ172" s="2" t="s">
        <v>129</v>
      </c>
      <c r="NK172" s="2" t="s">
        <v>132</v>
      </c>
      <c r="NL172" s="2" t="s">
        <v>132</v>
      </c>
      <c r="NM172" s="2" t="s">
        <v>142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175</v>
      </c>
      <c r="OH172" s="2" t="s">
        <v>129</v>
      </c>
      <c r="OI172" s="2" t="s">
        <v>132</v>
      </c>
      <c r="OJ172" s="2" t="s">
        <v>132</v>
      </c>
      <c r="OK172" s="2" t="s">
        <v>142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132</v>
      </c>
      <c r="OT172" s="2" t="s">
        <v>132</v>
      </c>
      <c r="OU172" s="2" t="s">
        <v>132</v>
      </c>
      <c r="OV172" s="2" t="s">
        <v>132</v>
      </c>
      <c r="OW172" s="2" t="s">
        <v>132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164</v>
      </c>
      <c r="PF172" s="2" t="s">
        <v>129</v>
      </c>
      <c r="PG172" s="2" t="s">
        <v>132</v>
      </c>
      <c r="PH172" s="2" t="s">
        <v>132</v>
      </c>
      <c r="PI172" s="2" t="s">
        <v>142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175</v>
      </c>
      <c r="PR172" s="2" t="s">
        <v>129</v>
      </c>
      <c r="PS172" s="2" t="s">
        <v>132</v>
      </c>
      <c r="PT172" s="2" t="s">
        <v>132</v>
      </c>
      <c r="PU172" s="2" t="s">
        <v>142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175</v>
      </c>
      <c r="QD172" s="2" t="s">
        <v>129</v>
      </c>
      <c r="QE172" s="2" t="s">
        <v>132</v>
      </c>
      <c r="QF172" s="2" t="s">
        <v>132</v>
      </c>
      <c r="QG172" s="2" t="s">
        <v>142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176</v>
      </c>
      <c r="RB172" s="2" t="s">
        <v>129</v>
      </c>
      <c r="RC172" s="2" t="s">
        <v>132</v>
      </c>
      <c r="RD172" s="2" t="s">
        <v>132</v>
      </c>
      <c r="RE172" s="2" t="s">
        <v>142</v>
      </c>
      <c r="RF172" s="2" t="s">
        <v>180</v>
      </c>
      <c r="RG172" s="4"/>
      <c r="RH172" s="8"/>
      <c r="RI172" s="4"/>
      <c r="RJ172" s="8"/>
      <c r="RK172" s="7"/>
      <c r="RL172" s="7"/>
      <c r="RM172" s="2" t="s">
        <v>176</v>
      </c>
      <c r="RN172" s="2" t="s">
        <v>129</v>
      </c>
      <c r="RO172" s="2" t="s">
        <v>132</v>
      </c>
      <c r="RP172" s="2" t="s">
        <v>132</v>
      </c>
      <c r="RQ172" s="2" t="s">
        <v>142</v>
      </c>
      <c r="RR172" s="2" t="s">
        <v>132</v>
      </c>
    </row>
    <row r="173">
      <c r="A173" s="2" t="s">
        <v>2407</v>
      </c>
      <c r="B173" s="2" t="s">
        <v>121</v>
      </c>
      <c r="C173" s="2" t="s">
        <v>2236</v>
      </c>
      <c r="D173" s="2" t="s">
        <v>123</v>
      </c>
      <c r="E173" s="2" t="s">
        <v>844</v>
      </c>
      <c r="F173" s="2" t="s">
        <v>2369</v>
      </c>
      <c r="G173" s="2" t="s">
        <v>2369</v>
      </c>
      <c r="H173" s="2" t="s">
        <v>2369</v>
      </c>
      <c r="I173" s="2" t="s">
        <v>2402</v>
      </c>
      <c r="J173" s="2" t="s">
        <v>2323</v>
      </c>
      <c r="K173" s="2" t="s">
        <v>128</v>
      </c>
      <c r="L173" s="3">
        <v>93.25</v>
      </c>
      <c r="M173" s="3">
        <v>97.91</v>
      </c>
      <c r="N173" s="3">
        <v>206.99</v>
      </c>
      <c r="O173" s="2" t="s">
        <v>129</v>
      </c>
      <c r="P173" s="2" t="s">
        <v>602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282</v>
      </c>
      <c r="V173" s="2" t="s">
        <v>848</v>
      </c>
      <c r="W173" s="2" t="s">
        <v>849</v>
      </c>
      <c r="X173" s="2" t="s">
        <v>246</v>
      </c>
      <c r="Y173" s="2" t="s">
        <v>1842</v>
      </c>
      <c r="Z173" s="4">
        <v>72</v>
      </c>
      <c r="AA173" s="4">
        <f>=ROUNDDOWN(90,0)</f>
      </c>
      <c r="AB173" s="5">
        <v>0.8</v>
      </c>
      <c r="AC173" s="2" t="s">
        <v>132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2</v>
      </c>
      <c r="AQ173" s="8">
        <v>197.92</v>
      </c>
      <c r="AR173" s="4"/>
      <c r="AS173" s="8"/>
      <c r="AT173" s="7"/>
      <c r="AU173" s="7"/>
      <c r="AV173" s="4">
        <v>2</v>
      </c>
      <c r="AW173" s="8">
        <v>197.92</v>
      </c>
      <c r="AX173" s="4"/>
      <c r="AY173" s="8"/>
      <c r="AZ173" s="7"/>
      <c r="BA173" s="7"/>
      <c r="BB173" s="7">
        <v>1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0.045</v>
      </c>
      <c r="BJ173" s="4">
        <v>2</v>
      </c>
      <c r="BK173" s="8">
        <v>197.92</v>
      </c>
      <c r="BL173" s="2" t="s">
        <v>2408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140</v>
      </c>
      <c r="BV173" s="2" t="s">
        <v>129</v>
      </c>
      <c r="BW173" s="2" t="s">
        <v>132</v>
      </c>
      <c r="BX173" s="2" t="s">
        <v>437</v>
      </c>
      <c r="BY173" s="2" t="s">
        <v>142</v>
      </c>
      <c r="BZ173" s="2" t="s">
        <v>132</v>
      </c>
      <c r="CA173" s="4">
        <v>1</v>
      </c>
      <c r="CB173" s="8">
        <v>69.12</v>
      </c>
      <c r="CC173" s="4"/>
      <c r="CD173" s="8"/>
      <c r="CE173" s="7"/>
      <c r="CF173" s="7"/>
      <c r="CG173" s="2" t="s">
        <v>140</v>
      </c>
      <c r="CH173" s="2" t="s">
        <v>129</v>
      </c>
      <c r="CI173" s="2" t="s">
        <v>1369</v>
      </c>
      <c r="CJ173" s="2" t="s">
        <v>1159</v>
      </c>
      <c r="CK173" s="2" t="s">
        <v>142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140</v>
      </c>
      <c r="CT173" s="2" t="s">
        <v>129</v>
      </c>
      <c r="CU173" s="2" t="s">
        <v>206</v>
      </c>
      <c r="CV173" s="2" t="s">
        <v>132</v>
      </c>
      <c r="CW173" s="2" t="s">
        <v>142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140</v>
      </c>
      <c r="DF173" s="2" t="s">
        <v>129</v>
      </c>
      <c r="DG173" s="2" t="s">
        <v>1423</v>
      </c>
      <c r="DH173" s="2" t="s">
        <v>1239</v>
      </c>
      <c r="DI173" s="2" t="s">
        <v>142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140</v>
      </c>
      <c r="DR173" s="2" t="s">
        <v>129</v>
      </c>
      <c r="DS173" s="2" t="s">
        <v>1484</v>
      </c>
      <c r="DT173" s="2" t="s">
        <v>2405</v>
      </c>
      <c r="DU173" s="2" t="s">
        <v>142</v>
      </c>
      <c r="DV173" s="2" t="s">
        <v>132</v>
      </c>
      <c r="DW173" s="4">
        <v>1</v>
      </c>
      <c r="DX173" s="8">
        <v>128.8</v>
      </c>
      <c r="DY173" s="4"/>
      <c r="DZ173" s="8"/>
      <c r="EA173" s="7"/>
      <c r="EB173" s="7"/>
      <c r="EC173" s="2" t="s">
        <v>140</v>
      </c>
      <c r="ED173" s="2" t="s">
        <v>129</v>
      </c>
      <c r="EE173" s="2" t="s">
        <v>871</v>
      </c>
      <c r="EF173" s="2" t="s">
        <v>897</v>
      </c>
      <c r="EG173" s="2" t="s">
        <v>142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140</v>
      </c>
      <c r="EP173" s="2" t="s">
        <v>129</v>
      </c>
      <c r="EQ173" s="2" t="s">
        <v>1369</v>
      </c>
      <c r="ER173" s="2" t="s">
        <v>2409</v>
      </c>
      <c r="ES173" s="2" t="s">
        <v>142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173</v>
      </c>
      <c r="FB173" s="2" t="s">
        <v>129</v>
      </c>
      <c r="FC173" s="2" t="s">
        <v>132</v>
      </c>
      <c r="FD173" s="2" t="s">
        <v>132</v>
      </c>
      <c r="FE173" s="2" t="s">
        <v>142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173</v>
      </c>
      <c r="FN173" s="2" t="s">
        <v>129</v>
      </c>
      <c r="FO173" s="2" t="s">
        <v>132</v>
      </c>
      <c r="FP173" s="2" t="s">
        <v>132</v>
      </c>
      <c r="FQ173" s="2" t="s">
        <v>142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140</v>
      </c>
      <c r="FZ173" s="2" t="s">
        <v>129</v>
      </c>
      <c r="GA173" s="2" t="s">
        <v>480</v>
      </c>
      <c r="GB173" s="2" t="s">
        <v>132</v>
      </c>
      <c r="GC173" s="2" t="s">
        <v>142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140</v>
      </c>
      <c r="GL173" s="2" t="s">
        <v>129</v>
      </c>
      <c r="GM173" s="2" t="s">
        <v>1847</v>
      </c>
      <c r="GN173" s="2" t="s">
        <v>132</v>
      </c>
      <c r="GO173" s="2" t="s">
        <v>142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129</v>
      </c>
      <c r="GY173" s="2" t="s">
        <v>162</v>
      </c>
      <c r="GZ173" s="2" t="s">
        <v>132</v>
      </c>
      <c r="HA173" s="2" t="s">
        <v>142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129</v>
      </c>
      <c r="HK173" s="2" t="s">
        <v>859</v>
      </c>
      <c r="HL173" s="2" t="s">
        <v>132</v>
      </c>
      <c r="HM173" s="2" t="s">
        <v>142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129</v>
      </c>
      <c r="HW173" s="2" t="s">
        <v>167</v>
      </c>
      <c r="HX173" s="2" t="s">
        <v>132</v>
      </c>
      <c r="HY173" s="2" t="s">
        <v>142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168</v>
      </c>
      <c r="IH173" s="2" t="s">
        <v>129</v>
      </c>
      <c r="II173" s="2" t="s">
        <v>132</v>
      </c>
      <c r="IJ173" s="2" t="s">
        <v>132</v>
      </c>
      <c r="IK173" s="2" t="s">
        <v>142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175</v>
      </c>
      <c r="IT173" s="2" t="s">
        <v>129</v>
      </c>
      <c r="IU173" s="2" t="s">
        <v>132</v>
      </c>
      <c r="IV173" s="2" t="s">
        <v>132</v>
      </c>
      <c r="IW173" s="2" t="s">
        <v>142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164</v>
      </c>
      <c r="JF173" s="2" t="s">
        <v>129</v>
      </c>
      <c r="JG173" s="2" t="s">
        <v>132</v>
      </c>
      <c r="JH173" s="2" t="s">
        <v>132</v>
      </c>
      <c r="JI173" s="2" t="s">
        <v>142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175</v>
      </c>
      <c r="JR173" s="2" t="s">
        <v>129</v>
      </c>
      <c r="JS173" s="2" t="s">
        <v>132</v>
      </c>
      <c r="JT173" s="2" t="s">
        <v>132</v>
      </c>
      <c r="JU173" s="2" t="s">
        <v>142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140</v>
      </c>
      <c r="KD173" s="2" t="s">
        <v>129</v>
      </c>
      <c r="KE173" s="2" t="s">
        <v>861</v>
      </c>
      <c r="KF173" s="2" t="s">
        <v>132</v>
      </c>
      <c r="KG173" s="2" t="s">
        <v>142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175</v>
      </c>
      <c r="KP173" s="2" t="s">
        <v>129</v>
      </c>
      <c r="KQ173" s="2" t="s">
        <v>132</v>
      </c>
      <c r="KR173" s="2" t="s">
        <v>132</v>
      </c>
      <c r="KS173" s="2" t="s">
        <v>142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175</v>
      </c>
      <c r="LB173" s="2" t="s">
        <v>177</v>
      </c>
      <c r="LC173" s="2" t="s">
        <v>132</v>
      </c>
      <c r="LD173" s="2" t="s">
        <v>132</v>
      </c>
      <c r="LE173" s="2" t="s">
        <v>142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132</v>
      </c>
      <c r="LN173" s="2" t="s">
        <v>132</v>
      </c>
      <c r="LO173" s="2" t="s">
        <v>132</v>
      </c>
      <c r="LP173" s="2" t="s">
        <v>132</v>
      </c>
      <c r="LQ173" s="2" t="s">
        <v>132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175</v>
      </c>
      <c r="ML173" s="2" t="s">
        <v>129</v>
      </c>
      <c r="MM173" s="2" t="s">
        <v>132</v>
      </c>
      <c r="MN173" s="2" t="s">
        <v>132</v>
      </c>
      <c r="MO173" s="2" t="s">
        <v>142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175</v>
      </c>
      <c r="MX173" s="2" t="s">
        <v>129</v>
      </c>
      <c r="MY173" s="2" t="s">
        <v>132</v>
      </c>
      <c r="MZ173" s="2" t="s">
        <v>132</v>
      </c>
      <c r="NA173" s="2" t="s">
        <v>142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175</v>
      </c>
      <c r="NJ173" s="2" t="s">
        <v>129</v>
      </c>
      <c r="NK173" s="2" t="s">
        <v>132</v>
      </c>
      <c r="NL173" s="2" t="s">
        <v>132</v>
      </c>
      <c r="NM173" s="2" t="s">
        <v>142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175</v>
      </c>
      <c r="OH173" s="2" t="s">
        <v>129</v>
      </c>
      <c r="OI173" s="2" t="s">
        <v>132</v>
      </c>
      <c r="OJ173" s="2" t="s">
        <v>132</v>
      </c>
      <c r="OK173" s="2" t="s">
        <v>142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132</v>
      </c>
      <c r="OT173" s="2" t="s">
        <v>132</v>
      </c>
      <c r="OU173" s="2" t="s">
        <v>132</v>
      </c>
      <c r="OV173" s="2" t="s">
        <v>132</v>
      </c>
      <c r="OW173" s="2" t="s">
        <v>132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164</v>
      </c>
      <c r="PF173" s="2" t="s">
        <v>129</v>
      </c>
      <c r="PG173" s="2" t="s">
        <v>132</v>
      </c>
      <c r="PH173" s="2" t="s">
        <v>132</v>
      </c>
      <c r="PI173" s="2" t="s">
        <v>142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175</v>
      </c>
      <c r="PR173" s="2" t="s">
        <v>129</v>
      </c>
      <c r="PS173" s="2" t="s">
        <v>132</v>
      </c>
      <c r="PT173" s="2" t="s">
        <v>132</v>
      </c>
      <c r="PU173" s="2" t="s">
        <v>142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175</v>
      </c>
      <c r="QD173" s="2" t="s">
        <v>129</v>
      </c>
      <c r="QE173" s="2" t="s">
        <v>132</v>
      </c>
      <c r="QF173" s="2" t="s">
        <v>132</v>
      </c>
      <c r="QG173" s="2" t="s">
        <v>142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175</v>
      </c>
      <c r="RB173" s="2" t="s">
        <v>129</v>
      </c>
      <c r="RC173" s="2" t="s">
        <v>132</v>
      </c>
      <c r="RD173" s="2" t="s">
        <v>132</v>
      </c>
      <c r="RE173" s="2" t="s">
        <v>142</v>
      </c>
      <c r="RF173" s="2" t="s">
        <v>180</v>
      </c>
      <c r="RG173" s="4"/>
      <c r="RH173" s="8"/>
      <c r="RI173" s="4"/>
      <c r="RJ173" s="8"/>
      <c r="RK173" s="7"/>
      <c r="RL173" s="7"/>
      <c r="RM173" s="2" t="s">
        <v>176</v>
      </c>
      <c r="RN173" s="2" t="s">
        <v>129</v>
      </c>
      <c r="RO173" s="2" t="s">
        <v>132</v>
      </c>
      <c r="RP173" s="2" t="s">
        <v>132</v>
      </c>
      <c r="RQ173" s="2" t="s">
        <v>142</v>
      </c>
      <c r="RR173" s="2" t="s">
        <v>132</v>
      </c>
    </row>
    <row r="174">
      <c r="A174" s="2" t="s">
        <v>2410</v>
      </c>
      <c r="B174" s="2" t="s">
        <v>121</v>
      </c>
      <c r="C174" s="2" t="s">
        <v>2236</v>
      </c>
      <c r="D174" s="2" t="s">
        <v>929</v>
      </c>
      <c r="E174" s="2" t="s">
        <v>660</v>
      </c>
      <c r="F174" s="2" t="s">
        <v>2411</v>
      </c>
      <c r="G174" s="2" t="s">
        <v>2411</v>
      </c>
      <c r="H174" s="2" t="s">
        <v>2411</v>
      </c>
      <c r="I174" s="2" t="s">
        <v>2412</v>
      </c>
      <c r="J174" s="2" t="s">
        <v>127</v>
      </c>
      <c r="K174" s="2" t="s">
        <v>349</v>
      </c>
      <c r="L174" s="3">
        <v>41.7</v>
      </c>
      <c r="M174" s="3">
        <v>43.78</v>
      </c>
      <c r="N174" s="3">
        <v>84.99</v>
      </c>
      <c r="O174" s="2" t="s">
        <v>129</v>
      </c>
      <c r="P174" s="2" t="s">
        <v>632</v>
      </c>
      <c r="Q174" s="2" t="s">
        <v>131</v>
      </c>
      <c r="R174" s="2" t="s">
        <v>132</v>
      </c>
      <c r="S174" s="2" t="s">
        <v>2413</v>
      </c>
      <c r="T174" s="2" t="s">
        <v>132</v>
      </c>
      <c r="U174" s="2" t="s">
        <v>428</v>
      </c>
      <c r="V174" s="2" t="s">
        <v>746</v>
      </c>
      <c r="W174" s="2" t="s">
        <v>246</v>
      </c>
      <c r="X174" s="2" t="s">
        <v>132</v>
      </c>
      <c r="Y174" s="2" t="s">
        <v>1768</v>
      </c>
      <c r="Z174" s="4">
        <v>20</v>
      </c>
      <c r="AA174" s="4">
        <f>=ROUNDDOWN(10,0)</f>
      </c>
      <c r="AB174" s="5">
        <v>2</v>
      </c>
      <c r="AC174" s="2" t="s">
        <v>132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9</v>
      </c>
      <c r="AQ174" s="8">
        <v>438.63</v>
      </c>
      <c r="AR174" s="4"/>
      <c r="AS174" s="8"/>
      <c r="AT174" s="7"/>
      <c r="AU174" s="7"/>
      <c r="AV174" s="4">
        <v>9</v>
      </c>
      <c r="AW174" s="8">
        <v>438.63</v>
      </c>
      <c r="AX174" s="4"/>
      <c r="AY174" s="8"/>
      <c r="AZ174" s="7"/>
      <c r="BA174" s="7"/>
      <c r="BB174" s="7">
        <v>1</v>
      </c>
      <c r="BC174" s="4">
        <v>9</v>
      </c>
      <c r="BD174" s="8">
        <v>438.63</v>
      </c>
      <c r="BE174" s="4"/>
      <c r="BF174" s="8"/>
      <c r="BG174" s="7"/>
      <c r="BH174" s="7"/>
      <c r="BI174" s="7">
        <v>1</v>
      </c>
      <c r="BJ174" s="4">
        <v>9</v>
      </c>
      <c r="BK174" s="8">
        <v>438.63</v>
      </c>
      <c r="BL174" s="2" t="s">
        <v>2414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515</v>
      </c>
      <c r="BV174" s="2" t="s">
        <v>177</v>
      </c>
      <c r="BW174" s="2" t="s">
        <v>132</v>
      </c>
      <c r="BX174" s="2" t="s">
        <v>2415</v>
      </c>
      <c r="BY174" s="2" t="s">
        <v>142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140</v>
      </c>
      <c r="CH174" s="2" t="s">
        <v>129</v>
      </c>
      <c r="CI174" s="2" t="s">
        <v>353</v>
      </c>
      <c r="CJ174" s="2" t="s">
        <v>1144</v>
      </c>
      <c r="CK174" s="2" t="s">
        <v>142</v>
      </c>
      <c r="CL174" s="2" t="s">
        <v>132</v>
      </c>
      <c r="CM174" s="4">
        <v>6</v>
      </c>
      <c r="CN174" s="8">
        <v>276</v>
      </c>
      <c r="CO174" s="4"/>
      <c r="CP174" s="8"/>
      <c r="CQ174" s="7"/>
      <c r="CR174" s="7"/>
      <c r="CS174" s="2" t="s">
        <v>140</v>
      </c>
      <c r="CT174" s="2" t="s">
        <v>129</v>
      </c>
      <c r="CU174" s="2" t="s">
        <v>353</v>
      </c>
      <c r="CV174" s="2" t="s">
        <v>1144</v>
      </c>
      <c r="CW174" s="2" t="s">
        <v>142</v>
      </c>
      <c r="CX174" s="2" t="s">
        <v>132</v>
      </c>
      <c r="CY174" s="4">
        <v>2</v>
      </c>
      <c r="CZ174" s="8">
        <v>118.84</v>
      </c>
      <c r="DA174" s="4"/>
      <c r="DB174" s="8"/>
      <c r="DC174" s="7"/>
      <c r="DD174" s="7"/>
      <c r="DE174" s="2" t="s">
        <v>140</v>
      </c>
      <c r="DF174" s="2" t="s">
        <v>129</v>
      </c>
      <c r="DG174" s="2" t="s">
        <v>356</v>
      </c>
      <c r="DH174" s="2" t="s">
        <v>2416</v>
      </c>
      <c r="DI174" s="2" t="s">
        <v>142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140</v>
      </c>
      <c r="DR174" s="2" t="s">
        <v>177</v>
      </c>
      <c r="DS174" s="2" t="s">
        <v>494</v>
      </c>
      <c r="DT174" s="2" t="s">
        <v>405</v>
      </c>
      <c r="DU174" s="2" t="s">
        <v>142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140</v>
      </c>
      <c r="ED174" s="2" t="s">
        <v>129</v>
      </c>
      <c r="EE174" s="2" t="s">
        <v>945</v>
      </c>
      <c r="EF174" s="2" t="s">
        <v>957</v>
      </c>
      <c r="EG174" s="2" t="s">
        <v>142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140</v>
      </c>
      <c r="EP174" s="2" t="s">
        <v>129</v>
      </c>
      <c r="EQ174" s="2" t="s">
        <v>1678</v>
      </c>
      <c r="ER174" s="2" t="s">
        <v>1138</v>
      </c>
      <c r="ES174" s="2" t="s">
        <v>142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140</v>
      </c>
      <c r="FB174" s="2" t="s">
        <v>177</v>
      </c>
      <c r="FC174" s="2" t="s">
        <v>1513</v>
      </c>
      <c r="FD174" s="2" t="s">
        <v>583</v>
      </c>
      <c r="FE174" s="2" t="s">
        <v>142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175</v>
      </c>
      <c r="FN174" s="2" t="s">
        <v>129</v>
      </c>
      <c r="FO174" s="2" t="s">
        <v>132</v>
      </c>
      <c r="FP174" s="2" t="s">
        <v>132</v>
      </c>
      <c r="FQ174" s="2" t="s">
        <v>142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140</v>
      </c>
      <c r="FZ174" s="2" t="s">
        <v>129</v>
      </c>
      <c r="GA174" s="2" t="s">
        <v>565</v>
      </c>
      <c r="GB174" s="2" t="s">
        <v>2417</v>
      </c>
      <c r="GC174" s="2" t="s">
        <v>142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140</v>
      </c>
      <c r="GL174" s="2" t="s">
        <v>129</v>
      </c>
      <c r="GM174" s="2" t="s">
        <v>356</v>
      </c>
      <c r="GN174" s="2" t="s">
        <v>784</v>
      </c>
      <c r="GO174" s="2" t="s">
        <v>142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132</v>
      </c>
      <c r="GX174" s="2" t="s">
        <v>132</v>
      </c>
      <c r="GY174" s="2" t="s">
        <v>132</v>
      </c>
      <c r="GZ174" s="2" t="s">
        <v>132</v>
      </c>
      <c r="HA174" s="2" t="s">
        <v>132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140</v>
      </c>
      <c r="HJ174" s="2" t="s">
        <v>129</v>
      </c>
      <c r="HK174" s="2" t="s">
        <v>784</v>
      </c>
      <c r="HL174" s="2" t="s">
        <v>350</v>
      </c>
      <c r="HM174" s="2" t="s">
        <v>142</v>
      </c>
      <c r="HN174" s="2" t="s">
        <v>132</v>
      </c>
      <c r="HO174" s="4">
        <v>1</v>
      </c>
      <c r="HP174" s="8">
        <v>43.79</v>
      </c>
      <c r="HQ174" s="4"/>
      <c r="HR174" s="8"/>
      <c r="HS174" s="7"/>
      <c r="HT174" s="7"/>
      <c r="HU174" s="2" t="s">
        <v>140</v>
      </c>
      <c r="HV174" s="2" t="s">
        <v>129</v>
      </c>
      <c r="HW174" s="2" t="s">
        <v>417</v>
      </c>
      <c r="HX174" s="2" t="s">
        <v>1274</v>
      </c>
      <c r="HY174" s="2" t="s">
        <v>142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140</v>
      </c>
      <c r="IH174" s="2" t="s">
        <v>129</v>
      </c>
      <c r="II174" s="2" t="s">
        <v>2418</v>
      </c>
      <c r="IJ174" s="2" t="s">
        <v>305</v>
      </c>
      <c r="IK174" s="2" t="s">
        <v>142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177</v>
      </c>
      <c r="IU174" s="2" t="s">
        <v>305</v>
      </c>
      <c r="IV174" s="2" t="s">
        <v>1334</v>
      </c>
      <c r="IW174" s="2" t="s">
        <v>142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175</v>
      </c>
      <c r="JF174" s="2" t="s">
        <v>129</v>
      </c>
      <c r="JG174" s="2" t="s">
        <v>132</v>
      </c>
      <c r="JH174" s="2" t="s">
        <v>132</v>
      </c>
      <c r="JI174" s="2" t="s">
        <v>142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140</v>
      </c>
      <c r="JR174" s="2" t="s">
        <v>129</v>
      </c>
      <c r="JS174" s="2" t="s">
        <v>789</v>
      </c>
      <c r="JT174" s="2" t="s">
        <v>1318</v>
      </c>
      <c r="JU174" s="2" t="s">
        <v>142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140</v>
      </c>
      <c r="KD174" s="2" t="s">
        <v>129</v>
      </c>
      <c r="KE174" s="2" t="s">
        <v>373</v>
      </c>
      <c r="KF174" s="2" t="s">
        <v>2419</v>
      </c>
      <c r="KG174" s="2" t="s">
        <v>142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132</v>
      </c>
      <c r="KP174" s="2" t="s">
        <v>132</v>
      </c>
      <c r="KQ174" s="2" t="s">
        <v>132</v>
      </c>
      <c r="KR174" s="2" t="s">
        <v>132</v>
      </c>
      <c r="KS174" s="2" t="s">
        <v>132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132</v>
      </c>
      <c r="LB174" s="2" t="s">
        <v>132</v>
      </c>
      <c r="LC174" s="2" t="s">
        <v>132</v>
      </c>
      <c r="LD174" s="2" t="s">
        <v>132</v>
      </c>
      <c r="LE174" s="2" t="s">
        <v>132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132</v>
      </c>
      <c r="LN174" s="2" t="s">
        <v>132</v>
      </c>
      <c r="LO174" s="2" t="s">
        <v>132</v>
      </c>
      <c r="LP174" s="2" t="s">
        <v>132</v>
      </c>
      <c r="LQ174" s="2" t="s">
        <v>132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140</v>
      </c>
      <c r="LZ174" s="2" t="s">
        <v>174</v>
      </c>
      <c r="MA174" s="2" t="s">
        <v>1024</v>
      </c>
      <c r="MB174" s="2" t="s">
        <v>952</v>
      </c>
      <c r="MC174" s="2" t="s">
        <v>142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176</v>
      </c>
      <c r="ML174" s="2" t="s">
        <v>129</v>
      </c>
      <c r="MM174" s="2" t="s">
        <v>132</v>
      </c>
      <c r="MN174" s="2" t="s">
        <v>132</v>
      </c>
      <c r="MO174" s="2" t="s">
        <v>142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175</v>
      </c>
      <c r="MX174" s="2" t="s">
        <v>129</v>
      </c>
      <c r="MY174" s="2" t="s">
        <v>132</v>
      </c>
      <c r="MZ174" s="2" t="s">
        <v>132</v>
      </c>
      <c r="NA174" s="2" t="s">
        <v>142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175</v>
      </c>
      <c r="NJ174" s="2" t="s">
        <v>129</v>
      </c>
      <c r="NK174" s="2" t="s">
        <v>132</v>
      </c>
      <c r="NL174" s="2" t="s">
        <v>132</v>
      </c>
      <c r="NM174" s="2" t="s">
        <v>142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132</v>
      </c>
      <c r="NV174" s="2" t="s">
        <v>132</v>
      </c>
      <c r="NW174" s="2" t="s">
        <v>132</v>
      </c>
      <c r="NX174" s="2" t="s">
        <v>132</v>
      </c>
      <c r="NY174" s="2" t="s">
        <v>132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176</v>
      </c>
      <c r="OH174" s="2" t="s">
        <v>129</v>
      </c>
      <c r="OI174" s="2" t="s">
        <v>132</v>
      </c>
      <c r="OJ174" s="2" t="s">
        <v>132</v>
      </c>
      <c r="OK174" s="2" t="s">
        <v>142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175</v>
      </c>
      <c r="OT174" s="2" t="s">
        <v>177</v>
      </c>
      <c r="OU174" s="2" t="s">
        <v>132</v>
      </c>
      <c r="OV174" s="2" t="s">
        <v>132</v>
      </c>
      <c r="OW174" s="2" t="s">
        <v>142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164</v>
      </c>
      <c r="PF174" s="2" t="s">
        <v>129</v>
      </c>
      <c r="PG174" s="2" t="s">
        <v>132</v>
      </c>
      <c r="PH174" s="2" t="s">
        <v>132</v>
      </c>
      <c r="PI174" s="2" t="s">
        <v>142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140</v>
      </c>
      <c r="PR174" s="2" t="s">
        <v>177</v>
      </c>
      <c r="PS174" s="2" t="s">
        <v>508</v>
      </c>
      <c r="PT174" s="2" t="s">
        <v>132</v>
      </c>
      <c r="PU174" s="2" t="s">
        <v>142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140</v>
      </c>
      <c r="QP174" s="2" t="s">
        <v>177</v>
      </c>
      <c r="QQ174" s="2" t="s">
        <v>963</v>
      </c>
      <c r="QR174" s="2" t="s">
        <v>132</v>
      </c>
      <c r="QS174" s="2" t="s">
        <v>142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176</v>
      </c>
      <c r="RB174" s="2" t="s">
        <v>129</v>
      </c>
      <c r="RC174" s="2" t="s">
        <v>132</v>
      </c>
      <c r="RD174" s="2" t="s">
        <v>132</v>
      </c>
      <c r="RE174" s="2" t="s">
        <v>142</v>
      </c>
      <c r="RF174" s="2" t="s">
        <v>180</v>
      </c>
      <c r="RG174" s="4"/>
      <c r="RH174" s="8"/>
      <c r="RI174" s="4"/>
      <c r="RJ174" s="8"/>
      <c r="RK174" s="7"/>
      <c r="RL174" s="7"/>
      <c r="RM174" s="2" t="s">
        <v>164</v>
      </c>
      <c r="RN174" s="2" t="s">
        <v>129</v>
      </c>
      <c r="RO174" s="2" t="s">
        <v>132</v>
      </c>
      <c r="RP174" s="2" t="s">
        <v>132</v>
      </c>
      <c r="RQ174" s="2" t="s">
        <v>142</v>
      </c>
      <c r="RR174" s="2" t="s">
        <v>132</v>
      </c>
    </row>
    <row r="175">
      <c r="A175" s="2" t="s">
        <v>2420</v>
      </c>
      <c r="B175" s="2" t="s">
        <v>121</v>
      </c>
      <c r="C175" s="2" t="s">
        <v>2236</v>
      </c>
      <c r="D175" s="2" t="s">
        <v>929</v>
      </c>
      <c r="E175" s="2" t="s">
        <v>930</v>
      </c>
      <c r="F175" s="2" t="s">
        <v>2421</v>
      </c>
      <c r="G175" s="2" t="s">
        <v>2421</v>
      </c>
      <c r="H175" s="2" t="s">
        <v>132</v>
      </c>
      <c r="I175" s="2" t="s">
        <v>2422</v>
      </c>
      <c r="J175" s="2" t="s">
        <v>127</v>
      </c>
      <c r="K175" s="2" t="s">
        <v>2423</v>
      </c>
      <c r="L175" s="3">
        <v>28.8</v>
      </c>
      <c r="M175" s="3">
        <v>30.24</v>
      </c>
      <c r="N175" s="3">
        <v>59.99</v>
      </c>
      <c r="O175" s="2" t="s">
        <v>905</v>
      </c>
      <c r="P175" s="2" t="s">
        <v>632</v>
      </c>
      <c r="Q175" s="2" t="s">
        <v>131</v>
      </c>
      <c r="R175" s="2" t="s">
        <v>132</v>
      </c>
      <c r="S175" s="2" t="s">
        <v>2424</v>
      </c>
      <c r="T175" s="2" t="s">
        <v>132</v>
      </c>
      <c r="U175" s="2" t="s">
        <v>428</v>
      </c>
      <c r="V175" s="2" t="s">
        <v>135</v>
      </c>
      <c r="W175" s="2" t="s">
        <v>136</v>
      </c>
      <c r="X175" s="2" t="s">
        <v>132</v>
      </c>
      <c r="Y175" s="2" t="s">
        <v>762</v>
      </c>
      <c r="Z175" s="4"/>
      <c r="AA175" s="4">
        <f>=ROUNDDOWN({0},0)</f>
      </c>
      <c r="AB175" s="5"/>
      <c r="AC175" s="2" t="s">
        <v>132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132</v>
      </c>
      <c r="BM175" s="7"/>
      <c r="BN175" s="7"/>
      <c r="BO175" s="4"/>
      <c r="BP175" s="8"/>
      <c r="BQ175" s="4"/>
      <c r="BR175" s="8"/>
      <c r="BS175" s="7"/>
      <c r="BT175" s="7"/>
      <c r="BU175" s="2" t="s">
        <v>140</v>
      </c>
      <c r="BV175" s="2" t="s">
        <v>177</v>
      </c>
      <c r="BW175" s="2" t="s">
        <v>132</v>
      </c>
      <c r="BX175" s="2" t="s">
        <v>2425</v>
      </c>
      <c r="BY175" s="2" t="s">
        <v>142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140</v>
      </c>
      <c r="CH175" s="2" t="s">
        <v>177</v>
      </c>
      <c r="CI175" s="2" t="s">
        <v>2426</v>
      </c>
      <c r="CJ175" s="2" t="s">
        <v>2342</v>
      </c>
      <c r="CK175" s="2" t="s">
        <v>142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140</v>
      </c>
      <c r="CT175" s="2" t="s">
        <v>177</v>
      </c>
      <c r="CU175" s="2" t="s">
        <v>767</v>
      </c>
      <c r="CV175" s="2" t="s">
        <v>2259</v>
      </c>
      <c r="CW175" s="2" t="s">
        <v>142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140</v>
      </c>
      <c r="DF175" s="2" t="s">
        <v>177</v>
      </c>
      <c r="DG175" s="2" t="s">
        <v>2427</v>
      </c>
      <c r="DH175" s="2" t="s">
        <v>2428</v>
      </c>
      <c r="DI175" s="2" t="s">
        <v>142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175</v>
      </c>
      <c r="DR175" s="2" t="s">
        <v>177</v>
      </c>
      <c r="DS175" s="2" t="s">
        <v>132</v>
      </c>
      <c r="DT175" s="2" t="s">
        <v>132</v>
      </c>
      <c r="DU175" s="2" t="s">
        <v>142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175</v>
      </c>
      <c r="ED175" s="2" t="s">
        <v>177</v>
      </c>
      <c r="EE175" s="2" t="s">
        <v>132</v>
      </c>
      <c r="EF175" s="2" t="s">
        <v>132</v>
      </c>
      <c r="EG175" s="2" t="s">
        <v>142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140</v>
      </c>
      <c r="EP175" s="2" t="s">
        <v>177</v>
      </c>
      <c r="EQ175" s="2" t="s">
        <v>1551</v>
      </c>
      <c r="ER175" s="2" t="s">
        <v>2429</v>
      </c>
      <c r="ES175" s="2" t="s">
        <v>142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140</v>
      </c>
      <c r="FB175" s="2" t="s">
        <v>177</v>
      </c>
      <c r="FC175" s="2" t="s">
        <v>1097</v>
      </c>
      <c r="FD175" s="2" t="s">
        <v>2416</v>
      </c>
      <c r="FE175" s="2" t="s">
        <v>142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175</v>
      </c>
      <c r="FN175" s="2" t="s">
        <v>177</v>
      </c>
      <c r="FO175" s="2" t="s">
        <v>132</v>
      </c>
      <c r="FP175" s="2" t="s">
        <v>132</v>
      </c>
      <c r="FQ175" s="2" t="s">
        <v>142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175</v>
      </c>
      <c r="FZ175" s="2" t="s">
        <v>177</v>
      </c>
      <c r="GA175" s="2" t="s">
        <v>132</v>
      </c>
      <c r="GB175" s="2" t="s">
        <v>132</v>
      </c>
      <c r="GC175" s="2" t="s">
        <v>142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140</v>
      </c>
      <c r="GL175" s="2" t="s">
        <v>177</v>
      </c>
      <c r="GM175" s="2" t="s">
        <v>2427</v>
      </c>
      <c r="GN175" s="2" t="s">
        <v>1626</v>
      </c>
      <c r="GO175" s="2" t="s">
        <v>142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132</v>
      </c>
      <c r="GX175" s="2" t="s">
        <v>132</v>
      </c>
      <c r="GY175" s="2" t="s">
        <v>132</v>
      </c>
      <c r="GZ175" s="2" t="s">
        <v>132</v>
      </c>
      <c r="HA175" s="2" t="s">
        <v>132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140</v>
      </c>
      <c r="HJ175" s="2" t="s">
        <v>177</v>
      </c>
      <c r="HK175" s="2" t="s">
        <v>1272</v>
      </c>
      <c r="HL175" s="2" t="s">
        <v>1492</v>
      </c>
      <c r="HM175" s="2" t="s">
        <v>142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175</v>
      </c>
      <c r="HV175" s="2" t="s">
        <v>177</v>
      </c>
      <c r="HW175" s="2" t="s">
        <v>132</v>
      </c>
      <c r="HX175" s="2" t="s">
        <v>132</v>
      </c>
      <c r="HY175" s="2" t="s">
        <v>142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175</v>
      </c>
      <c r="IH175" s="2" t="s">
        <v>129</v>
      </c>
      <c r="II175" s="2" t="s">
        <v>132</v>
      </c>
      <c r="IJ175" s="2" t="s">
        <v>132</v>
      </c>
      <c r="IK175" s="2" t="s">
        <v>142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175</v>
      </c>
      <c r="IT175" s="2" t="s">
        <v>129</v>
      </c>
      <c r="IU175" s="2" t="s">
        <v>132</v>
      </c>
      <c r="IV175" s="2" t="s">
        <v>132</v>
      </c>
      <c r="IW175" s="2" t="s">
        <v>142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175</v>
      </c>
      <c r="JF175" s="2" t="s">
        <v>177</v>
      </c>
      <c r="JG175" s="2" t="s">
        <v>132</v>
      </c>
      <c r="JH175" s="2" t="s">
        <v>132</v>
      </c>
      <c r="JI175" s="2" t="s">
        <v>142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176</v>
      </c>
      <c r="JR175" s="2" t="s">
        <v>177</v>
      </c>
      <c r="JS175" s="2" t="s">
        <v>132</v>
      </c>
      <c r="JT175" s="2" t="s">
        <v>132</v>
      </c>
      <c r="JU175" s="2" t="s">
        <v>142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175</v>
      </c>
      <c r="KD175" s="2" t="s">
        <v>177</v>
      </c>
      <c r="KE175" s="2" t="s">
        <v>132</v>
      </c>
      <c r="KF175" s="2" t="s">
        <v>132</v>
      </c>
      <c r="KG175" s="2" t="s">
        <v>142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132</v>
      </c>
      <c r="KP175" s="2" t="s">
        <v>132</v>
      </c>
      <c r="KQ175" s="2" t="s">
        <v>132</v>
      </c>
      <c r="KR175" s="2" t="s">
        <v>132</v>
      </c>
      <c r="KS175" s="2" t="s">
        <v>132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132</v>
      </c>
      <c r="LB175" s="2" t="s">
        <v>132</v>
      </c>
      <c r="LC175" s="2" t="s">
        <v>132</v>
      </c>
      <c r="LD175" s="2" t="s">
        <v>132</v>
      </c>
      <c r="LE175" s="2" t="s">
        <v>132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140</v>
      </c>
      <c r="LZ175" s="2" t="s">
        <v>177</v>
      </c>
      <c r="MA175" s="2" t="s">
        <v>2430</v>
      </c>
      <c r="MB175" s="2" t="s">
        <v>2431</v>
      </c>
      <c r="MC175" s="2" t="s">
        <v>142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176</v>
      </c>
      <c r="ML175" s="2" t="s">
        <v>177</v>
      </c>
      <c r="MM175" s="2" t="s">
        <v>132</v>
      </c>
      <c r="MN175" s="2" t="s">
        <v>132</v>
      </c>
      <c r="MO175" s="2" t="s">
        <v>142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175</v>
      </c>
      <c r="MX175" s="2" t="s">
        <v>177</v>
      </c>
      <c r="MY175" s="2" t="s">
        <v>132</v>
      </c>
      <c r="MZ175" s="2" t="s">
        <v>132</v>
      </c>
      <c r="NA175" s="2" t="s">
        <v>142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176</v>
      </c>
      <c r="OH175" s="2" t="s">
        <v>177</v>
      </c>
      <c r="OI175" s="2" t="s">
        <v>132</v>
      </c>
      <c r="OJ175" s="2" t="s">
        <v>132</v>
      </c>
      <c r="OK175" s="2" t="s">
        <v>142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175</v>
      </c>
      <c r="OT175" s="2" t="s">
        <v>177</v>
      </c>
      <c r="OU175" s="2" t="s">
        <v>132</v>
      </c>
      <c r="OV175" s="2" t="s">
        <v>132</v>
      </c>
      <c r="OW175" s="2" t="s">
        <v>142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175</v>
      </c>
      <c r="PF175" s="2" t="s">
        <v>177</v>
      </c>
      <c r="PG175" s="2" t="s">
        <v>132</v>
      </c>
      <c r="PH175" s="2" t="s">
        <v>132</v>
      </c>
      <c r="PI175" s="2" t="s">
        <v>142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175</v>
      </c>
      <c r="PR175" s="2" t="s">
        <v>177</v>
      </c>
      <c r="PS175" s="2" t="s">
        <v>132</v>
      </c>
      <c r="PT175" s="2" t="s">
        <v>132</v>
      </c>
      <c r="PU175" s="2" t="s">
        <v>142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175</v>
      </c>
      <c r="QP175" s="2" t="s">
        <v>177</v>
      </c>
      <c r="QQ175" s="2" t="s">
        <v>132</v>
      </c>
      <c r="QR175" s="2" t="s">
        <v>132</v>
      </c>
      <c r="QS175" s="2" t="s">
        <v>142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176</v>
      </c>
      <c r="RB175" s="2" t="s">
        <v>177</v>
      </c>
      <c r="RC175" s="2" t="s">
        <v>132</v>
      </c>
      <c r="RD175" s="2" t="s">
        <v>132</v>
      </c>
      <c r="RE175" s="2" t="s">
        <v>142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140</v>
      </c>
      <c r="RN175" s="2" t="s">
        <v>177</v>
      </c>
      <c r="RO175" s="2" t="s">
        <v>2432</v>
      </c>
      <c r="RP175" s="2" t="s">
        <v>132</v>
      </c>
      <c r="RQ175" s="2" t="s">
        <v>142</v>
      </c>
      <c r="RR175" s="2" t="s">
        <v>132</v>
      </c>
    </row>
    <row r="176">
      <c r="A176" s="2" t="s">
        <v>2433</v>
      </c>
      <c r="B176" s="2" t="s">
        <v>121</v>
      </c>
      <c r="C176" s="2" t="s">
        <v>2434</v>
      </c>
      <c r="D176" s="2" t="s">
        <v>929</v>
      </c>
      <c r="E176" s="2" t="s">
        <v>660</v>
      </c>
      <c r="F176" s="2" t="s">
        <v>2435</v>
      </c>
      <c r="G176" s="2" t="s">
        <v>2435</v>
      </c>
      <c r="H176" s="2" t="s">
        <v>2435</v>
      </c>
      <c r="I176" s="2" t="s">
        <v>2436</v>
      </c>
      <c r="J176" s="2" t="s">
        <v>127</v>
      </c>
      <c r="K176" s="2" t="s">
        <v>2423</v>
      </c>
      <c r="L176" s="3">
        <v>63.6</v>
      </c>
      <c r="M176" s="3">
        <v>66.78</v>
      </c>
      <c r="N176" s="3">
        <v>124.94</v>
      </c>
      <c r="O176" s="2" t="s">
        <v>129</v>
      </c>
      <c r="P176" s="2" t="s">
        <v>130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1740</v>
      </c>
      <c r="V176" s="2" t="s">
        <v>135</v>
      </c>
      <c r="W176" s="2" t="s">
        <v>136</v>
      </c>
      <c r="X176" s="2" t="s">
        <v>2437</v>
      </c>
      <c r="Y176" s="2" t="s">
        <v>2438</v>
      </c>
      <c r="Z176" s="4">
        <v>64</v>
      </c>
      <c r="AA176" s="4">
        <f>=ROUNDDOWN(3.2,0)</f>
      </c>
      <c r="AB176" s="5">
        <v>20</v>
      </c>
      <c r="AC176" s="2" t="s">
        <v>1396</v>
      </c>
      <c r="AD176" s="4">
        <v>200</v>
      </c>
      <c r="AE176" s="4">
        <v>500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135</v>
      </c>
      <c r="AQ176" s="8">
        <v>9905.28</v>
      </c>
      <c r="AR176" s="4"/>
      <c r="AS176" s="8"/>
      <c r="AT176" s="7"/>
      <c r="AU176" s="7"/>
      <c r="AV176" s="4">
        <v>135</v>
      </c>
      <c r="AW176" s="8">
        <v>9905.28</v>
      </c>
      <c r="AX176" s="4"/>
      <c r="AY176" s="8"/>
      <c r="AZ176" s="7"/>
      <c r="BA176" s="7"/>
      <c r="BB176" s="7">
        <v>1</v>
      </c>
      <c r="BC176" s="4">
        <v>135</v>
      </c>
      <c r="BD176" s="8">
        <v>9905.28</v>
      </c>
      <c r="BE176" s="4"/>
      <c r="BF176" s="8"/>
      <c r="BG176" s="7"/>
      <c r="BH176" s="7"/>
      <c r="BI176" s="7">
        <v>1</v>
      </c>
      <c r="BJ176" s="4">
        <v>135</v>
      </c>
      <c r="BK176" s="8">
        <v>9905.28</v>
      </c>
      <c r="BL176" s="2" t="s">
        <v>2439</v>
      </c>
      <c r="BM176" s="7">
        <v>1</v>
      </c>
      <c r="BN176" s="7">
        <v>1</v>
      </c>
      <c r="BO176" s="4">
        <v>81</v>
      </c>
      <c r="BP176" s="8">
        <v>5924.34</v>
      </c>
      <c r="BQ176" s="4"/>
      <c r="BR176" s="8"/>
      <c r="BS176" s="7"/>
      <c r="BT176" s="7"/>
      <c r="BU176" s="2" t="s">
        <v>140</v>
      </c>
      <c r="BV176" s="2" t="s">
        <v>129</v>
      </c>
      <c r="BW176" s="2" t="s">
        <v>132</v>
      </c>
      <c r="BX176" s="2" t="s">
        <v>2440</v>
      </c>
      <c r="BY176" s="2" t="s">
        <v>142</v>
      </c>
      <c r="BZ176" s="2" t="s">
        <v>132</v>
      </c>
      <c r="CA176" s="4">
        <v>19</v>
      </c>
      <c r="CB176" s="8">
        <v>1080.54</v>
      </c>
      <c r="CC176" s="4"/>
      <c r="CD176" s="8"/>
      <c r="CE176" s="7"/>
      <c r="CF176" s="7"/>
      <c r="CG176" s="2" t="s">
        <v>140</v>
      </c>
      <c r="CH176" s="2" t="s">
        <v>129</v>
      </c>
      <c r="CI176" s="2" t="s">
        <v>2441</v>
      </c>
      <c r="CJ176" s="2" t="s">
        <v>2442</v>
      </c>
      <c r="CK176" s="2" t="s">
        <v>142</v>
      </c>
      <c r="CL176" s="2" t="s">
        <v>132</v>
      </c>
      <c r="CM176" s="4">
        <v>5</v>
      </c>
      <c r="CN176" s="8">
        <v>430</v>
      </c>
      <c r="CO176" s="4"/>
      <c r="CP176" s="8"/>
      <c r="CQ176" s="7"/>
      <c r="CR176" s="7"/>
      <c r="CS176" s="2" t="s">
        <v>140</v>
      </c>
      <c r="CT176" s="2" t="s">
        <v>129</v>
      </c>
      <c r="CU176" s="2" t="s">
        <v>1895</v>
      </c>
      <c r="CV176" s="2" t="s">
        <v>2443</v>
      </c>
      <c r="CW176" s="2" t="s">
        <v>142</v>
      </c>
      <c r="CX176" s="2" t="s">
        <v>132</v>
      </c>
      <c r="CY176" s="4">
        <v>5</v>
      </c>
      <c r="CZ176" s="8">
        <v>419.22</v>
      </c>
      <c r="DA176" s="4"/>
      <c r="DB176" s="8"/>
      <c r="DC176" s="7"/>
      <c r="DD176" s="7"/>
      <c r="DE176" s="2" t="s">
        <v>140</v>
      </c>
      <c r="DF176" s="2" t="s">
        <v>129</v>
      </c>
      <c r="DG176" s="2" t="s">
        <v>2438</v>
      </c>
      <c r="DH176" s="2" t="s">
        <v>1290</v>
      </c>
      <c r="DI176" s="2" t="s">
        <v>142</v>
      </c>
      <c r="DJ176" s="2" t="s">
        <v>132</v>
      </c>
      <c r="DK176" s="4">
        <v>6</v>
      </c>
      <c r="DL176" s="8">
        <v>494.94</v>
      </c>
      <c r="DM176" s="4"/>
      <c r="DN176" s="8"/>
      <c r="DO176" s="7"/>
      <c r="DP176" s="7"/>
      <c r="DQ176" s="2" t="s">
        <v>140</v>
      </c>
      <c r="DR176" s="2" t="s">
        <v>129</v>
      </c>
      <c r="DS176" s="2" t="s">
        <v>888</v>
      </c>
      <c r="DT176" s="2" t="s">
        <v>496</v>
      </c>
      <c r="DU176" s="2" t="s">
        <v>142</v>
      </c>
      <c r="DV176" s="2" t="s">
        <v>132</v>
      </c>
      <c r="DW176" s="4">
        <v>7</v>
      </c>
      <c r="DX176" s="8">
        <v>639.1</v>
      </c>
      <c r="DY176" s="4"/>
      <c r="DZ176" s="8"/>
      <c r="EA176" s="7"/>
      <c r="EB176" s="7"/>
      <c r="EC176" s="2" t="s">
        <v>140</v>
      </c>
      <c r="ED176" s="2" t="s">
        <v>129</v>
      </c>
      <c r="EE176" s="2" t="s">
        <v>359</v>
      </c>
      <c r="EF176" s="2" t="s">
        <v>2444</v>
      </c>
      <c r="EG176" s="2" t="s">
        <v>142</v>
      </c>
      <c r="EH176" s="2" t="s">
        <v>132</v>
      </c>
      <c r="EI176" s="4">
        <v>3</v>
      </c>
      <c r="EJ176" s="8">
        <v>264</v>
      </c>
      <c r="EK176" s="4"/>
      <c r="EL176" s="8"/>
      <c r="EM176" s="7"/>
      <c r="EN176" s="7"/>
      <c r="EO176" s="2" t="s">
        <v>140</v>
      </c>
      <c r="EP176" s="2" t="s">
        <v>129</v>
      </c>
      <c r="EQ176" s="2" t="s">
        <v>2445</v>
      </c>
      <c r="ER176" s="2" t="s">
        <v>2446</v>
      </c>
      <c r="ES176" s="2" t="s">
        <v>142</v>
      </c>
      <c r="ET176" s="2" t="s">
        <v>132</v>
      </c>
      <c r="EU176" s="4">
        <v>1</v>
      </c>
      <c r="EV176" s="8">
        <v>82.49</v>
      </c>
      <c r="EW176" s="4"/>
      <c r="EX176" s="8"/>
      <c r="EY176" s="7"/>
      <c r="EZ176" s="7"/>
      <c r="FA176" s="2" t="s">
        <v>140</v>
      </c>
      <c r="FB176" s="2" t="s">
        <v>129</v>
      </c>
      <c r="FC176" s="2" t="s">
        <v>1474</v>
      </c>
      <c r="FD176" s="2" t="s">
        <v>1295</v>
      </c>
      <c r="FE176" s="2" t="s">
        <v>142</v>
      </c>
      <c r="FF176" s="2" t="s">
        <v>132</v>
      </c>
      <c r="FG176" s="4">
        <v>1</v>
      </c>
      <c r="FH176" s="8">
        <v>72.12</v>
      </c>
      <c r="FI176" s="4"/>
      <c r="FJ176" s="8"/>
      <c r="FK176" s="7"/>
      <c r="FL176" s="7"/>
      <c r="FM176" s="2" t="s">
        <v>140</v>
      </c>
      <c r="FN176" s="2" t="s">
        <v>129</v>
      </c>
      <c r="FO176" s="2" t="s">
        <v>156</v>
      </c>
      <c r="FP176" s="2" t="s">
        <v>159</v>
      </c>
      <c r="FQ176" s="2" t="s">
        <v>142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140</v>
      </c>
      <c r="FZ176" s="2" t="s">
        <v>129</v>
      </c>
      <c r="GA176" s="2" t="s">
        <v>913</v>
      </c>
      <c r="GB176" s="2" t="s">
        <v>132</v>
      </c>
      <c r="GC176" s="2" t="s">
        <v>142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140</v>
      </c>
      <c r="GL176" s="2" t="s">
        <v>129</v>
      </c>
      <c r="GM176" s="2" t="s">
        <v>2396</v>
      </c>
      <c r="GN176" s="2" t="s">
        <v>2055</v>
      </c>
      <c r="GO176" s="2" t="s">
        <v>142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132</v>
      </c>
      <c r="GX176" s="2" t="s">
        <v>132</v>
      </c>
      <c r="GY176" s="2" t="s">
        <v>132</v>
      </c>
      <c r="GZ176" s="2" t="s">
        <v>132</v>
      </c>
      <c r="HA176" s="2" t="s">
        <v>132</v>
      </c>
      <c r="HB176" s="2" t="s">
        <v>132</v>
      </c>
      <c r="HC176" s="4">
        <v>1</v>
      </c>
      <c r="HD176" s="8">
        <v>82.49</v>
      </c>
      <c r="HE176" s="4"/>
      <c r="HF176" s="8"/>
      <c r="HG176" s="7"/>
      <c r="HH176" s="7"/>
      <c r="HI176" s="2" t="s">
        <v>140</v>
      </c>
      <c r="HJ176" s="2" t="s">
        <v>129</v>
      </c>
      <c r="HK176" s="2" t="s">
        <v>893</v>
      </c>
      <c r="HL176" s="2" t="s">
        <v>1820</v>
      </c>
      <c r="HM176" s="2" t="s">
        <v>142</v>
      </c>
      <c r="HN176" s="2" t="s">
        <v>132</v>
      </c>
      <c r="HO176" s="4">
        <v>2</v>
      </c>
      <c r="HP176" s="8">
        <v>133.56</v>
      </c>
      <c r="HQ176" s="4"/>
      <c r="HR176" s="8"/>
      <c r="HS176" s="7"/>
      <c r="HT176" s="7"/>
      <c r="HU176" s="2" t="s">
        <v>140</v>
      </c>
      <c r="HV176" s="2" t="s">
        <v>129</v>
      </c>
      <c r="HW176" s="2" t="s">
        <v>367</v>
      </c>
      <c r="HX176" s="2" t="s">
        <v>526</v>
      </c>
      <c r="HY176" s="2" t="s">
        <v>142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140</v>
      </c>
      <c r="IH176" s="2" t="s">
        <v>129</v>
      </c>
      <c r="II176" s="2" t="s">
        <v>290</v>
      </c>
      <c r="IJ176" s="2" t="s">
        <v>2447</v>
      </c>
      <c r="IK176" s="2" t="s">
        <v>142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140</v>
      </c>
      <c r="IT176" s="2" t="s">
        <v>129</v>
      </c>
      <c r="IU176" s="2" t="s">
        <v>169</v>
      </c>
      <c r="IV176" s="2" t="s">
        <v>132</v>
      </c>
      <c r="IW176" s="2" t="s">
        <v>142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129</v>
      </c>
      <c r="JG176" s="2" t="s">
        <v>612</v>
      </c>
      <c r="JH176" s="2" t="s">
        <v>2448</v>
      </c>
      <c r="JI176" s="2" t="s">
        <v>142</v>
      </c>
      <c r="JJ176" s="2" t="s">
        <v>132</v>
      </c>
      <c r="JK176" s="4">
        <v>3</v>
      </c>
      <c r="JL176" s="8">
        <v>210.36</v>
      </c>
      <c r="JM176" s="4"/>
      <c r="JN176" s="8"/>
      <c r="JO176" s="7"/>
      <c r="JP176" s="7"/>
      <c r="JQ176" s="2" t="s">
        <v>140</v>
      </c>
      <c r="JR176" s="2" t="s">
        <v>129</v>
      </c>
      <c r="JS176" s="2" t="s">
        <v>170</v>
      </c>
      <c r="JT176" s="2" t="s">
        <v>2449</v>
      </c>
      <c r="JU176" s="2" t="s">
        <v>142</v>
      </c>
      <c r="JV176" s="2" t="s">
        <v>132</v>
      </c>
      <c r="JW176" s="4">
        <v>1</v>
      </c>
      <c r="JX176" s="8">
        <v>72.12</v>
      </c>
      <c r="JY176" s="4"/>
      <c r="JZ176" s="8"/>
      <c r="KA176" s="7"/>
      <c r="KB176" s="7"/>
      <c r="KC176" s="2" t="s">
        <v>140</v>
      </c>
      <c r="KD176" s="2" t="s">
        <v>129</v>
      </c>
      <c r="KE176" s="2" t="s">
        <v>2450</v>
      </c>
      <c r="KF176" s="2" t="s">
        <v>1292</v>
      </c>
      <c r="KG176" s="2" t="s">
        <v>142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173</v>
      </c>
      <c r="KP176" s="2" t="s">
        <v>129</v>
      </c>
      <c r="KQ176" s="2" t="s">
        <v>132</v>
      </c>
      <c r="KR176" s="2" t="s">
        <v>132</v>
      </c>
      <c r="KS176" s="2" t="s">
        <v>142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796</v>
      </c>
      <c r="LB176" s="2" t="s">
        <v>177</v>
      </c>
      <c r="LC176" s="2" t="s">
        <v>132</v>
      </c>
      <c r="LD176" s="2" t="s">
        <v>132</v>
      </c>
      <c r="LE176" s="2" t="s">
        <v>142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140</v>
      </c>
      <c r="LZ176" s="2" t="s">
        <v>174</v>
      </c>
      <c r="MA176" s="2" t="s">
        <v>2451</v>
      </c>
      <c r="MB176" s="2" t="s">
        <v>2452</v>
      </c>
      <c r="MC176" s="2" t="s">
        <v>142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176</v>
      </c>
      <c r="ML176" s="2" t="s">
        <v>129</v>
      </c>
      <c r="MM176" s="2" t="s">
        <v>132</v>
      </c>
      <c r="MN176" s="2" t="s">
        <v>132</v>
      </c>
      <c r="MO176" s="2" t="s">
        <v>142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176</v>
      </c>
      <c r="MX176" s="2" t="s">
        <v>129</v>
      </c>
      <c r="MY176" s="2" t="s">
        <v>132</v>
      </c>
      <c r="MZ176" s="2" t="s">
        <v>132</v>
      </c>
      <c r="NA176" s="2" t="s">
        <v>142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175</v>
      </c>
      <c r="NJ176" s="2" t="s">
        <v>129</v>
      </c>
      <c r="NK176" s="2" t="s">
        <v>132</v>
      </c>
      <c r="NL176" s="2" t="s">
        <v>132</v>
      </c>
      <c r="NM176" s="2" t="s">
        <v>142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176</v>
      </c>
      <c r="NV176" s="2" t="s">
        <v>129</v>
      </c>
      <c r="NW176" s="2" t="s">
        <v>132</v>
      </c>
      <c r="NX176" s="2" t="s">
        <v>132</v>
      </c>
      <c r="NY176" s="2" t="s">
        <v>142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175</v>
      </c>
      <c r="OH176" s="2" t="s">
        <v>129</v>
      </c>
      <c r="OI176" s="2" t="s">
        <v>132</v>
      </c>
      <c r="OJ176" s="2" t="s">
        <v>132</v>
      </c>
      <c r="OK176" s="2" t="s">
        <v>142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176</v>
      </c>
      <c r="OT176" s="2" t="s">
        <v>177</v>
      </c>
      <c r="OU176" s="2" t="s">
        <v>132</v>
      </c>
      <c r="OV176" s="2" t="s">
        <v>132</v>
      </c>
      <c r="OW176" s="2" t="s">
        <v>142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176</v>
      </c>
      <c r="PF176" s="2" t="s">
        <v>129</v>
      </c>
      <c r="PG176" s="2" t="s">
        <v>132</v>
      </c>
      <c r="PH176" s="2" t="s">
        <v>132</v>
      </c>
      <c r="PI176" s="2" t="s">
        <v>142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140</v>
      </c>
      <c r="PR176" s="2" t="s">
        <v>177</v>
      </c>
      <c r="PS176" s="2" t="s">
        <v>213</v>
      </c>
      <c r="PT176" s="2" t="s">
        <v>274</v>
      </c>
      <c r="PU176" s="2" t="s">
        <v>142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175</v>
      </c>
      <c r="QP176" s="2" t="s">
        <v>177</v>
      </c>
      <c r="QQ176" s="2" t="s">
        <v>132</v>
      </c>
      <c r="QR176" s="2" t="s">
        <v>132</v>
      </c>
      <c r="QS176" s="2" t="s">
        <v>142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176</v>
      </c>
      <c r="RB176" s="2" t="s">
        <v>129</v>
      </c>
      <c r="RC176" s="2" t="s">
        <v>132</v>
      </c>
      <c r="RD176" s="2" t="s">
        <v>132</v>
      </c>
      <c r="RE176" s="2" t="s">
        <v>142</v>
      </c>
      <c r="RF176" s="2" t="s">
        <v>180</v>
      </c>
      <c r="RG176" s="4"/>
      <c r="RH176" s="8"/>
      <c r="RI176" s="4"/>
      <c r="RJ176" s="8"/>
      <c r="RK176" s="7"/>
      <c r="RL176" s="7"/>
      <c r="RM176" s="2" t="s">
        <v>140</v>
      </c>
      <c r="RN176" s="2" t="s">
        <v>177</v>
      </c>
      <c r="RO176" s="2" t="s">
        <v>145</v>
      </c>
      <c r="RP176" s="2" t="s">
        <v>2453</v>
      </c>
      <c r="RQ176" s="2" t="s">
        <v>142</v>
      </c>
      <c r="RR176" s="2" t="s">
        <v>132</v>
      </c>
    </row>
    <row r="177">
      <c r="A177" s="2" t="s">
        <v>2454</v>
      </c>
      <c r="B177" s="2" t="s">
        <v>121</v>
      </c>
      <c r="C177" s="2" t="s">
        <v>2434</v>
      </c>
      <c r="D177" s="2" t="s">
        <v>929</v>
      </c>
      <c r="E177" s="2" t="s">
        <v>660</v>
      </c>
      <c r="F177" s="2" t="s">
        <v>2455</v>
      </c>
      <c r="G177" s="2" t="s">
        <v>2455</v>
      </c>
      <c r="H177" s="2" t="s">
        <v>2455</v>
      </c>
      <c r="I177" s="2" t="s">
        <v>1669</v>
      </c>
      <c r="J177" s="2" t="s">
        <v>127</v>
      </c>
      <c r="K177" s="2" t="s">
        <v>465</v>
      </c>
      <c r="L177" s="3">
        <v>79.42</v>
      </c>
      <c r="M177" s="3">
        <v>83.39</v>
      </c>
      <c r="N177" s="3">
        <v>157.24</v>
      </c>
      <c r="O177" s="2" t="s">
        <v>129</v>
      </c>
      <c r="P177" s="2" t="s">
        <v>218</v>
      </c>
      <c r="Q177" s="2" t="s">
        <v>131</v>
      </c>
      <c r="R177" s="2" t="s">
        <v>132</v>
      </c>
      <c r="S177" s="2" t="s">
        <v>2456</v>
      </c>
      <c r="T177" s="2" t="s">
        <v>132</v>
      </c>
      <c r="U177" s="2" t="s">
        <v>1258</v>
      </c>
      <c r="V177" s="2" t="s">
        <v>746</v>
      </c>
      <c r="W177" s="2" t="s">
        <v>246</v>
      </c>
      <c r="X177" s="2" t="s">
        <v>2457</v>
      </c>
      <c r="Y177" s="2" t="s">
        <v>2458</v>
      </c>
      <c r="Z177" s="4">
        <v>89</v>
      </c>
      <c r="AA177" s="4">
        <f>=ROUNDDOWN(11.125,0)</f>
      </c>
      <c r="AB177" s="5">
        <v>8</v>
      </c>
      <c r="AC177" s="2" t="s">
        <v>1396</v>
      </c>
      <c r="AD177" s="4">
        <v>120</v>
      </c>
      <c r="AE177" s="4">
        <v>120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43</v>
      </c>
      <c r="AQ177" s="8">
        <v>3962.15</v>
      </c>
      <c r="AR177" s="4"/>
      <c r="AS177" s="8"/>
      <c r="AT177" s="7"/>
      <c r="AU177" s="7"/>
      <c r="AV177" s="4">
        <v>43</v>
      </c>
      <c r="AW177" s="8">
        <v>3962.15</v>
      </c>
      <c r="AX177" s="4"/>
      <c r="AY177" s="8"/>
      <c r="AZ177" s="7"/>
      <c r="BA177" s="7"/>
      <c r="BB177" s="7">
        <v>1</v>
      </c>
      <c r="BC177" s="4">
        <v>43</v>
      </c>
      <c r="BD177" s="8">
        <v>3962.15</v>
      </c>
      <c r="BE177" s="4"/>
      <c r="BF177" s="8"/>
      <c r="BG177" s="7"/>
      <c r="BH177" s="7"/>
      <c r="BI177" s="7">
        <v>1</v>
      </c>
      <c r="BJ177" s="4">
        <v>43</v>
      </c>
      <c r="BK177" s="8">
        <v>3962.15</v>
      </c>
      <c r="BL177" s="2" t="s">
        <v>2459</v>
      </c>
      <c r="BM177" s="7">
        <v>1</v>
      </c>
      <c r="BN177" s="7">
        <v>1</v>
      </c>
      <c r="BO177" s="4">
        <v>6</v>
      </c>
      <c r="BP177" s="8">
        <v>547.98</v>
      </c>
      <c r="BQ177" s="4"/>
      <c r="BR177" s="8"/>
      <c r="BS177" s="7"/>
      <c r="BT177" s="7"/>
      <c r="BU177" s="2" t="s">
        <v>140</v>
      </c>
      <c r="BV177" s="2" t="s">
        <v>129</v>
      </c>
      <c r="BW177" s="2" t="s">
        <v>132</v>
      </c>
      <c r="BX177" s="2" t="s">
        <v>154</v>
      </c>
      <c r="BY177" s="2" t="s">
        <v>142</v>
      </c>
      <c r="BZ177" s="2" t="s">
        <v>132</v>
      </c>
      <c r="CA177" s="4">
        <v>8</v>
      </c>
      <c r="CB177" s="8">
        <v>586.46</v>
      </c>
      <c r="CC177" s="4"/>
      <c r="CD177" s="8"/>
      <c r="CE177" s="7"/>
      <c r="CF177" s="7"/>
      <c r="CG177" s="2" t="s">
        <v>140</v>
      </c>
      <c r="CH177" s="2" t="s">
        <v>129</v>
      </c>
      <c r="CI177" s="2" t="s">
        <v>2460</v>
      </c>
      <c r="CJ177" s="2" t="s">
        <v>501</v>
      </c>
      <c r="CK177" s="2" t="s">
        <v>142</v>
      </c>
      <c r="CL177" s="2" t="s">
        <v>132</v>
      </c>
      <c r="CM177" s="4">
        <v>1</v>
      </c>
      <c r="CN177" s="8">
        <v>103.77</v>
      </c>
      <c r="CO177" s="4"/>
      <c r="CP177" s="8"/>
      <c r="CQ177" s="7"/>
      <c r="CR177" s="7"/>
      <c r="CS177" s="2" t="s">
        <v>140</v>
      </c>
      <c r="CT177" s="2" t="s">
        <v>129</v>
      </c>
      <c r="CU177" s="2" t="s">
        <v>1895</v>
      </c>
      <c r="CV177" s="2" t="s">
        <v>204</v>
      </c>
      <c r="CW177" s="2" t="s">
        <v>142</v>
      </c>
      <c r="CX177" s="2" t="s">
        <v>132</v>
      </c>
      <c r="CY177" s="4">
        <v>2</v>
      </c>
      <c r="CZ177" s="8">
        <v>211.24</v>
      </c>
      <c r="DA177" s="4"/>
      <c r="DB177" s="8"/>
      <c r="DC177" s="7"/>
      <c r="DD177" s="7"/>
      <c r="DE177" s="2" t="s">
        <v>140</v>
      </c>
      <c r="DF177" s="2" t="s">
        <v>129</v>
      </c>
      <c r="DG177" s="2" t="s">
        <v>2461</v>
      </c>
      <c r="DH177" s="2" t="s">
        <v>500</v>
      </c>
      <c r="DI177" s="2" t="s">
        <v>142</v>
      </c>
      <c r="DJ177" s="2" t="s">
        <v>132</v>
      </c>
      <c r="DK177" s="4">
        <v>4</v>
      </c>
      <c r="DL177" s="8">
        <v>383.76</v>
      </c>
      <c r="DM177" s="4"/>
      <c r="DN177" s="8"/>
      <c r="DO177" s="7"/>
      <c r="DP177" s="7"/>
      <c r="DQ177" s="2" t="s">
        <v>140</v>
      </c>
      <c r="DR177" s="2" t="s">
        <v>129</v>
      </c>
      <c r="DS177" s="2" t="s">
        <v>2024</v>
      </c>
      <c r="DT177" s="2" t="s">
        <v>2462</v>
      </c>
      <c r="DU177" s="2" t="s">
        <v>142</v>
      </c>
      <c r="DV177" s="2" t="s">
        <v>132</v>
      </c>
      <c r="DW177" s="4">
        <v>3</v>
      </c>
      <c r="DX177" s="8">
        <v>305.76</v>
      </c>
      <c r="DY177" s="4"/>
      <c r="DZ177" s="8"/>
      <c r="EA177" s="7"/>
      <c r="EB177" s="7"/>
      <c r="EC177" s="2" t="s">
        <v>140</v>
      </c>
      <c r="ED177" s="2" t="s">
        <v>129</v>
      </c>
      <c r="EE177" s="2" t="s">
        <v>323</v>
      </c>
      <c r="EF177" s="2" t="s">
        <v>1544</v>
      </c>
      <c r="EG177" s="2" t="s">
        <v>142</v>
      </c>
      <c r="EH177" s="2" t="s">
        <v>132</v>
      </c>
      <c r="EI177" s="4">
        <v>1</v>
      </c>
      <c r="EJ177" s="8">
        <v>103.32</v>
      </c>
      <c r="EK177" s="4"/>
      <c r="EL177" s="8"/>
      <c r="EM177" s="7"/>
      <c r="EN177" s="7"/>
      <c r="EO177" s="2" t="s">
        <v>140</v>
      </c>
      <c r="EP177" s="2" t="s">
        <v>129</v>
      </c>
      <c r="EQ177" s="2" t="s">
        <v>2461</v>
      </c>
      <c r="ER177" s="2" t="s">
        <v>983</v>
      </c>
      <c r="ES177" s="2" t="s">
        <v>142</v>
      </c>
      <c r="ET177" s="2" t="s">
        <v>132</v>
      </c>
      <c r="EU177" s="4">
        <v>2</v>
      </c>
      <c r="EV177" s="8">
        <v>194.56</v>
      </c>
      <c r="EW177" s="4"/>
      <c r="EX177" s="8"/>
      <c r="EY177" s="7"/>
      <c r="EZ177" s="7"/>
      <c r="FA177" s="2" t="s">
        <v>140</v>
      </c>
      <c r="FB177" s="2" t="s">
        <v>129</v>
      </c>
      <c r="FC177" s="2" t="s">
        <v>1474</v>
      </c>
      <c r="FD177" s="2" t="s">
        <v>2463</v>
      </c>
      <c r="FE177" s="2" t="s">
        <v>142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176</v>
      </c>
      <c r="FN177" s="2" t="s">
        <v>129</v>
      </c>
      <c r="FO177" s="2" t="s">
        <v>132</v>
      </c>
      <c r="FP177" s="2" t="s">
        <v>132</v>
      </c>
      <c r="FQ177" s="2" t="s">
        <v>142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140</v>
      </c>
      <c r="FZ177" s="2" t="s">
        <v>129</v>
      </c>
      <c r="GA177" s="2" t="s">
        <v>913</v>
      </c>
      <c r="GB177" s="2" t="s">
        <v>132</v>
      </c>
      <c r="GC177" s="2" t="s">
        <v>142</v>
      </c>
      <c r="GD177" s="2" t="s">
        <v>132</v>
      </c>
      <c r="GE177" s="4">
        <v>1</v>
      </c>
      <c r="GF177" s="8">
        <v>149.99</v>
      </c>
      <c r="GG177" s="4"/>
      <c r="GH177" s="8"/>
      <c r="GI177" s="7"/>
      <c r="GJ177" s="7"/>
      <c r="GK177" s="2" t="s">
        <v>140</v>
      </c>
      <c r="GL177" s="2" t="s">
        <v>129</v>
      </c>
      <c r="GM177" s="2" t="s">
        <v>2461</v>
      </c>
      <c r="GN177" s="2" t="s">
        <v>2464</v>
      </c>
      <c r="GO177" s="2" t="s">
        <v>142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132</v>
      </c>
      <c r="GX177" s="2" t="s">
        <v>132</v>
      </c>
      <c r="GY177" s="2" t="s">
        <v>132</v>
      </c>
      <c r="GZ177" s="2" t="s">
        <v>132</v>
      </c>
      <c r="HA177" s="2" t="s">
        <v>132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140</v>
      </c>
      <c r="HJ177" s="2" t="s">
        <v>129</v>
      </c>
      <c r="HK177" s="2" t="s">
        <v>187</v>
      </c>
      <c r="HL177" s="2" t="s">
        <v>240</v>
      </c>
      <c r="HM177" s="2" t="s">
        <v>142</v>
      </c>
      <c r="HN177" s="2" t="s">
        <v>132</v>
      </c>
      <c r="HO177" s="4">
        <v>4</v>
      </c>
      <c r="HP177" s="8">
        <v>333.56</v>
      </c>
      <c r="HQ177" s="4"/>
      <c r="HR177" s="8"/>
      <c r="HS177" s="7"/>
      <c r="HT177" s="7"/>
      <c r="HU177" s="2" t="s">
        <v>140</v>
      </c>
      <c r="HV177" s="2" t="s">
        <v>129</v>
      </c>
      <c r="HW177" s="2" t="s">
        <v>417</v>
      </c>
      <c r="HX177" s="2" t="s">
        <v>526</v>
      </c>
      <c r="HY177" s="2" t="s">
        <v>142</v>
      </c>
      <c r="HZ177" s="2" t="s">
        <v>132</v>
      </c>
      <c r="IA177" s="4">
        <v>2</v>
      </c>
      <c r="IB177" s="8">
        <v>180.12</v>
      </c>
      <c r="IC177" s="4"/>
      <c r="ID177" s="8"/>
      <c r="IE177" s="7"/>
      <c r="IF177" s="7"/>
      <c r="IG177" s="2" t="s">
        <v>140</v>
      </c>
      <c r="IH177" s="2" t="s">
        <v>129</v>
      </c>
      <c r="II177" s="2" t="s">
        <v>735</v>
      </c>
      <c r="IJ177" s="2" t="s">
        <v>194</v>
      </c>
      <c r="IK177" s="2" t="s">
        <v>142</v>
      </c>
      <c r="IL177" s="2" t="s">
        <v>132</v>
      </c>
      <c r="IM177" s="4">
        <v>1</v>
      </c>
      <c r="IN177" s="8">
        <v>83.39</v>
      </c>
      <c r="IO177" s="4"/>
      <c r="IP177" s="8"/>
      <c r="IQ177" s="7"/>
      <c r="IR177" s="7"/>
      <c r="IS177" s="2" t="s">
        <v>140</v>
      </c>
      <c r="IT177" s="2" t="s">
        <v>129</v>
      </c>
      <c r="IU177" s="2" t="s">
        <v>416</v>
      </c>
      <c r="IV177" s="2" t="s">
        <v>222</v>
      </c>
      <c r="IW177" s="2" t="s">
        <v>142</v>
      </c>
      <c r="IX177" s="2" t="s">
        <v>132</v>
      </c>
      <c r="IY177" s="4">
        <v>8</v>
      </c>
      <c r="IZ177" s="8">
        <v>778.24</v>
      </c>
      <c r="JA177" s="4"/>
      <c r="JB177" s="8"/>
      <c r="JC177" s="7"/>
      <c r="JD177" s="7"/>
      <c r="JE177" s="2" t="s">
        <v>140</v>
      </c>
      <c r="JF177" s="2" t="s">
        <v>129</v>
      </c>
      <c r="JG177" s="2" t="s">
        <v>2194</v>
      </c>
      <c r="JH177" s="2" t="s">
        <v>1001</v>
      </c>
      <c r="JI177" s="2" t="s">
        <v>142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140</v>
      </c>
      <c r="JR177" s="2" t="s">
        <v>129</v>
      </c>
      <c r="JS177" s="2" t="s">
        <v>170</v>
      </c>
      <c r="JT177" s="2" t="s">
        <v>2318</v>
      </c>
      <c r="JU177" s="2" t="s">
        <v>142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129</v>
      </c>
      <c r="KE177" s="2" t="s">
        <v>213</v>
      </c>
      <c r="KF177" s="2" t="s">
        <v>301</v>
      </c>
      <c r="KG177" s="2" t="s">
        <v>142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173</v>
      </c>
      <c r="KP177" s="2" t="s">
        <v>129</v>
      </c>
      <c r="KQ177" s="2" t="s">
        <v>132</v>
      </c>
      <c r="KR177" s="2" t="s">
        <v>132</v>
      </c>
      <c r="KS177" s="2" t="s">
        <v>142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176</v>
      </c>
      <c r="LB177" s="2" t="s">
        <v>177</v>
      </c>
      <c r="LC177" s="2" t="s">
        <v>132</v>
      </c>
      <c r="LD177" s="2" t="s">
        <v>132</v>
      </c>
      <c r="LE177" s="2" t="s">
        <v>142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132</v>
      </c>
      <c r="LN177" s="2" t="s">
        <v>132</v>
      </c>
      <c r="LO177" s="2" t="s">
        <v>132</v>
      </c>
      <c r="LP177" s="2" t="s">
        <v>132</v>
      </c>
      <c r="LQ177" s="2" t="s">
        <v>132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140</v>
      </c>
      <c r="LZ177" s="2" t="s">
        <v>174</v>
      </c>
      <c r="MA177" s="2" t="s">
        <v>2461</v>
      </c>
      <c r="MB177" s="2" t="s">
        <v>132</v>
      </c>
      <c r="MC177" s="2" t="s">
        <v>142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175</v>
      </c>
      <c r="ML177" s="2" t="s">
        <v>129</v>
      </c>
      <c r="MM177" s="2" t="s">
        <v>132</v>
      </c>
      <c r="MN177" s="2" t="s">
        <v>132</v>
      </c>
      <c r="MO177" s="2" t="s">
        <v>142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175</v>
      </c>
      <c r="MX177" s="2" t="s">
        <v>129</v>
      </c>
      <c r="MY177" s="2" t="s">
        <v>132</v>
      </c>
      <c r="MZ177" s="2" t="s">
        <v>132</v>
      </c>
      <c r="NA177" s="2" t="s">
        <v>142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175</v>
      </c>
      <c r="NJ177" s="2" t="s">
        <v>129</v>
      </c>
      <c r="NK177" s="2" t="s">
        <v>132</v>
      </c>
      <c r="NL177" s="2" t="s">
        <v>132</v>
      </c>
      <c r="NM177" s="2" t="s">
        <v>142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176</v>
      </c>
      <c r="NV177" s="2" t="s">
        <v>129</v>
      </c>
      <c r="NW177" s="2" t="s">
        <v>132</v>
      </c>
      <c r="NX177" s="2" t="s">
        <v>132</v>
      </c>
      <c r="NY177" s="2" t="s">
        <v>142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175</v>
      </c>
      <c r="OH177" s="2" t="s">
        <v>129</v>
      </c>
      <c r="OI177" s="2" t="s">
        <v>132</v>
      </c>
      <c r="OJ177" s="2" t="s">
        <v>132</v>
      </c>
      <c r="OK177" s="2" t="s">
        <v>142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175</v>
      </c>
      <c r="OT177" s="2" t="s">
        <v>177</v>
      </c>
      <c r="OU177" s="2" t="s">
        <v>132</v>
      </c>
      <c r="OV177" s="2" t="s">
        <v>132</v>
      </c>
      <c r="OW177" s="2" t="s">
        <v>142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176</v>
      </c>
      <c r="PF177" s="2" t="s">
        <v>129</v>
      </c>
      <c r="PG177" s="2" t="s">
        <v>132</v>
      </c>
      <c r="PH177" s="2" t="s">
        <v>132</v>
      </c>
      <c r="PI177" s="2" t="s">
        <v>142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176</v>
      </c>
      <c r="PR177" s="2" t="s">
        <v>129</v>
      </c>
      <c r="PS177" s="2" t="s">
        <v>132</v>
      </c>
      <c r="PT177" s="2" t="s">
        <v>132</v>
      </c>
      <c r="PU177" s="2" t="s">
        <v>142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175</v>
      </c>
      <c r="QP177" s="2" t="s">
        <v>177</v>
      </c>
      <c r="QQ177" s="2" t="s">
        <v>132</v>
      </c>
      <c r="QR177" s="2" t="s">
        <v>132</v>
      </c>
      <c r="QS177" s="2" t="s">
        <v>142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176</v>
      </c>
      <c r="RB177" s="2" t="s">
        <v>129</v>
      </c>
      <c r="RC177" s="2" t="s">
        <v>132</v>
      </c>
      <c r="RD177" s="2" t="s">
        <v>132</v>
      </c>
      <c r="RE177" s="2" t="s">
        <v>142</v>
      </c>
      <c r="RF177" s="2" t="s">
        <v>180</v>
      </c>
      <c r="RG177" s="4"/>
      <c r="RH177" s="8"/>
      <c r="RI177" s="4"/>
      <c r="RJ177" s="8"/>
      <c r="RK177" s="7"/>
      <c r="RL177" s="7"/>
      <c r="RM177" s="2" t="s">
        <v>176</v>
      </c>
      <c r="RN177" s="2" t="s">
        <v>129</v>
      </c>
      <c r="RO177" s="2" t="s">
        <v>132</v>
      </c>
      <c r="RP177" s="2" t="s">
        <v>132</v>
      </c>
      <c r="RQ177" s="2" t="s">
        <v>142</v>
      </c>
      <c r="RR177" s="2" t="s">
        <v>132</v>
      </c>
    </row>
    <row r="178">
      <c r="A178" s="2" t="s">
        <v>2465</v>
      </c>
      <c r="B178" s="2" t="s">
        <v>121</v>
      </c>
      <c r="C178" s="2" t="s">
        <v>2434</v>
      </c>
      <c r="D178" s="2" t="s">
        <v>929</v>
      </c>
      <c r="E178" s="2" t="s">
        <v>660</v>
      </c>
      <c r="F178" s="2" t="s">
        <v>2466</v>
      </c>
      <c r="G178" s="2" t="s">
        <v>2466</v>
      </c>
      <c r="H178" s="2" t="s">
        <v>2466</v>
      </c>
      <c r="I178" s="2" t="s">
        <v>2467</v>
      </c>
      <c r="J178" s="2" t="s">
        <v>127</v>
      </c>
      <c r="K178" s="2" t="s">
        <v>465</v>
      </c>
      <c r="L178" s="3">
        <v>87.35</v>
      </c>
      <c r="M178" s="3">
        <v>91.72</v>
      </c>
      <c r="N178" s="3">
        <v>161.49</v>
      </c>
      <c r="O178" s="2" t="s">
        <v>129</v>
      </c>
      <c r="P178" s="2" t="s">
        <v>130</v>
      </c>
      <c r="Q178" s="2" t="s">
        <v>131</v>
      </c>
      <c r="R178" s="2" t="s">
        <v>132</v>
      </c>
      <c r="S178" s="2" t="s">
        <v>2468</v>
      </c>
      <c r="T178" s="2" t="s">
        <v>132</v>
      </c>
      <c r="U178" s="2" t="s">
        <v>1258</v>
      </c>
      <c r="V178" s="2" t="s">
        <v>1013</v>
      </c>
      <c r="W178" s="2" t="s">
        <v>136</v>
      </c>
      <c r="X178" s="2" t="s">
        <v>2437</v>
      </c>
      <c r="Y178" s="2" t="s">
        <v>2469</v>
      </c>
      <c r="Z178" s="4">
        <v>69</v>
      </c>
      <c r="AA178" s="4">
        <f>=ROUNDDOWN(11.5,0)</f>
      </c>
      <c r="AB178" s="5">
        <v>6</v>
      </c>
      <c r="AC178" s="2" t="s">
        <v>1396</v>
      </c>
      <c r="AD178" s="4">
        <v>50</v>
      </c>
      <c r="AE178" s="4">
        <v>160</v>
      </c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35</v>
      </c>
      <c r="AQ178" s="8">
        <v>3571.56</v>
      </c>
      <c r="AR178" s="4"/>
      <c r="AS178" s="8"/>
      <c r="AT178" s="7"/>
      <c r="AU178" s="7"/>
      <c r="AV178" s="4">
        <v>35</v>
      </c>
      <c r="AW178" s="8">
        <v>3571.56</v>
      </c>
      <c r="AX178" s="4"/>
      <c r="AY178" s="8"/>
      <c r="AZ178" s="7"/>
      <c r="BA178" s="7"/>
      <c r="BB178" s="7">
        <v>1</v>
      </c>
      <c r="BC178" s="4">
        <v>35</v>
      </c>
      <c r="BD178" s="8">
        <v>3571.56</v>
      </c>
      <c r="BE178" s="4"/>
      <c r="BF178" s="8"/>
      <c r="BG178" s="7"/>
      <c r="BH178" s="7"/>
      <c r="BI178" s="7">
        <v>1</v>
      </c>
      <c r="BJ178" s="4">
        <v>35</v>
      </c>
      <c r="BK178" s="8">
        <v>3571.56</v>
      </c>
      <c r="BL178" s="2" t="s">
        <v>2470</v>
      </c>
      <c r="BM178" s="7">
        <v>1</v>
      </c>
      <c r="BN178" s="7">
        <v>1</v>
      </c>
      <c r="BO178" s="4">
        <v>6</v>
      </c>
      <c r="BP178" s="8">
        <v>608.88</v>
      </c>
      <c r="BQ178" s="4"/>
      <c r="BR178" s="8"/>
      <c r="BS178" s="7"/>
      <c r="BT178" s="7"/>
      <c r="BU178" s="2" t="s">
        <v>140</v>
      </c>
      <c r="BV178" s="2" t="s">
        <v>129</v>
      </c>
      <c r="BW178" s="2" t="s">
        <v>132</v>
      </c>
      <c r="BX178" s="2" t="s">
        <v>892</v>
      </c>
      <c r="BY178" s="2" t="s">
        <v>142</v>
      </c>
      <c r="BZ178" s="2" t="s">
        <v>132</v>
      </c>
      <c r="CA178" s="4">
        <v>7</v>
      </c>
      <c r="CB178" s="8">
        <v>624.24</v>
      </c>
      <c r="CC178" s="4"/>
      <c r="CD178" s="8"/>
      <c r="CE178" s="7"/>
      <c r="CF178" s="7"/>
      <c r="CG178" s="2" t="s">
        <v>140</v>
      </c>
      <c r="CH178" s="2" t="s">
        <v>129</v>
      </c>
      <c r="CI178" s="2" t="s">
        <v>2469</v>
      </c>
      <c r="CJ178" s="2" t="s">
        <v>2471</v>
      </c>
      <c r="CK178" s="2" t="s">
        <v>142</v>
      </c>
      <c r="CL178" s="2" t="s">
        <v>132</v>
      </c>
      <c r="CM178" s="4">
        <v>8</v>
      </c>
      <c r="CN178" s="8">
        <v>913.12</v>
      </c>
      <c r="CO178" s="4"/>
      <c r="CP178" s="8"/>
      <c r="CQ178" s="7"/>
      <c r="CR178" s="7"/>
      <c r="CS178" s="2" t="s">
        <v>140</v>
      </c>
      <c r="CT178" s="2" t="s">
        <v>129</v>
      </c>
      <c r="CU178" s="2" t="s">
        <v>1895</v>
      </c>
      <c r="CV178" s="2" t="s">
        <v>2472</v>
      </c>
      <c r="CW178" s="2" t="s">
        <v>142</v>
      </c>
      <c r="CX178" s="2" t="s">
        <v>132</v>
      </c>
      <c r="CY178" s="4">
        <v>6</v>
      </c>
      <c r="CZ178" s="8">
        <v>590.23</v>
      </c>
      <c r="DA178" s="4"/>
      <c r="DB178" s="8"/>
      <c r="DC178" s="7"/>
      <c r="DD178" s="7"/>
      <c r="DE178" s="2" t="s">
        <v>140</v>
      </c>
      <c r="DF178" s="2" t="s">
        <v>129</v>
      </c>
      <c r="DG178" s="2" t="s">
        <v>408</v>
      </c>
      <c r="DH178" s="2" t="s">
        <v>2473</v>
      </c>
      <c r="DI178" s="2" t="s">
        <v>142</v>
      </c>
      <c r="DJ178" s="2" t="s">
        <v>132</v>
      </c>
      <c r="DK178" s="4">
        <v>2</v>
      </c>
      <c r="DL178" s="8">
        <v>214.02</v>
      </c>
      <c r="DM178" s="4"/>
      <c r="DN178" s="8"/>
      <c r="DO178" s="7"/>
      <c r="DP178" s="7"/>
      <c r="DQ178" s="2" t="s">
        <v>140</v>
      </c>
      <c r="DR178" s="2" t="s">
        <v>129</v>
      </c>
      <c r="DS178" s="2" t="s">
        <v>669</v>
      </c>
      <c r="DT178" s="2" t="s">
        <v>254</v>
      </c>
      <c r="DU178" s="2" t="s">
        <v>142</v>
      </c>
      <c r="DV178" s="2" t="s">
        <v>132</v>
      </c>
      <c r="DW178" s="4">
        <v>1</v>
      </c>
      <c r="DX178" s="8">
        <v>101.92</v>
      </c>
      <c r="DY178" s="4"/>
      <c r="DZ178" s="8"/>
      <c r="EA178" s="7"/>
      <c r="EB178" s="7"/>
      <c r="EC178" s="2" t="s">
        <v>140</v>
      </c>
      <c r="ED178" s="2" t="s">
        <v>129</v>
      </c>
      <c r="EE178" s="2" t="s">
        <v>258</v>
      </c>
      <c r="EF178" s="2" t="s">
        <v>1317</v>
      </c>
      <c r="EG178" s="2" t="s">
        <v>142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140</v>
      </c>
      <c r="EP178" s="2" t="s">
        <v>129</v>
      </c>
      <c r="EQ178" s="2" t="s">
        <v>2469</v>
      </c>
      <c r="ER178" s="2" t="s">
        <v>402</v>
      </c>
      <c r="ES178" s="2" t="s">
        <v>142</v>
      </c>
      <c r="ET178" s="2" t="s">
        <v>132</v>
      </c>
      <c r="EU178" s="4">
        <v>1</v>
      </c>
      <c r="EV178" s="8">
        <v>107.01</v>
      </c>
      <c r="EW178" s="4"/>
      <c r="EX178" s="8"/>
      <c r="EY178" s="7"/>
      <c r="EZ178" s="7"/>
      <c r="FA178" s="2" t="s">
        <v>140</v>
      </c>
      <c r="FB178" s="2" t="s">
        <v>129</v>
      </c>
      <c r="FC178" s="2" t="s">
        <v>1474</v>
      </c>
      <c r="FD178" s="2" t="s">
        <v>2474</v>
      </c>
      <c r="FE178" s="2" t="s">
        <v>142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176</v>
      </c>
      <c r="FN178" s="2" t="s">
        <v>129</v>
      </c>
      <c r="FO178" s="2" t="s">
        <v>132</v>
      </c>
      <c r="FP178" s="2" t="s">
        <v>132</v>
      </c>
      <c r="FQ178" s="2" t="s">
        <v>142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140</v>
      </c>
      <c r="FZ178" s="2" t="s">
        <v>129</v>
      </c>
      <c r="GA178" s="2" t="s">
        <v>913</v>
      </c>
      <c r="GB178" s="2" t="s">
        <v>132</v>
      </c>
      <c r="GC178" s="2" t="s">
        <v>142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140</v>
      </c>
      <c r="GL178" s="2" t="s">
        <v>129</v>
      </c>
      <c r="GM178" s="2" t="s">
        <v>2469</v>
      </c>
      <c r="GN178" s="2" t="s">
        <v>2475</v>
      </c>
      <c r="GO178" s="2" t="s">
        <v>142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132</v>
      </c>
      <c r="GX178" s="2" t="s">
        <v>132</v>
      </c>
      <c r="GY178" s="2" t="s">
        <v>132</v>
      </c>
      <c r="GZ178" s="2" t="s">
        <v>132</v>
      </c>
      <c r="HA178" s="2" t="s">
        <v>132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140</v>
      </c>
      <c r="HJ178" s="2" t="s">
        <v>129</v>
      </c>
      <c r="HK178" s="2" t="s">
        <v>2100</v>
      </c>
      <c r="HL178" s="2" t="s">
        <v>233</v>
      </c>
      <c r="HM178" s="2" t="s">
        <v>142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129</v>
      </c>
      <c r="HW178" s="2" t="s">
        <v>697</v>
      </c>
      <c r="HX178" s="2" t="s">
        <v>1892</v>
      </c>
      <c r="HY178" s="2" t="s">
        <v>142</v>
      </c>
      <c r="HZ178" s="2" t="s">
        <v>132</v>
      </c>
      <c r="IA178" s="4">
        <v>2</v>
      </c>
      <c r="IB178" s="8">
        <v>198.12</v>
      </c>
      <c r="IC178" s="4"/>
      <c r="ID178" s="8"/>
      <c r="IE178" s="7"/>
      <c r="IF178" s="7"/>
      <c r="IG178" s="2" t="s">
        <v>140</v>
      </c>
      <c r="IH178" s="2" t="s">
        <v>129</v>
      </c>
      <c r="II178" s="2" t="s">
        <v>735</v>
      </c>
      <c r="IJ178" s="2" t="s">
        <v>2476</v>
      </c>
      <c r="IK178" s="2" t="s">
        <v>142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140</v>
      </c>
      <c r="IT178" s="2" t="s">
        <v>129</v>
      </c>
      <c r="IU178" s="2" t="s">
        <v>169</v>
      </c>
      <c r="IV178" s="2" t="s">
        <v>132</v>
      </c>
      <c r="IW178" s="2" t="s">
        <v>142</v>
      </c>
      <c r="IX178" s="2" t="s">
        <v>132</v>
      </c>
      <c r="IY178" s="4">
        <v>2</v>
      </c>
      <c r="IZ178" s="8">
        <v>214.02</v>
      </c>
      <c r="JA178" s="4"/>
      <c r="JB178" s="8"/>
      <c r="JC178" s="7"/>
      <c r="JD178" s="7"/>
      <c r="JE178" s="2" t="s">
        <v>140</v>
      </c>
      <c r="JF178" s="2" t="s">
        <v>129</v>
      </c>
      <c r="JG178" s="2" t="s">
        <v>2469</v>
      </c>
      <c r="JH178" s="2" t="s">
        <v>2473</v>
      </c>
      <c r="JI178" s="2" t="s">
        <v>142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140</v>
      </c>
      <c r="JR178" s="2" t="s">
        <v>129</v>
      </c>
      <c r="JS178" s="2" t="s">
        <v>236</v>
      </c>
      <c r="JT178" s="2" t="s">
        <v>627</v>
      </c>
      <c r="JU178" s="2" t="s">
        <v>142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129</v>
      </c>
      <c r="KE178" s="2" t="s">
        <v>1003</v>
      </c>
      <c r="KF178" s="2" t="s">
        <v>861</v>
      </c>
      <c r="KG178" s="2" t="s">
        <v>142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173</v>
      </c>
      <c r="KP178" s="2" t="s">
        <v>129</v>
      </c>
      <c r="KQ178" s="2" t="s">
        <v>132</v>
      </c>
      <c r="KR178" s="2" t="s">
        <v>132</v>
      </c>
      <c r="KS178" s="2" t="s">
        <v>142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132</v>
      </c>
      <c r="LB178" s="2" t="s">
        <v>132</v>
      </c>
      <c r="LC178" s="2" t="s">
        <v>132</v>
      </c>
      <c r="LD178" s="2" t="s">
        <v>132</v>
      </c>
      <c r="LE178" s="2" t="s">
        <v>132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132</v>
      </c>
      <c r="LN178" s="2" t="s">
        <v>132</v>
      </c>
      <c r="LO178" s="2" t="s">
        <v>132</v>
      </c>
      <c r="LP178" s="2" t="s">
        <v>132</v>
      </c>
      <c r="LQ178" s="2" t="s">
        <v>132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140</v>
      </c>
      <c r="LZ178" s="2" t="s">
        <v>174</v>
      </c>
      <c r="MA178" s="2" t="s">
        <v>421</v>
      </c>
      <c r="MB178" s="2" t="s">
        <v>132</v>
      </c>
      <c r="MC178" s="2" t="s">
        <v>142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175</v>
      </c>
      <c r="ML178" s="2" t="s">
        <v>129</v>
      </c>
      <c r="MM178" s="2" t="s">
        <v>132</v>
      </c>
      <c r="MN178" s="2" t="s">
        <v>132</v>
      </c>
      <c r="MO178" s="2" t="s">
        <v>142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175</v>
      </c>
      <c r="MX178" s="2" t="s">
        <v>129</v>
      </c>
      <c r="MY178" s="2" t="s">
        <v>132</v>
      </c>
      <c r="MZ178" s="2" t="s">
        <v>132</v>
      </c>
      <c r="NA178" s="2" t="s">
        <v>142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175</v>
      </c>
      <c r="NJ178" s="2" t="s">
        <v>129</v>
      </c>
      <c r="NK178" s="2" t="s">
        <v>132</v>
      </c>
      <c r="NL178" s="2" t="s">
        <v>132</v>
      </c>
      <c r="NM178" s="2" t="s">
        <v>142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176</v>
      </c>
      <c r="NV178" s="2" t="s">
        <v>129</v>
      </c>
      <c r="NW178" s="2" t="s">
        <v>132</v>
      </c>
      <c r="NX178" s="2" t="s">
        <v>132</v>
      </c>
      <c r="NY178" s="2" t="s">
        <v>142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175</v>
      </c>
      <c r="OH178" s="2" t="s">
        <v>129</v>
      </c>
      <c r="OI178" s="2" t="s">
        <v>132</v>
      </c>
      <c r="OJ178" s="2" t="s">
        <v>132</v>
      </c>
      <c r="OK178" s="2" t="s">
        <v>142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175</v>
      </c>
      <c r="OT178" s="2" t="s">
        <v>177</v>
      </c>
      <c r="OU178" s="2" t="s">
        <v>132</v>
      </c>
      <c r="OV178" s="2" t="s">
        <v>132</v>
      </c>
      <c r="OW178" s="2" t="s">
        <v>142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176</v>
      </c>
      <c r="PF178" s="2" t="s">
        <v>129</v>
      </c>
      <c r="PG178" s="2" t="s">
        <v>132</v>
      </c>
      <c r="PH178" s="2" t="s">
        <v>132</v>
      </c>
      <c r="PI178" s="2" t="s">
        <v>142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176</v>
      </c>
      <c r="PR178" s="2" t="s">
        <v>129</v>
      </c>
      <c r="PS178" s="2" t="s">
        <v>132</v>
      </c>
      <c r="PT178" s="2" t="s">
        <v>132</v>
      </c>
      <c r="PU178" s="2" t="s">
        <v>142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175</v>
      </c>
      <c r="QP178" s="2" t="s">
        <v>177</v>
      </c>
      <c r="QQ178" s="2" t="s">
        <v>132</v>
      </c>
      <c r="QR178" s="2" t="s">
        <v>132</v>
      </c>
      <c r="QS178" s="2" t="s">
        <v>142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176</v>
      </c>
      <c r="RB178" s="2" t="s">
        <v>129</v>
      </c>
      <c r="RC178" s="2" t="s">
        <v>132</v>
      </c>
      <c r="RD178" s="2" t="s">
        <v>132</v>
      </c>
      <c r="RE178" s="2" t="s">
        <v>142</v>
      </c>
      <c r="RF178" s="2" t="s">
        <v>180</v>
      </c>
      <c r="RG178" s="4"/>
      <c r="RH178" s="8"/>
      <c r="RI178" s="4"/>
      <c r="RJ178" s="8"/>
      <c r="RK178" s="7"/>
      <c r="RL178" s="7"/>
      <c r="RM178" s="2" t="s">
        <v>176</v>
      </c>
      <c r="RN178" s="2" t="s">
        <v>129</v>
      </c>
      <c r="RO178" s="2" t="s">
        <v>132</v>
      </c>
      <c r="RP178" s="2" t="s">
        <v>132</v>
      </c>
      <c r="RQ178" s="2" t="s">
        <v>142</v>
      </c>
      <c r="RR178" s="2" t="s">
        <v>132</v>
      </c>
    </row>
    <row r="179">
      <c r="A179" s="2" t="s">
        <v>2477</v>
      </c>
      <c r="B179" s="2" t="s">
        <v>121</v>
      </c>
      <c r="C179" s="2" t="s">
        <v>2434</v>
      </c>
      <c r="D179" s="2" t="s">
        <v>929</v>
      </c>
      <c r="E179" s="2" t="s">
        <v>660</v>
      </c>
      <c r="F179" s="2" t="s">
        <v>2478</v>
      </c>
      <c r="G179" s="2" t="s">
        <v>2478</v>
      </c>
      <c r="H179" s="2" t="s">
        <v>2478</v>
      </c>
      <c r="I179" s="2" t="s">
        <v>2479</v>
      </c>
      <c r="J179" s="2" t="s">
        <v>127</v>
      </c>
      <c r="K179" s="2" t="s">
        <v>465</v>
      </c>
      <c r="L179" s="3">
        <v>26.03</v>
      </c>
      <c r="M179" s="3">
        <v>27.33</v>
      </c>
      <c r="N179" s="3">
        <v>59.49</v>
      </c>
      <c r="O179" s="2" t="s">
        <v>129</v>
      </c>
      <c r="P179" s="2" t="s">
        <v>218</v>
      </c>
      <c r="Q179" s="2" t="s">
        <v>131</v>
      </c>
      <c r="R179" s="2" t="s">
        <v>132</v>
      </c>
      <c r="S179" s="2" t="s">
        <v>2480</v>
      </c>
      <c r="T179" s="2" t="s">
        <v>132</v>
      </c>
      <c r="U179" s="2" t="s">
        <v>428</v>
      </c>
      <c r="V179" s="2" t="s">
        <v>1013</v>
      </c>
      <c r="W179" s="2" t="s">
        <v>879</v>
      </c>
      <c r="X179" s="2" t="s">
        <v>2437</v>
      </c>
      <c r="Y179" s="2" t="s">
        <v>789</v>
      </c>
      <c r="Z179" s="4">
        <v>60</v>
      </c>
      <c r="AA179" s="4">
        <f>=ROUNDDOWN(5.45454545454545,0)</f>
      </c>
      <c r="AB179" s="5">
        <v>11</v>
      </c>
      <c r="AC179" s="2" t="s">
        <v>1014</v>
      </c>
      <c r="AD179" s="4">
        <v>400</v>
      </c>
      <c r="AE179" s="4">
        <v>400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105</v>
      </c>
      <c r="AQ179" s="8">
        <v>3154.49</v>
      </c>
      <c r="AR179" s="4"/>
      <c r="AS179" s="8"/>
      <c r="AT179" s="7"/>
      <c r="AU179" s="7"/>
      <c r="AV179" s="4">
        <v>105</v>
      </c>
      <c r="AW179" s="8">
        <v>3154.49</v>
      </c>
      <c r="AX179" s="4"/>
      <c r="AY179" s="8"/>
      <c r="AZ179" s="7"/>
      <c r="BA179" s="7"/>
      <c r="BB179" s="7">
        <v>1</v>
      </c>
      <c r="BC179" s="4">
        <v>105</v>
      </c>
      <c r="BD179" s="8">
        <v>3154.49</v>
      </c>
      <c r="BE179" s="4"/>
      <c r="BF179" s="8"/>
      <c r="BG179" s="7"/>
      <c r="BH179" s="7"/>
      <c r="BI179" s="7">
        <v>1</v>
      </c>
      <c r="BJ179" s="4">
        <v>105</v>
      </c>
      <c r="BK179" s="8">
        <v>3154.49</v>
      </c>
      <c r="BL179" s="2" t="s">
        <v>2481</v>
      </c>
      <c r="BM179" s="7">
        <v>1</v>
      </c>
      <c r="BN179" s="7">
        <v>1</v>
      </c>
      <c r="BO179" s="4">
        <v>72</v>
      </c>
      <c r="BP179" s="8">
        <v>2154.96</v>
      </c>
      <c r="BQ179" s="4"/>
      <c r="BR179" s="8"/>
      <c r="BS179" s="7"/>
      <c r="BT179" s="7"/>
      <c r="BU179" s="2" t="s">
        <v>140</v>
      </c>
      <c r="BV179" s="2" t="s">
        <v>129</v>
      </c>
      <c r="BW179" s="2" t="s">
        <v>132</v>
      </c>
      <c r="BX179" s="2" t="s">
        <v>1762</v>
      </c>
      <c r="BY179" s="2" t="s">
        <v>142</v>
      </c>
      <c r="BZ179" s="2" t="s">
        <v>132</v>
      </c>
      <c r="CA179" s="4">
        <v>3</v>
      </c>
      <c r="CB179" s="8">
        <v>76.05</v>
      </c>
      <c r="CC179" s="4"/>
      <c r="CD179" s="8"/>
      <c r="CE179" s="7"/>
      <c r="CF179" s="7"/>
      <c r="CG179" s="2" t="s">
        <v>140</v>
      </c>
      <c r="CH179" s="2" t="s">
        <v>129</v>
      </c>
      <c r="CI179" s="2" t="s">
        <v>143</v>
      </c>
      <c r="CJ179" s="2" t="s">
        <v>2482</v>
      </c>
      <c r="CK179" s="2" t="s">
        <v>142</v>
      </c>
      <c r="CL179" s="2" t="s">
        <v>132</v>
      </c>
      <c r="CM179" s="4">
        <v>8</v>
      </c>
      <c r="CN179" s="8">
        <v>247.76</v>
      </c>
      <c r="CO179" s="4"/>
      <c r="CP179" s="8"/>
      <c r="CQ179" s="7"/>
      <c r="CR179" s="7"/>
      <c r="CS179" s="2" t="s">
        <v>140</v>
      </c>
      <c r="CT179" s="2" t="s">
        <v>129</v>
      </c>
      <c r="CU179" s="2" t="s">
        <v>1895</v>
      </c>
      <c r="CV179" s="2" t="s">
        <v>2483</v>
      </c>
      <c r="CW179" s="2" t="s">
        <v>142</v>
      </c>
      <c r="CX179" s="2" t="s">
        <v>132</v>
      </c>
      <c r="CY179" s="4">
        <v>5</v>
      </c>
      <c r="CZ179" s="8">
        <v>155.29</v>
      </c>
      <c r="DA179" s="4"/>
      <c r="DB179" s="8"/>
      <c r="DC179" s="7"/>
      <c r="DD179" s="7"/>
      <c r="DE179" s="2" t="s">
        <v>140</v>
      </c>
      <c r="DF179" s="2" t="s">
        <v>129</v>
      </c>
      <c r="DG179" s="2" t="s">
        <v>789</v>
      </c>
      <c r="DH179" s="2" t="s">
        <v>1952</v>
      </c>
      <c r="DI179" s="2" t="s">
        <v>142</v>
      </c>
      <c r="DJ179" s="2" t="s">
        <v>132</v>
      </c>
      <c r="DK179" s="4">
        <v>2</v>
      </c>
      <c r="DL179" s="8">
        <v>66.58</v>
      </c>
      <c r="DM179" s="4"/>
      <c r="DN179" s="8"/>
      <c r="DO179" s="7"/>
      <c r="DP179" s="7"/>
      <c r="DQ179" s="2" t="s">
        <v>140</v>
      </c>
      <c r="DR179" s="2" t="s">
        <v>129</v>
      </c>
      <c r="DS179" s="2" t="s">
        <v>148</v>
      </c>
      <c r="DT179" s="2" t="s">
        <v>149</v>
      </c>
      <c r="DU179" s="2" t="s">
        <v>142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140</v>
      </c>
      <c r="ED179" s="2" t="s">
        <v>129</v>
      </c>
      <c r="EE179" s="2" t="s">
        <v>2388</v>
      </c>
      <c r="EF179" s="2" t="s">
        <v>413</v>
      </c>
      <c r="EG179" s="2" t="s">
        <v>142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140</v>
      </c>
      <c r="EP179" s="2" t="s">
        <v>129</v>
      </c>
      <c r="EQ179" s="2" t="s">
        <v>1998</v>
      </c>
      <c r="ER179" s="2" t="s">
        <v>2484</v>
      </c>
      <c r="ES179" s="2" t="s">
        <v>142</v>
      </c>
      <c r="ET179" s="2" t="s">
        <v>132</v>
      </c>
      <c r="EU179" s="4">
        <v>2</v>
      </c>
      <c r="EV179" s="8">
        <v>67.52</v>
      </c>
      <c r="EW179" s="4"/>
      <c r="EX179" s="8"/>
      <c r="EY179" s="7"/>
      <c r="EZ179" s="7"/>
      <c r="FA179" s="2" t="s">
        <v>140</v>
      </c>
      <c r="FB179" s="2" t="s">
        <v>129</v>
      </c>
      <c r="FC179" s="2" t="s">
        <v>1474</v>
      </c>
      <c r="FD179" s="2" t="s">
        <v>2319</v>
      </c>
      <c r="FE179" s="2" t="s">
        <v>142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176</v>
      </c>
      <c r="FN179" s="2" t="s">
        <v>129</v>
      </c>
      <c r="FO179" s="2" t="s">
        <v>132</v>
      </c>
      <c r="FP179" s="2" t="s">
        <v>132</v>
      </c>
      <c r="FQ179" s="2" t="s">
        <v>142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140</v>
      </c>
      <c r="FZ179" s="2" t="s">
        <v>129</v>
      </c>
      <c r="GA179" s="2" t="s">
        <v>1253</v>
      </c>
      <c r="GB179" s="2" t="s">
        <v>132</v>
      </c>
      <c r="GC179" s="2" t="s">
        <v>142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140</v>
      </c>
      <c r="GL179" s="2" t="s">
        <v>129</v>
      </c>
      <c r="GM179" s="2" t="s">
        <v>2485</v>
      </c>
      <c r="GN179" s="2" t="s">
        <v>2486</v>
      </c>
      <c r="GO179" s="2" t="s">
        <v>142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140</v>
      </c>
      <c r="HJ179" s="2" t="s">
        <v>129</v>
      </c>
      <c r="HK179" s="2" t="s">
        <v>303</v>
      </c>
      <c r="HL179" s="2" t="s">
        <v>449</v>
      </c>
      <c r="HM179" s="2" t="s">
        <v>142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140</v>
      </c>
      <c r="HV179" s="2" t="s">
        <v>129</v>
      </c>
      <c r="HW179" s="2" t="s">
        <v>367</v>
      </c>
      <c r="HX179" s="2" t="s">
        <v>1873</v>
      </c>
      <c r="HY179" s="2" t="s">
        <v>142</v>
      </c>
      <c r="HZ179" s="2" t="s">
        <v>132</v>
      </c>
      <c r="IA179" s="4">
        <v>8</v>
      </c>
      <c r="IB179" s="8">
        <v>236.16</v>
      </c>
      <c r="IC179" s="4"/>
      <c r="ID179" s="8"/>
      <c r="IE179" s="7"/>
      <c r="IF179" s="7"/>
      <c r="IG179" s="2" t="s">
        <v>140</v>
      </c>
      <c r="IH179" s="2" t="s">
        <v>129</v>
      </c>
      <c r="II179" s="2" t="s">
        <v>290</v>
      </c>
      <c r="IJ179" s="2" t="s">
        <v>496</v>
      </c>
      <c r="IK179" s="2" t="s">
        <v>142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140</v>
      </c>
      <c r="IT179" s="2" t="s">
        <v>129</v>
      </c>
      <c r="IU179" s="2" t="s">
        <v>169</v>
      </c>
      <c r="IV179" s="2" t="s">
        <v>132</v>
      </c>
      <c r="IW179" s="2" t="s">
        <v>142</v>
      </c>
      <c r="IX179" s="2" t="s">
        <v>132</v>
      </c>
      <c r="IY179" s="4">
        <v>1</v>
      </c>
      <c r="IZ179" s="8">
        <v>35.37</v>
      </c>
      <c r="JA179" s="4"/>
      <c r="JB179" s="8"/>
      <c r="JC179" s="7"/>
      <c r="JD179" s="7"/>
      <c r="JE179" s="2" t="s">
        <v>140</v>
      </c>
      <c r="JF179" s="2" t="s">
        <v>129</v>
      </c>
      <c r="JG179" s="2" t="s">
        <v>612</v>
      </c>
      <c r="JH179" s="2" t="s">
        <v>2487</v>
      </c>
      <c r="JI179" s="2" t="s">
        <v>142</v>
      </c>
      <c r="JJ179" s="2" t="s">
        <v>132</v>
      </c>
      <c r="JK179" s="4">
        <v>4</v>
      </c>
      <c r="JL179" s="8">
        <v>114.8</v>
      </c>
      <c r="JM179" s="4"/>
      <c r="JN179" s="8"/>
      <c r="JO179" s="7"/>
      <c r="JP179" s="7"/>
      <c r="JQ179" s="2" t="s">
        <v>140</v>
      </c>
      <c r="JR179" s="2" t="s">
        <v>129</v>
      </c>
      <c r="JS179" s="2" t="s">
        <v>329</v>
      </c>
      <c r="JT179" s="2" t="s">
        <v>2488</v>
      </c>
      <c r="JU179" s="2" t="s">
        <v>142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140</v>
      </c>
      <c r="KD179" s="2" t="s">
        <v>129</v>
      </c>
      <c r="KE179" s="2" t="s">
        <v>2450</v>
      </c>
      <c r="KF179" s="2" t="s">
        <v>1335</v>
      </c>
      <c r="KG179" s="2" t="s">
        <v>142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173</v>
      </c>
      <c r="KP179" s="2" t="s">
        <v>129</v>
      </c>
      <c r="KQ179" s="2" t="s">
        <v>132</v>
      </c>
      <c r="KR179" s="2" t="s">
        <v>132</v>
      </c>
      <c r="KS179" s="2" t="s">
        <v>142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796</v>
      </c>
      <c r="LB179" s="2" t="s">
        <v>177</v>
      </c>
      <c r="LC179" s="2" t="s">
        <v>132</v>
      </c>
      <c r="LD179" s="2" t="s">
        <v>132</v>
      </c>
      <c r="LE179" s="2" t="s">
        <v>142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140</v>
      </c>
      <c r="LZ179" s="2" t="s">
        <v>174</v>
      </c>
      <c r="MA179" s="2" t="s">
        <v>484</v>
      </c>
      <c r="MB179" s="2" t="s">
        <v>493</v>
      </c>
      <c r="MC179" s="2" t="s">
        <v>142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175</v>
      </c>
      <c r="ML179" s="2" t="s">
        <v>129</v>
      </c>
      <c r="MM179" s="2" t="s">
        <v>132</v>
      </c>
      <c r="MN179" s="2" t="s">
        <v>132</v>
      </c>
      <c r="MO179" s="2" t="s">
        <v>142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175</v>
      </c>
      <c r="MX179" s="2" t="s">
        <v>129</v>
      </c>
      <c r="MY179" s="2" t="s">
        <v>132</v>
      </c>
      <c r="MZ179" s="2" t="s">
        <v>132</v>
      </c>
      <c r="NA179" s="2" t="s">
        <v>142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175</v>
      </c>
      <c r="NJ179" s="2" t="s">
        <v>129</v>
      </c>
      <c r="NK179" s="2" t="s">
        <v>132</v>
      </c>
      <c r="NL179" s="2" t="s">
        <v>132</v>
      </c>
      <c r="NM179" s="2" t="s">
        <v>142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176</v>
      </c>
      <c r="NV179" s="2" t="s">
        <v>129</v>
      </c>
      <c r="NW179" s="2" t="s">
        <v>132</v>
      </c>
      <c r="NX179" s="2" t="s">
        <v>132</v>
      </c>
      <c r="NY179" s="2" t="s">
        <v>142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175</v>
      </c>
      <c r="OH179" s="2" t="s">
        <v>129</v>
      </c>
      <c r="OI179" s="2" t="s">
        <v>132</v>
      </c>
      <c r="OJ179" s="2" t="s">
        <v>132</v>
      </c>
      <c r="OK179" s="2" t="s">
        <v>142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175</v>
      </c>
      <c r="OT179" s="2" t="s">
        <v>177</v>
      </c>
      <c r="OU179" s="2" t="s">
        <v>132</v>
      </c>
      <c r="OV179" s="2" t="s">
        <v>132</v>
      </c>
      <c r="OW179" s="2" t="s">
        <v>142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176</v>
      </c>
      <c r="PF179" s="2" t="s">
        <v>129</v>
      </c>
      <c r="PG179" s="2" t="s">
        <v>132</v>
      </c>
      <c r="PH179" s="2" t="s">
        <v>132</v>
      </c>
      <c r="PI179" s="2" t="s">
        <v>142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176</v>
      </c>
      <c r="PR179" s="2" t="s">
        <v>129</v>
      </c>
      <c r="PS179" s="2" t="s">
        <v>132</v>
      </c>
      <c r="PT179" s="2" t="s">
        <v>132</v>
      </c>
      <c r="PU179" s="2" t="s">
        <v>142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140</v>
      </c>
      <c r="QP179" s="2" t="s">
        <v>177</v>
      </c>
      <c r="QQ179" s="2" t="s">
        <v>148</v>
      </c>
      <c r="QR179" s="2" t="s">
        <v>1275</v>
      </c>
      <c r="QS179" s="2" t="s">
        <v>142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176</v>
      </c>
      <c r="RB179" s="2" t="s">
        <v>129</v>
      </c>
      <c r="RC179" s="2" t="s">
        <v>132</v>
      </c>
      <c r="RD179" s="2" t="s">
        <v>132</v>
      </c>
      <c r="RE179" s="2" t="s">
        <v>142</v>
      </c>
      <c r="RF179" s="2" t="s">
        <v>180</v>
      </c>
      <c r="RG179" s="4"/>
      <c r="RH179" s="8"/>
      <c r="RI179" s="4"/>
      <c r="RJ179" s="8"/>
      <c r="RK179" s="7"/>
      <c r="RL179" s="7"/>
      <c r="RM179" s="2" t="s">
        <v>140</v>
      </c>
      <c r="RN179" s="2" t="s">
        <v>177</v>
      </c>
      <c r="RO179" s="2" t="s">
        <v>2489</v>
      </c>
      <c r="RP179" s="2" t="s">
        <v>646</v>
      </c>
      <c r="RQ179" s="2" t="s">
        <v>142</v>
      </c>
      <c r="RR179" s="2" t="s">
        <v>132</v>
      </c>
    </row>
    <row r="180">
      <c r="A180" s="2" t="s">
        <v>2490</v>
      </c>
      <c r="B180" s="2" t="s">
        <v>121</v>
      </c>
      <c r="C180" s="2" t="s">
        <v>2434</v>
      </c>
      <c r="D180" s="2" t="s">
        <v>929</v>
      </c>
      <c r="E180" s="2" t="s">
        <v>660</v>
      </c>
      <c r="F180" s="2" t="s">
        <v>2491</v>
      </c>
      <c r="G180" s="2" t="s">
        <v>2491</v>
      </c>
      <c r="H180" s="2" t="s">
        <v>2491</v>
      </c>
      <c r="I180" s="2" t="s">
        <v>2492</v>
      </c>
      <c r="J180" s="2" t="s">
        <v>127</v>
      </c>
      <c r="K180" s="2" t="s">
        <v>465</v>
      </c>
      <c r="L180" s="3">
        <v>29.92</v>
      </c>
      <c r="M180" s="3">
        <v>31.42</v>
      </c>
      <c r="N180" s="3">
        <v>63.74</v>
      </c>
      <c r="O180" s="2" t="s">
        <v>129</v>
      </c>
      <c r="P180" s="2" t="s">
        <v>321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134</v>
      </c>
      <c r="V180" s="2" t="s">
        <v>135</v>
      </c>
      <c r="W180" s="2" t="s">
        <v>136</v>
      </c>
      <c r="X180" s="2" t="s">
        <v>2437</v>
      </c>
      <c r="Y180" s="2" t="s">
        <v>2180</v>
      </c>
      <c r="Z180" s="4">
        <v>77</v>
      </c>
      <c r="AA180" s="4">
        <f>=ROUNDDOWN(12.8333333333333,0)</f>
      </c>
      <c r="AB180" s="5">
        <v>6</v>
      </c>
      <c r="AC180" s="2" t="s">
        <v>1416</v>
      </c>
      <c r="AD180" s="4">
        <v>100</v>
      </c>
      <c r="AE180" s="4">
        <v>100</v>
      </c>
      <c r="AF180" s="6">
        <v>63</v>
      </c>
      <c r="AG180" s="6"/>
      <c r="AH180" s="7">
        <v>0.8571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27</v>
      </c>
      <c r="AQ180" s="8">
        <v>926.74</v>
      </c>
      <c r="AR180" s="4"/>
      <c r="AS180" s="8"/>
      <c r="AT180" s="7"/>
      <c r="AU180" s="7"/>
      <c r="AV180" s="4">
        <v>27</v>
      </c>
      <c r="AW180" s="8">
        <v>926.74</v>
      </c>
      <c r="AX180" s="4"/>
      <c r="AY180" s="8"/>
      <c r="AZ180" s="7"/>
      <c r="BA180" s="7"/>
      <c r="BB180" s="7">
        <v>1</v>
      </c>
      <c r="BC180" s="4">
        <v>27</v>
      </c>
      <c r="BD180" s="8">
        <v>926.74</v>
      </c>
      <c r="BE180" s="4"/>
      <c r="BF180" s="8"/>
      <c r="BG180" s="7"/>
      <c r="BH180" s="7"/>
      <c r="BI180" s="7">
        <v>1</v>
      </c>
      <c r="BJ180" s="4">
        <v>27</v>
      </c>
      <c r="BK180" s="8">
        <v>926.74</v>
      </c>
      <c r="BL180" s="2" t="s">
        <v>2493</v>
      </c>
      <c r="BM180" s="7">
        <v>1</v>
      </c>
      <c r="BN180" s="7">
        <v>1</v>
      </c>
      <c r="BO180" s="4">
        <v>9</v>
      </c>
      <c r="BP180" s="8">
        <v>319.77</v>
      </c>
      <c r="BQ180" s="4"/>
      <c r="BR180" s="8"/>
      <c r="BS180" s="7"/>
      <c r="BT180" s="7"/>
      <c r="BU180" s="2" t="s">
        <v>140</v>
      </c>
      <c r="BV180" s="2" t="s">
        <v>129</v>
      </c>
      <c r="BW180" s="2" t="s">
        <v>132</v>
      </c>
      <c r="BX180" s="2" t="s">
        <v>2440</v>
      </c>
      <c r="BY180" s="2" t="s">
        <v>142</v>
      </c>
      <c r="BZ180" s="2" t="s">
        <v>132</v>
      </c>
      <c r="CA180" s="4">
        <v>5</v>
      </c>
      <c r="CB180" s="8">
        <v>135.16</v>
      </c>
      <c r="CC180" s="4"/>
      <c r="CD180" s="8"/>
      <c r="CE180" s="7"/>
      <c r="CF180" s="7"/>
      <c r="CG180" s="2" t="s">
        <v>140</v>
      </c>
      <c r="CH180" s="2" t="s">
        <v>129</v>
      </c>
      <c r="CI180" s="2" t="s">
        <v>2441</v>
      </c>
      <c r="CJ180" s="2" t="s">
        <v>2442</v>
      </c>
      <c r="CK180" s="2" t="s">
        <v>142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140</v>
      </c>
      <c r="CT180" s="2" t="s">
        <v>129</v>
      </c>
      <c r="CU180" s="2" t="s">
        <v>1895</v>
      </c>
      <c r="CV180" s="2" t="s">
        <v>2474</v>
      </c>
      <c r="CW180" s="2" t="s">
        <v>142</v>
      </c>
      <c r="CX180" s="2" t="s">
        <v>132</v>
      </c>
      <c r="CY180" s="4">
        <v>2</v>
      </c>
      <c r="CZ180" s="8">
        <v>65.98</v>
      </c>
      <c r="DA180" s="4"/>
      <c r="DB180" s="8"/>
      <c r="DC180" s="7"/>
      <c r="DD180" s="7"/>
      <c r="DE180" s="2" t="s">
        <v>140</v>
      </c>
      <c r="DF180" s="2" t="s">
        <v>129</v>
      </c>
      <c r="DG180" s="2" t="s">
        <v>2180</v>
      </c>
      <c r="DH180" s="2" t="s">
        <v>880</v>
      </c>
      <c r="DI180" s="2" t="s">
        <v>142</v>
      </c>
      <c r="DJ180" s="2" t="s">
        <v>132</v>
      </c>
      <c r="DK180" s="4">
        <v>1</v>
      </c>
      <c r="DL180" s="8">
        <v>38.81</v>
      </c>
      <c r="DM180" s="4"/>
      <c r="DN180" s="8"/>
      <c r="DO180" s="7"/>
      <c r="DP180" s="7"/>
      <c r="DQ180" s="2" t="s">
        <v>140</v>
      </c>
      <c r="DR180" s="2" t="s">
        <v>129</v>
      </c>
      <c r="DS180" s="2" t="s">
        <v>148</v>
      </c>
      <c r="DT180" s="2" t="s">
        <v>2494</v>
      </c>
      <c r="DU180" s="2" t="s">
        <v>142</v>
      </c>
      <c r="DV180" s="2" t="s">
        <v>132</v>
      </c>
      <c r="DW180" s="4">
        <v>5</v>
      </c>
      <c r="DX180" s="8">
        <v>195</v>
      </c>
      <c r="DY180" s="4"/>
      <c r="DZ180" s="8"/>
      <c r="EA180" s="7"/>
      <c r="EB180" s="7"/>
      <c r="EC180" s="2" t="s">
        <v>140</v>
      </c>
      <c r="ED180" s="2" t="s">
        <v>129</v>
      </c>
      <c r="EE180" s="2" t="s">
        <v>359</v>
      </c>
      <c r="EF180" s="2" t="s">
        <v>2495</v>
      </c>
      <c r="EG180" s="2" t="s">
        <v>142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140</v>
      </c>
      <c r="EP180" s="2" t="s">
        <v>129</v>
      </c>
      <c r="EQ180" s="2" t="s">
        <v>2445</v>
      </c>
      <c r="ER180" s="2" t="s">
        <v>2030</v>
      </c>
      <c r="ES180" s="2" t="s">
        <v>142</v>
      </c>
      <c r="ET180" s="2" t="s">
        <v>132</v>
      </c>
      <c r="EU180" s="4">
        <v>1</v>
      </c>
      <c r="EV180" s="8">
        <v>38.81</v>
      </c>
      <c r="EW180" s="4"/>
      <c r="EX180" s="8"/>
      <c r="EY180" s="7"/>
      <c r="EZ180" s="7"/>
      <c r="FA180" s="2" t="s">
        <v>140</v>
      </c>
      <c r="FB180" s="2" t="s">
        <v>129</v>
      </c>
      <c r="FC180" s="2" t="s">
        <v>1474</v>
      </c>
      <c r="FD180" s="2" t="s">
        <v>2496</v>
      </c>
      <c r="FE180" s="2" t="s">
        <v>142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176</v>
      </c>
      <c r="FN180" s="2" t="s">
        <v>129</v>
      </c>
      <c r="FO180" s="2" t="s">
        <v>132</v>
      </c>
      <c r="FP180" s="2" t="s">
        <v>132</v>
      </c>
      <c r="FQ180" s="2" t="s">
        <v>142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129</v>
      </c>
      <c r="GA180" s="2" t="s">
        <v>1978</v>
      </c>
      <c r="GB180" s="2" t="s">
        <v>132</v>
      </c>
      <c r="GC180" s="2" t="s">
        <v>142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140</v>
      </c>
      <c r="GL180" s="2" t="s">
        <v>129</v>
      </c>
      <c r="GM180" s="2" t="s">
        <v>1963</v>
      </c>
      <c r="GN180" s="2" t="s">
        <v>2030</v>
      </c>
      <c r="GO180" s="2" t="s">
        <v>142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129</v>
      </c>
      <c r="HK180" s="2" t="s">
        <v>893</v>
      </c>
      <c r="HL180" s="2" t="s">
        <v>2497</v>
      </c>
      <c r="HM180" s="2" t="s">
        <v>142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129</v>
      </c>
      <c r="HW180" s="2" t="s">
        <v>367</v>
      </c>
      <c r="HX180" s="2" t="s">
        <v>1873</v>
      </c>
      <c r="HY180" s="2" t="s">
        <v>142</v>
      </c>
      <c r="HZ180" s="2" t="s">
        <v>132</v>
      </c>
      <c r="IA180" s="4">
        <v>3</v>
      </c>
      <c r="IB180" s="8">
        <v>101.79</v>
      </c>
      <c r="IC180" s="4"/>
      <c r="ID180" s="8"/>
      <c r="IE180" s="7"/>
      <c r="IF180" s="7"/>
      <c r="IG180" s="2" t="s">
        <v>140</v>
      </c>
      <c r="IH180" s="2" t="s">
        <v>129</v>
      </c>
      <c r="II180" s="2" t="s">
        <v>290</v>
      </c>
      <c r="IJ180" s="2" t="s">
        <v>1275</v>
      </c>
      <c r="IK180" s="2" t="s">
        <v>142</v>
      </c>
      <c r="IL180" s="2" t="s">
        <v>132</v>
      </c>
      <c r="IM180" s="4">
        <v>1</v>
      </c>
      <c r="IN180" s="8">
        <v>31.42</v>
      </c>
      <c r="IO180" s="4"/>
      <c r="IP180" s="8"/>
      <c r="IQ180" s="7"/>
      <c r="IR180" s="7"/>
      <c r="IS180" s="2" t="s">
        <v>140</v>
      </c>
      <c r="IT180" s="2" t="s">
        <v>129</v>
      </c>
      <c r="IU180" s="2" t="s">
        <v>305</v>
      </c>
      <c r="IV180" s="2" t="s">
        <v>210</v>
      </c>
      <c r="IW180" s="2" t="s">
        <v>142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164</v>
      </c>
      <c r="JF180" s="2" t="s">
        <v>129</v>
      </c>
      <c r="JG180" s="2" t="s">
        <v>132</v>
      </c>
      <c r="JH180" s="2" t="s">
        <v>132</v>
      </c>
      <c r="JI180" s="2" t="s">
        <v>142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140</v>
      </c>
      <c r="JR180" s="2" t="s">
        <v>129</v>
      </c>
      <c r="JS180" s="2" t="s">
        <v>170</v>
      </c>
      <c r="JT180" s="2" t="s">
        <v>1317</v>
      </c>
      <c r="JU180" s="2" t="s">
        <v>142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129</v>
      </c>
      <c r="KE180" s="2" t="s">
        <v>2450</v>
      </c>
      <c r="KF180" s="2" t="s">
        <v>502</v>
      </c>
      <c r="KG180" s="2" t="s">
        <v>142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140</v>
      </c>
      <c r="LZ180" s="2" t="s">
        <v>174</v>
      </c>
      <c r="MA180" s="2" t="s">
        <v>1730</v>
      </c>
      <c r="MB180" s="2" t="s">
        <v>827</v>
      </c>
      <c r="MC180" s="2" t="s">
        <v>142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176</v>
      </c>
      <c r="ML180" s="2" t="s">
        <v>129</v>
      </c>
      <c r="MM180" s="2" t="s">
        <v>132</v>
      </c>
      <c r="MN180" s="2" t="s">
        <v>132</v>
      </c>
      <c r="MO180" s="2" t="s">
        <v>142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176</v>
      </c>
      <c r="MX180" s="2" t="s">
        <v>129</v>
      </c>
      <c r="MY180" s="2" t="s">
        <v>132</v>
      </c>
      <c r="MZ180" s="2" t="s">
        <v>132</v>
      </c>
      <c r="NA180" s="2" t="s">
        <v>142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175</v>
      </c>
      <c r="NJ180" s="2" t="s">
        <v>129</v>
      </c>
      <c r="NK180" s="2" t="s">
        <v>132</v>
      </c>
      <c r="NL180" s="2" t="s">
        <v>132</v>
      </c>
      <c r="NM180" s="2" t="s">
        <v>142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176</v>
      </c>
      <c r="NV180" s="2" t="s">
        <v>129</v>
      </c>
      <c r="NW180" s="2" t="s">
        <v>132</v>
      </c>
      <c r="NX180" s="2" t="s">
        <v>132</v>
      </c>
      <c r="NY180" s="2" t="s">
        <v>142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175</v>
      </c>
      <c r="OH180" s="2" t="s">
        <v>129</v>
      </c>
      <c r="OI180" s="2" t="s">
        <v>132</v>
      </c>
      <c r="OJ180" s="2" t="s">
        <v>132</v>
      </c>
      <c r="OK180" s="2" t="s">
        <v>142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176</v>
      </c>
      <c r="OT180" s="2" t="s">
        <v>177</v>
      </c>
      <c r="OU180" s="2" t="s">
        <v>132</v>
      </c>
      <c r="OV180" s="2" t="s">
        <v>132</v>
      </c>
      <c r="OW180" s="2" t="s">
        <v>142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176</v>
      </c>
      <c r="PF180" s="2" t="s">
        <v>129</v>
      </c>
      <c r="PG180" s="2" t="s">
        <v>132</v>
      </c>
      <c r="PH180" s="2" t="s">
        <v>132</v>
      </c>
      <c r="PI180" s="2" t="s">
        <v>142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176</v>
      </c>
      <c r="PR180" s="2" t="s">
        <v>129</v>
      </c>
      <c r="PS180" s="2" t="s">
        <v>132</v>
      </c>
      <c r="PT180" s="2" t="s">
        <v>132</v>
      </c>
      <c r="PU180" s="2" t="s">
        <v>142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140</v>
      </c>
      <c r="QP180" s="2" t="s">
        <v>177</v>
      </c>
      <c r="QQ180" s="2" t="s">
        <v>148</v>
      </c>
      <c r="QR180" s="2" t="s">
        <v>1163</v>
      </c>
      <c r="QS180" s="2" t="s">
        <v>142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176</v>
      </c>
      <c r="RB180" s="2" t="s">
        <v>129</v>
      </c>
      <c r="RC180" s="2" t="s">
        <v>132</v>
      </c>
      <c r="RD180" s="2" t="s">
        <v>132</v>
      </c>
      <c r="RE180" s="2" t="s">
        <v>142</v>
      </c>
      <c r="RF180" s="2" t="s">
        <v>180</v>
      </c>
      <c r="RG180" s="4"/>
      <c r="RH180" s="8"/>
      <c r="RI180" s="4"/>
      <c r="RJ180" s="8"/>
      <c r="RK180" s="7"/>
      <c r="RL180" s="7"/>
      <c r="RM180" s="2" t="s">
        <v>140</v>
      </c>
      <c r="RN180" s="2" t="s">
        <v>177</v>
      </c>
      <c r="RO180" s="2" t="s">
        <v>2489</v>
      </c>
      <c r="RP180" s="2" t="s">
        <v>2453</v>
      </c>
      <c r="RQ180" s="2" t="s">
        <v>142</v>
      </c>
      <c r="RR180" s="2" t="s">
        <v>132</v>
      </c>
    </row>
    <row r="181">
      <c r="A181" s="2" t="s">
        <v>2498</v>
      </c>
      <c r="B181" s="2" t="s">
        <v>121</v>
      </c>
      <c r="C181" s="2" t="s">
        <v>2434</v>
      </c>
      <c r="D181" s="2" t="s">
        <v>929</v>
      </c>
      <c r="E181" s="2" t="s">
        <v>660</v>
      </c>
      <c r="F181" s="2" t="s">
        <v>2499</v>
      </c>
      <c r="G181" s="2" t="s">
        <v>2499</v>
      </c>
      <c r="H181" s="2" t="s">
        <v>2499</v>
      </c>
      <c r="I181" s="2" t="s">
        <v>2479</v>
      </c>
      <c r="J181" s="2" t="s">
        <v>127</v>
      </c>
      <c r="K181" s="2" t="s">
        <v>465</v>
      </c>
      <c r="L181" s="3">
        <v>15.92</v>
      </c>
      <c r="M181" s="3">
        <v>16.72</v>
      </c>
      <c r="N181" s="3">
        <v>38.24</v>
      </c>
      <c r="O181" s="2" t="s">
        <v>129</v>
      </c>
      <c r="P181" s="2" t="s">
        <v>632</v>
      </c>
      <c r="Q181" s="2" t="s">
        <v>131</v>
      </c>
      <c r="R181" s="2" t="s">
        <v>132</v>
      </c>
      <c r="S181" s="2" t="s">
        <v>2500</v>
      </c>
      <c r="T181" s="2" t="s">
        <v>132</v>
      </c>
      <c r="U181" s="2" t="s">
        <v>428</v>
      </c>
      <c r="V181" s="2" t="s">
        <v>1013</v>
      </c>
      <c r="W181" s="2" t="s">
        <v>879</v>
      </c>
      <c r="X181" s="2" t="s">
        <v>2437</v>
      </c>
      <c r="Y181" s="2" t="s">
        <v>789</v>
      </c>
      <c r="Z181" s="4">
        <v>38</v>
      </c>
      <c r="AA181" s="4">
        <f>=ROUNDDOWN(13.1034482758621,0)</f>
      </c>
      <c r="AB181" s="5">
        <v>2.9</v>
      </c>
      <c r="AC181" s="2" t="s">
        <v>132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15</v>
      </c>
      <c r="AQ181" s="8">
        <v>317.33</v>
      </c>
      <c r="AR181" s="4"/>
      <c r="AS181" s="8"/>
      <c r="AT181" s="7"/>
      <c r="AU181" s="7"/>
      <c r="AV181" s="4">
        <v>15</v>
      </c>
      <c r="AW181" s="8">
        <v>317.33</v>
      </c>
      <c r="AX181" s="4"/>
      <c r="AY181" s="8"/>
      <c r="AZ181" s="7"/>
      <c r="BA181" s="7"/>
      <c r="BB181" s="7">
        <v>1</v>
      </c>
      <c r="BC181" s="4">
        <v>15</v>
      </c>
      <c r="BD181" s="8">
        <v>317.33</v>
      </c>
      <c r="BE181" s="4"/>
      <c r="BF181" s="8"/>
      <c r="BG181" s="7"/>
      <c r="BH181" s="7"/>
      <c r="BI181" s="7">
        <v>1</v>
      </c>
      <c r="BJ181" s="4">
        <v>15</v>
      </c>
      <c r="BK181" s="8">
        <v>317.33</v>
      </c>
      <c r="BL181" s="2" t="s">
        <v>2501</v>
      </c>
      <c r="BM181" s="7">
        <v>1</v>
      </c>
      <c r="BN181" s="7">
        <v>1</v>
      </c>
      <c r="BO181" s="4">
        <v>2</v>
      </c>
      <c r="BP181" s="8">
        <v>36.62</v>
      </c>
      <c r="BQ181" s="4"/>
      <c r="BR181" s="8"/>
      <c r="BS181" s="7"/>
      <c r="BT181" s="7"/>
      <c r="BU181" s="2" t="s">
        <v>140</v>
      </c>
      <c r="BV181" s="2" t="s">
        <v>129</v>
      </c>
      <c r="BW181" s="2" t="s">
        <v>132</v>
      </c>
      <c r="BX181" s="2" t="s">
        <v>1762</v>
      </c>
      <c r="BY181" s="2" t="s">
        <v>142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140</v>
      </c>
      <c r="CH181" s="2" t="s">
        <v>129</v>
      </c>
      <c r="CI181" s="2" t="s">
        <v>143</v>
      </c>
      <c r="CJ181" s="2" t="s">
        <v>522</v>
      </c>
      <c r="CK181" s="2" t="s">
        <v>142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140</v>
      </c>
      <c r="CT181" s="2" t="s">
        <v>129</v>
      </c>
      <c r="CU181" s="2" t="s">
        <v>1895</v>
      </c>
      <c r="CV181" s="2" t="s">
        <v>911</v>
      </c>
      <c r="CW181" s="2" t="s">
        <v>142</v>
      </c>
      <c r="CX181" s="2" t="s">
        <v>132</v>
      </c>
      <c r="CY181" s="4">
        <v>3</v>
      </c>
      <c r="CZ181" s="8">
        <v>57.43</v>
      </c>
      <c r="DA181" s="4"/>
      <c r="DB181" s="8"/>
      <c r="DC181" s="7"/>
      <c r="DD181" s="7"/>
      <c r="DE181" s="2" t="s">
        <v>140</v>
      </c>
      <c r="DF181" s="2" t="s">
        <v>129</v>
      </c>
      <c r="DG181" s="2" t="s">
        <v>789</v>
      </c>
      <c r="DH181" s="2" t="s">
        <v>358</v>
      </c>
      <c r="DI181" s="2" t="s">
        <v>142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140</v>
      </c>
      <c r="DR181" s="2" t="s">
        <v>177</v>
      </c>
      <c r="DS181" s="2" t="s">
        <v>148</v>
      </c>
      <c r="DT181" s="2" t="s">
        <v>1297</v>
      </c>
      <c r="DU181" s="2" t="s">
        <v>142</v>
      </c>
      <c r="DV181" s="2" t="s">
        <v>132</v>
      </c>
      <c r="DW181" s="4">
        <v>8</v>
      </c>
      <c r="DX181" s="8">
        <v>187.68</v>
      </c>
      <c r="DY181" s="4"/>
      <c r="DZ181" s="8"/>
      <c r="EA181" s="7"/>
      <c r="EB181" s="7"/>
      <c r="EC181" s="2" t="s">
        <v>140</v>
      </c>
      <c r="ED181" s="2" t="s">
        <v>129</v>
      </c>
      <c r="EE181" s="2" t="s">
        <v>406</v>
      </c>
      <c r="EF181" s="2" t="s">
        <v>409</v>
      </c>
      <c r="EG181" s="2" t="s">
        <v>142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140</v>
      </c>
      <c r="EP181" s="2" t="s">
        <v>129</v>
      </c>
      <c r="EQ181" s="2" t="s">
        <v>1998</v>
      </c>
      <c r="ER181" s="2" t="s">
        <v>2502</v>
      </c>
      <c r="ES181" s="2" t="s">
        <v>142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129</v>
      </c>
      <c r="FC181" s="2" t="s">
        <v>1474</v>
      </c>
      <c r="FD181" s="2" t="s">
        <v>2503</v>
      </c>
      <c r="FE181" s="2" t="s">
        <v>142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173</v>
      </c>
      <c r="FN181" s="2" t="s">
        <v>129</v>
      </c>
      <c r="FO181" s="2" t="s">
        <v>132</v>
      </c>
      <c r="FP181" s="2" t="s">
        <v>132</v>
      </c>
      <c r="FQ181" s="2" t="s">
        <v>142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140</v>
      </c>
      <c r="FZ181" s="2" t="s">
        <v>129</v>
      </c>
      <c r="GA181" s="2" t="s">
        <v>2473</v>
      </c>
      <c r="GB181" s="2" t="s">
        <v>750</v>
      </c>
      <c r="GC181" s="2" t="s">
        <v>142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140</v>
      </c>
      <c r="GL181" s="2" t="s">
        <v>129</v>
      </c>
      <c r="GM181" s="2" t="s">
        <v>2485</v>
      </c>
      <c r="GN181" s="2" t="s">
        <v>1979</v>
      </c>
      <c r="GO181" s="2" t="s">
        <v>142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129</v>
      </c>
      <c r="HK181" s="2" t="s">
        <v>303</v>
      </c>
      <c r="HL181" s="2" t="s">
        <v>240</v>
      </c>
      <c r="HM181" s="2" t="s">
        <v>142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129</v>
      </c>
      <c r="HW181" s="2" t="s">
        <v>367</v>
      </c>
      <c r="HX181" s="2" t="s">
        <v>132</v>
      </c>
      <c r="HY181" s="2" t="s">
        <v>142</v>
      </c>
      <c r="HZ181" s="2" t="s">
        <v>132</v>
      </c>
      <c r="IA181" s="4">
        <v>1</v>
      </c>
      <c r="IB181" s="8">
        <v>18.05</v>
      </c>
      <c r="IC181" s="4"/>
      <c r="ID181" s="8"/>
      <c r="IE181" s="7"/>
      <c r="IF181" s="7"/>
      <c r="IG181" s="2" t="s">
        <v>140</v>
      </c>
      <c r="IH181" s="2" t="s">
        <v>129</v>
      </c>
      <c r="II181" s="2" t="s">
        <v>290</v>
      </c>
      <c r="IJ181" s="2" t="s">
        <v>885</v>
      </c>
      <c r="IK181" s="2" t="s">
        <v>142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129</v>
      </c>
      <c r="IU181" s="2" t="s">
        <v>169</v>
      </c>
      <c r="IV181" s="2" t="s">
        <v>132</v>
      </c>
      <c r="IW181" s="2" t="s">
        <v>142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164</v>
      </c>
      <c r="JF181" s="2" t="s">
        <v>129</v>
      </c>
      <c r="JG181" s="2" t="s">
        <v>132</v>
      </c>
      <c r="JH181" s="2" t="s">
        <v>132</v>
      </c>
      <c r="JI181" s="2" t="s">
        <v>142</v>
      </c>
      <c r="JJ181" s="2" t="s">
        <v>132</v>
      </c>
      <c r="JK181" s="4">
        <v>1</v>
      </c>
      <c r="JL181" s="8">
        <v>17.55</v>
      </c>
      <c r="JM181" s="4"/>
      <c r="JN181" s="8"/>
      <c r="JO181" s="7"/>
      <c r="JP181" s="7"/>
      <c r="JQ181" s="2" t="s">
        <v>140</v>
      </c>
      <c r="JR181" s="2" t="s">
        <v>129</v>
      </c>
      <c r="JS181" s="2" t="s">
        <v>236</v>
      </c>
      <c r="JT181" s="2" t="s">
        <v>751</v>
      </c>
      <c r="JU181" s="2" t="s">
        <v>142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140</v>
      </c>
      <c r="KD181" s="2" t="s">
        <v>129</v>
      </c>
      <c r="KE181" s="2" t="s">
        <v>2450</v>
      </c>
      <c r="KF181" s="2" t="s">
        <v>132</v>
      </c>
      <c r="KG181" s="2" t="s">
        <v>142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132</v>
      </c>
      <c r="KP181" s="2" t="s">
        <v>132</v>
      </c>
      <c r="KQ181" s="2" t="s">
        <v>132</v>
      </c>
      <c r="KR181" s="2" t="s">
        <v>132</v>
      </c>
      <c r="KS181" s="2" t="s">
        <v>132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132</v>
      </c>
      <c r="LN181" s="2" t="s">
        <v>132</v>
      </c>
      <c r="LO181" s="2" t="s">
        <v>132</v>
      </c>
      <c r="LP181" s="2" t="s">
        <v>132</v>
      </c>
      <c r="LQ181" s="2" t="s">
        <v>132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140</v>
      </c>
      <c r="LZ181" s="2" t="s">
        <v>174</v>
      </c>
      <c r="MA181" s="2" t="s">
        <v>484</v>
      </c>
      <c r="MB181" s="2" t="s">
        <v>295</v>
      </c>
      <c r="MC181" s="2" t="s">
        <v>142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175</v>
      </c>
      <c r="ML181" s="2" t="s">
        <v>129</v>
      </c>
      <c r="MM181" s="2" t="s">
        <v>132</v>
      </c>
      <c r="MN181" s="2" t="s">
        <v>132</v>
      </c>
      <c r="MO181" s="2" t="s">
        <v>142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175</v>
      </c>
      <c r="MX181" s="2" t="s">
        <v>129</v>
      </c>
      <c r="MY181" s="2" t="s">
        <v>132</v>
      </c>
      <c r="MZ181" s="2" t="s">
        <v>132</v>
      </c>
      <c r="NA181" s="2" t="s">
        <v>142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175</v>
      </c>
      <c r="NJ181" s="2" t="s">
        <v>129</v>
      </c>
      <c r="NK181" s="2" t="s">
        <v>132</v>
      </c>
      <c r="NL181" s="2" t="s">
        <v>132</v>
      </c>
      <c r="NM181" s="2" t="s">
        <v>142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176</v>
      </c>
      <c r="NV181" s="2" t="s">
        <v>129</v>
      </c>
      <c r="NW181" s="2" t="s">
        <v>132</v>
      </c>
      <c r="NX181" s="2" t="s">
        <v>132</v>
      </c>
      <c r="NY181" s="2" t="s">
        <v>142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175</v>
      </c>
      <c r="OH181" s="2" t="s">
        <v>129</v>
      </c>
      <c r="OI181" s="2" t="s">
        <v>132</v>
      </c>
      <c r="OJ181" s="2" t="s">
        <v>132</v>
      </c>
      <c r="OK181" s="2" t="s">
        <v>142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175</v>
      </c>
      <c r="OT181" s="2" t="s">
        <v>177</v>
      </c>
      <c r="OU181" s="2" t="s">
        <v>132</v>
      </c>
      <c r="OV181" s="2" t="s">
        <v>132</v>
      </c>
      <c r="OW181" s="2" t="s">
        <v>142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176</v>
      </c>
      <c r="PF181" s="2" t="s">
        <v>129</v>
      </c>
      <c r="PG181" s="2" t="s">
        <v>132</v>
      </c>
      <c r="PH181" s="2" t="s">
        <v>132</v>
      </c>
      <c r="PI181" s="2" t="s">
        <v>142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176</v>
      </c>
      <c r="PR181" s="2" t="s">
        <v>129</v>
      </c>
      <c r="PS181" s="2" t="s">
        <v>132</v>
      </c>
      <c r="PT181" s="2" t="s">
        <v>132</v>
      </c>
      <c r="PU181" s="2" t="s">
        <v>142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140</v>
      </c>
      <c r="QP181" s="2" t="s">
        <v>177</v>
      </c>
      <c r="QQ181" s="2" t="s">
        <v>148</v>
      </c>
      <c r="QR181" s="2" t="s">
        <v>1275</v>
      </c>
      <c r="QS181" s="2" t="s">
        <v>142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176</v>
      </c>
      <c r="RB181" s="2" t="s">
        <v>129</v>
      </c>
      <c r="RC181" s="2" t="s">
        <v>132</v>
      </c>
      <c r="RD181" s="2" t="s">
        <v>132</v>
      </c>
      <c r="RE181" s="2" t="s">
        <v>142</v>
      </c>
      <c r="RF181" s="2" t="s">
        <v>180</v>
      </c>
      <c r="RG181" s="4"/>
      <c r="RH181" s="8"/>
      <c r="RI181" s="4"/>
      <c r="RJ181" s="8"/>
      <c r="RK181" s="7"/>
      <c r="RL181" s="7"/>
      <c r="RM181" s="2" t="s">
        <v>140</v>
      </c>
      <c r="RN181" s="2" t="s">
        <v>177</v>
      </c>
      <c r="RO181" s="2" t="s">
        <v>2489</v>
      </c>
      <c r="RP181" s="2" t="s">
        <v>646</v>
      </c>
      <c r="RQ181" s="2" t="s">
        <v>142</v>
      </c>
      <c r="RR181" s="2" t="s">
        <v>132</v>
      </c>
    </row>
    <row r="182">
      <c r="A182" s="2" t="s">
        <v>2504</v>
      </c>
      <c r="B182" s="2" t="s">
        <v>121</v>
      </c>
      <c r="C182" s="2" t="s">
        <v>2434</v>
      </c>
      <c r="D182" s="2" t="s">
        <v>929</v>
      </c>
      <c r="E182" s="2" t="s">
        <v>660</v>
      </c>
      <c r="F182" s="2" t="s">
        <v>2505</v>
      </c>
      <c r="G182" s="2" t="s">
        <v>2505</v>
      </c>
      <c r="H182" s="2" t="s">
        <v>2505</v>
      </c>
      <c r="I182" s="2" t="s">
        <v>2479</v>
      </c>
      <c r="J182" s="2" t="s">
        <v>127</v>
      </c>
      <c r="K182" s="2" t="s">
        <v>465</v>
      </c>
      <c r="L182" s="3">
        <v>27.4</v>
      </c>
      <c r="M182" s="3">
        <v>28.77</v>
      </c>
      <c r="N182" s="3">
        <v>59.49</v>
      </c>
      <c r="O182" s="2" t="s">
        <v>129</v>
      </c>
      <c r="P182" s="2" t="s">
        <v>632</v>
      </c>
      <c r="Q182" s="2" t="s">
        <v>131</v>
      </c>
      <c r="R182" s="2" t="s">
        <v>132</v>
      </c>
      <c r="S182" s="2" t="s">
        <v>2506</v>
      </c>
      <c r="T182" s="2" t="s">
        <v>132</v>
      </c>
      <c r="U182" s="2" t="s">
        <v>428</v>
      </c>
      <c r="V182" s="2" t="s">
        <v>1013</v>
      </c>
      <c r="W182" s="2" t="s">
        <v>879</v>
      </c>
      <c r="X182" s="2" t="s">
        <v>2437</v>
      </c>
      <c r="Y182" s="2" t="s">
        <v>789</v>
      </c>
      <c r="Z182" s="4">
        <v>49</v>
      </c>
      <c r="AA182" s="4">
        <f>=ROUNDDOWN(25.7894736842105,0)</f>
      </c>
      <c r="AB182" s="5">
        <v>1.9</v>
      </c>
      <c r="AC182" s="2" t="s">
        <v>132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5</v>
      </c>
      <c r="AQ182" s="8">
        <v>179.64</v>
      </c>
      <c r="AR182" s="4"/>
      <c r="AS182" s="8"/>
      <c r="AT182" s="7"/>
      <c r="AU182" s="7"/>
      <c r="AV182" s="4">
        <v>5</v>
      </c>
      <c r="AW182" s="8">
        <v>179.64</v>
      </c>
      <c r="AX182" s="4"/>
      <c r="AY182" s="8"/>
      <c r="AZ182" s="7"/>
      <c r="BA182" s="7"/>
      <c r="BB182" s="7">
        <v>1</v>
      </c>
      <c r="BC182" s="4">
        <v>5</v>
      </c>
      <c r="BD182" s="8">
        <v>179.64</v>
      </c>
      <c r="BE182" s="4"/>
      <c r="BF182" s="8"/>
      <c r="BG182" s="7"/>
      <c r="BH182" s="7"/>
      <c r="BI182" s="7">
        <v>1</v>
      </c>
      <c r="BJ182" s="4">
        <v>5</v>
      </c>
      <c r="BK182" s="8">
        <v>179.64</v>
      </c>
      <c r="BL182" s="2" t="s">
        <v>2507</v>
      </c>
      <c r="BM182" s="7">
        <v>1</v>
      </c>
      <c r="BN182" s="7">
        <v>1</v>
      </c>
      <c r="BO182" s="4">
        <v>1</v>
      </c>
      <c r="BP182" s="8">
        <v>31.51</v>
      </c>
      <c r="BQ182" s="4"/>
      <c r="BR182" s="8"/>
      <c r="BS182" s="7"/>
      <c r="BT182" s="7"/>
      <c r="BU182" s="2" t="s">
        <v>140</v>
      </c>
      <c r="BV182" s="2" t="s">
        <v>129</v>
      </c>
      <c r="BW182" s="2" t="s">
        <v>2508</v>
      </c>
      <c r="BX182" s="2" t="s">
        <v>181</v>
      </c>
      <c r="BY182" s="2" t="s">
        <v>142</v>
      </c>
      <c r="BZ182" s="2" t="s">
        <v>132</v>
      </c>
      <c r="CA182" s="4"/>
      <c r="CB182" s="8"/>
      <c r="CC182" s="4"/>
      <c r="CD182" s="8"/>
      <c r="CE182" s="7"/>
      <c r="CF182" s="7"/>
      <c r="CG182" s="2" t="s">
        <v>140</v>
      </c>
      <c r="CH182" s="2" t="s">
        <v>129</v>
      </c>
      <c r="CI182" s="2" t="s">
        <v>789</v>
      </c>
      <c r="CJ182" s="2" t="s">
        <v>151</v>
      </c>
      <c r="CK182" s="2" t="s">
        <v>142</v>
      </c>
      <c r="CL182" s="2" t="s">
        <v>132</v>
      </c>
      <c r="CM182" s="4"/>
      <c r="CN182" s="8"/>
      <c r="CO182" s="4"/>
      <c r="CP182" s="8"/>
      <c r="CQ182" s="7"/>
      <c r="CR182" s="7"/>
      <c r="CS182" s="2" t="s">
        <v>140</v>
      </c>
      <c r="CT182" s="2" t="s">
        <v>129</v>
      </c>
      <c r="CU182" s="2" t="s">
        <v>1895</v>
      </c>
      <c r="CV182" s="2" t="s">
        <v>1518</v>
      </c>
      <c r="CW182" s="2" t="s">
        <v>142</v>
      </c>
      <c r="CX182" s="2" t="s">
        <v>132</v>
      </c>
      <c r="CY182" s="4">
        <v>1</v>
      </c>
      <c r="CZ182" s="8">
        <v>28.76</v>
      </c>
      <c r="DA182" s="4"/>
      <c r="DB182" s="8"/>
      <c r="DC182" s="7"/>
      <c r="DD182" s="7"/>
      <c r="DE182" s="2" t="s">
        <v>140</v>
      </c>
      <c r="DF182" s="2" t="s">
        <v>129</v>
      </c>
      <c r="DG182" s="2" t="s">
        <v>789</v>
      </c>
      <c r="DH182" s="2" t="s">
        <v>153</v>
      </c>
      <c r="DI182" s="2" t="s">
        <v>142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140</v>
      </c>
      <c r="DR182" s="2" t="s">
        <v>177</v>
      </c>
      <c r="DS182" s="2" t="s">
        <v>148</v>
      </c>
      <c r="DT182" s="2" t="s">
        <v>149</v>
      </c>
      <c r="DU182" s="2" t="s">
        <v>142</v>
      </c>
      <c r="DV182" s="2" t="s">
        <v>132</v>
      </c>
      <c r="DW182" s="4">
        <v>2</v>
      </c>
      <c r="DX182" s="8">
        <v>83.84</v>
      </c>
      <c r="DY182" s="4"/>
      <c r="DZ182" s="8"/>
      <c r="EA182" s="7"/>
      <c r="EB182" s="7"/>
      <c r="EC182" s="2" t="s">
        <v>140</v>
      </c>
      <c r="ED182" s="2" t="s">
        <v>129</v>
      </c>
      <c r="EE182" s="2" t="s">
        <v>359</v>
      </c>
      <c r="EF182" s="2" t="s">
        <v>294</v>
      </c>
      <c r="EG182" s="2" t="s">
        <v>142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140</v>
      </c>
      <c r="EP182" s="2" t="s">
        <v>129</v>
      </c>
      <c r="EQ182" s="2" t="s">
        <v>1998</v>
      </c>
      <c r="ER182" s="2" t="s">
        <v>2030</v>
      </c>
      <c r="ES182" s="2" t="s">
        <v>142</v>
      </c>
      <c r="ET182" s="2" t="s">
        <v>132</v>
      </c>
      <c r="EU182" s="4">
        <v>1</v>
      </c>
      <c r="EV182" s="8">
        <v>35.53</v>
      </c>
      <c r="EW182" s="4"/>
      <c r="EX182" s="8"/>
      <c r="EY182" s="7"/>
      <c r="EZ182" s="7"/>
      <c r="FA182" s="2" t="s">
        <v>140</v>
      </c>
      <c r="FB182" s="2" t="s">
        <v>129</v>
      </c>
      <c r="FC182" s="2" t="s">
        <v>1474</v>
      </c>
      <c r="FD182" s="2" t="s">
        <v>2509</v>
      </c>
      <c r="FE182" s="2" t="s">
        <v>142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173</v>
      </c>
      <c r="FN182" s="2" t="s">
        <v>129</v>
      </c>
      <c r="FO182" s="2" t="s">
        <v>132</v>
      </c>
      <c r="FP182" s="2" t="s">
        <v>132</v>
      </c>
      <c r="FQ182" s="2" t="s">
        <v>142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140</v>
      </c>
      <c r="FZ182" s="2" t="s">
        <v>129</v>
      </c>
      <c r="GA182" s="2" t="s">
        <v>1978</v>
      </c>
      <c r="GB182" s="2" t="s">
        <v>132</v>
      </c>
      <c r="GC182" s="2" t="s">
        <v>142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140</v>
      </c>
      <c r="GL182" s="2" t="s">
        <v>129</v>
      </c>
      <c r="GM182" s="2" t="s">
        <v>789</v>
      </c>
      <c r="GN182" s="2" t="s">
        <v>1333</v>
      </c>
      <c r="GO182" s="2" t="s">
        <v>142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132</v>
      </c>
      <c r="GX182" s="2" t="s">
        <v>132</v>
      </c>
      <c r="GY182" s="2" t="s">
        <v>132</v>
      </c>
      <c r="GZ182" s="2" t="s">
        <v>132</v>
      </c>
      <c r="HA182" s="2" t="s">
        <v>132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140</v>
      </c>
      <c r="HJ182" s="2" t="s">
        <v>129</v>
      </c>
      <c r="HK182" s="2" t="s">
        <v>303</v>
      </c>
      <c r="HL182" s="2" t="s">
        <v>2510</v>
      </c>
      <c r="HM182" s="2" t="s">
        <v>142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140</v>
      </c>
      <c r="HV182" s="2" t="s">
        <v>129</v>
      </c>
      <c r="HW182" s="2" t="s">
        <v>367</v>
      </c>
      <c r="HX182" s="2" t="s">
        <v>155</v>
      </c>
      <c r="HY182" s="2" t="s">
        <v>142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140</v>
      </c>
      <c r="IH182" s="2" t="s">
        <v>129</v>
      </c>
      <c r="II182" s="2" t="s">
        <v>290</v>
      </c>
      <c r="IJ182" s="2" t="s">
        <v>657</v>
      </c>
      <c r="IK182" s="2" t="s">
        <v>142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140</v>
      </c>
      <c r="IT182" s="2" t="s">
        <v>129</v>
      </c>
      <c r="IU182" s="2" t="s">
        <v>169</v>
      </c>
      <c r="IV182" s="2" t="s">
        <v>132</v>
      </c>
      <c r="IW182" s="2" t="s">
        <v>142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164</v>
      </c>
      <c r="JF182" s="2" t="s">
        <v>129</v>
      </c>
      <c r="JG182" s="2" t="s">
        <v>132</v>
      </c>
      <c r="JH182" s="2" t="s">
        <v>132</v>
      </c>
      <c r="JI182" s="2" t="s">
        <v>142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140</v>
      </c>
      <c r="JR182" s="2" t="s">
        <v>129</v>
      </c>
      <c r="JS182" s="2" t="s">
        <v>236</v>
      </c>
      <c r="JT182" s="2" t="s">
        <v>2054</v>
      </c>
      <c r="JU182" s="2" t="s">
        <v>142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140</v>
      </c>
      <c r="KD182" s="2" t="s">
        <v>129</v>
      </c>
      <c r="KE182" s="2" t="s">
        <v>2450</v>
      </c>
      <c r="KF182" s="2" t="s">
        <v>1301</v>
      </c>
      <c r="KG182" s="2" t="s">
        <v>142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132</v>
      </c>
      <c r="LB182" s="2" t="s">
        <v>132</v>
      </c>
      <c r="LC182" s="2" t="s">
        <v>132</v>
      </c>
      <c r="LD182" s="2" t="s">
        <v>132</v>
      </c>
      <c r="LE182" s="2" t="s">
        <v>132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132</v>
      </c>
      <c r="LN182" s="2" t="s">
        <v>132</v>
      </c>
      <c r="LO182" s="2" t="s">
        <v>132</v>
      </c>
      <c r="LP182" s="2" t="s">
        <v>132</v>
      </c>
      <c r="LQ182" s="2" t="s">
        <v>132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140</v>
      </c>
      <c r="LZ182" s="2" t="s">
        <v>174</v>
      </c>
      <c r="MA182" s="2" t="s">
        <v>484</v>
      </c>
      <c r="MB182" s="2" t="s">
        <v>181</v>
      </c>
      <c r="MC182" s="2" t="s">
        <v>142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175</v>
      </c>
      <c r="ML182" s="2" t="s">
        <v>129</v>
      </c>
      <c r="MM182" s="2" t="s">
        <v>132</v>
      </c>
      <c r="MN182" s="2" t="s">
        <v>132</v>
      </c>
      <c r="MO182" s="2" t="s">
        <v>142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175</v>
      </c>
      <c r="MX182" s="2" t="s">
        <v>129</v>
      </c>
      <c r="MY182" s="2" t="s">
        <v>132</v>
      </c>
      <c r="MZ182" s="2" t="s">
        <v>132</v>
      </c>
      <c r="NA182" s="2" t="s">
        <v>142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175</v>
      </c>
      <c r="NJ182" s="2" t="s">
        <v>129</v>
      </c>
      <c r="NK182" s="2" t="s">
        <v>132</v>
      </c>
      <c r="NL182" s="2" t="s">
        <v>132</v>
      </c>
      <c r="NM182" s="2" t="s">
        <v>142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176</v>
      </c>
      <c r="NV182" s="2" t="s">
        <v>129</v>
      </c>
      <c r="NW182" s="2" t="s">
        <v>132</v>
      </c>
      <c r="NX182" s="2" t="s">
        <v>132</v>
      </c>
      <c r="NY182" s="2" t="s">
        <v>142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175</v>
      </c>
      <c r="OH182" s="2" t="s">
        <v>129</v>
      </c>
      <c r="OI182" s="2" t="s">
        <v>132</v>
      </c>
      <c r="OJ182" s="2" t="s">
        <v>132</v>
      </c>
      <c r="OK182" s="2" t="s">
        <v>142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175</v>
      </c>
      <c r="OT182" s="2" t="s">
        <v>177</v>
      </c>
      <c r="OU182" s="2" t="s">
        <v>132</v>
      </c>
      <c r="OV182" s="2" t="s">
        <v>132</v>
      </c>
      <c r="OW182" s="2" t="s">
        <v>142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176</v>
      </c>
      <c r="PF182" s="2" t="s">
        <v>129</v>
      </c>
      <c r="PG182" s="2" t="s">
        <v>132</v>
      </c>
      <c r="PH182" s="2" t="s">
        <v>132</v>
      </c>
      <c r="PI182" s="2" t="s">
        <v>142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176</v>
      </c>
      <c r="PR182" s="2" t="s">
        <v>129</v>
      </c>
      <c r="PS182" s="2" t="s">
        <v>132</v>
      </c>
      <c r="PT182" s="2" t="s">
        <v>132</v>
      </c>
      <c r="PU182" s="2" t="s">
        <v>142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140</v>
      </c>
      <c r="QP182" s="2" t="s">
        <v>177</v>
      </c>
      <c r="QQ182" s="2" t="s">
        <v>148</v>
      </c>
      <c r="QR182" s="2" t="s">
        <v>1275</v>
      </c>
      <c r="QS182" s="2" t="s">
        <v>142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176</v>
      </c>
      <c r="RB182" s="2" t="s">
        <v>129</v>
      </c>
      <c r="RC182" s="2" t="s">
        <v>132</v>
      </c>
      <c r="RD182" s="2" t="s">
        <v>132</v>
      </c>
      <c r="RE182" s="2" t="s">
        <v>142</v>
      </c>
      <c r="RF182" s="2" t="s">
        <v>132</v>
      </c>
      <c r="RG182" s="4"/>
      <c r="RH182" s="8"/>
      <c r="RI182" s="4"/>
      <c r="RJ182" s="8"/>
      <c r="RK182" s="7"/>
      <c r="RL182" s="7"/>
      <c r="RM182" s="2" t="s">
        <v>140</v>
      </c>
      <c r="RN182" s="2" t="s">
        <v>177</v>
      </c>
      <c r="RO182" s="2" t="s">
        <v>2489</v>
      </c>
      <c r="RP182" s="2" t="s">
        <v>646</v>
      </c>
      <c r="RQ182" s="2" t="s">
        <v>142</v>
      </c>
      <c r="RR182" s="2" t="s">
        <v>132</v>
      </c>
    </row>
    <row r="183">
      <c r="A183" s="2" t="s">
        <v>2511</v>
      </c>
      <c r="B183" s="2" t="s">
        <v>121</v>
      </c>
      <c r="C183" s="2" t="s">
        <v>2434</v>
      </c>
      <c r="D183" s="2" t="s">
        <v>929</v>
      </c>
      <c r="E183" s="2" t="s">
        <v>660</v>
      </c>
      <c r="F183" s="2" t="s">
        <v>2512</v>
      </c>
      <c r="G183" s="2" t="s">
        <v>2512</v>
      </c>
      <c r="H183" s="2" t="s">
        <v>2512</v>
      </c>
      <c r="I183" s="2" t="s">
        <v>2513</v>
      </c>
      <c r="J183" s="2" t="s">
        <v>127</v>
      </c>
      <c r="K183" s="2" t="s">
        <v>280</v>
      </c>
      <c r="L183" s="3">
        <v>65.14</v>
      </c>
      <c r="M183" s="3">
        <v>68.4</v>
      </c>
      <c r="N183" s="3">
        <v>139.99</v>
      </c>
      <c r="O183" s="2" t="s">
        <v>905</v>
      </c>
      <c r="P183" s="2" t="s">
        <v>632</v>
      </c>
      <c r="Q183" s="2" t="s">
        <v>131</v>
      </c>
      <c r="R183" s="2" t="s">
        <v>132</v>
      </c>
      <c r="S183" s="2" t="s">
        <v>2514</v>
      </c>
      <c r="T183" s="2" t="s">
        <v>132</v>
      </c>
      <c r="U183" s="2" t="s">
        <v>428</v>
      </c>
      <c r="V183" s="2" t="s">
        <v>746</v>
      </c>
      <c r="W183" s="2" t="s">
        <v>246</v>
      </c>
      <c r="X183" s="2" t="s">
        <v>2457</v>
      </c>
      <c r="Y183" s="2" t="s">
        <v>2515</v>
      </c>
      <c r="Z183" s="4"/>
      <c r="AA183" s="4">
        <f>=ROUNDDOWN({0},0)</f>
      </c>
      <c r="AB183" s="5"/>
      <c r="AC183" s="2" t="s">
        <v>132</v>
      </c>
      <c r="AD183" s="4"/>
      <c r="AE183" s="4"/>
      <c r="AF183" s="6">
        <v>63</v>
      </c>
      <c r="AG183" s="6"/>
      <c r="AH183" s="7">
        <v>0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132</v>
      </c>
      <c r="BM183" s="7"/>
      <c r="BN183" s="7"/>
      <c r="BO183" s="4"/>
      <c r="BP183" s="8"/>
      <c r="BQ183" s="4"/>
      <c r="BR183" s="8"/>
      <c r="BS183" s="7"/>
      <c r="BT183" s="7"/>
      <c r="BU183" s="2" t="s">
        <v>140</v>
      </c>
      <c r="BV183" s="2" t="s">
        <v>177</v>
      </c>
      <c r="BW183" s="2" t="s">
        <v>132</v>
      </c>
      <c r="BX183" s="2" t="s">
        <v>2378</v>
      </c>
      <c r="BY183" s="2" t="s">
        <v>142</v>
      </c>
      <c r="BZ183" s="2" t="s">
        <v>132</v>
      </c>
      <c r="CA183" s="4"/>
      <c r="CB183" s="8"/>
      <c r="CC183" s="4"/>
      <c r="CD183" s="8"/>
      <c r="CE183" s="7"/>
      <c r="CF183" s="7"/>
      <c r="CG183" s="2" t="s">
        <v>140</v>
      </c>
      <c r="CH183" s="2" t="s">
        <v>177</v>
      </c>
      <c r="CI183" s="2" t="s">
        <v>422</v>
      </c>
      <c r="CJ183" s="2" t="s">
        <v>651</v>
      </c>
      <c r="CK183" s="2" t="s">
        <v>142</v>
      </c>
      <c r="CL183" s="2" t="s">
        <v>132</v>
      </c>
      <c r="CM183" s="4"/>
      <c r="CN183" s="8"/>
      <c r="CO183" s="4"/>
      <c r="CP183" s="8"/>
      <c r="CQ183" s="7"/>
      <c r="CR183" s="7"/>
      <c r="CS183" s="2" t="s">
        <v>140</v>
      </c>
      <c r="CT183" s="2" t="s">
        <v>177</v>
      </c>
      <c r="CU183" s="2" t="s">
        <v>132</v>
      </c>
      <c r="CV183" s="2" t="s">
        <v>132</v>
      </c>
      <c r="CW183" s="2" t="s">
        <v>142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140</v>
      </c>
      <c r="DF183" s="2" t="s">
        <v>177</v>
      </c>
      <c r="DG183" s="2" t="s">
        <v>2272</v>
      </c>
      <c r="DH183" s="2" t="s">
        <v>272</v>
      </c>
      <c r="DI183" s="2" t="s">
        <v>142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140</v>
      </c>
      <c r="DR183" s="2" t="s">
        <v>177</v>
      </c>
      <c r="DS183" s="2" t="s">
        <v>452</v>
      </c>
      <c r="DT183" s="2" t="s">
        <v>222</v>
      </c>
      <c r="DU183" s="2" t="s">
        <v>142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140</v>
      </c>
      <c r="ED183" s="2" t="s">
        <v>177</v>
      </c>
      <c r="EE183" s="2" t="s">
        <v>258</v>
      </c>
      <c r="EF183" s="2" t="s">
        <v>1872</v>
      </c>
      <c r="EG183" s="2" t="s">
        <v>142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140</v>
      </c>
      <c r="EP183" s="2" t="s">
        <v>177</v>
      </c>
      <c r="EQ183" s="2" t="s">
        <v>561</v>
      </c>
      <c r="ER183" s="2" t="s">
        <v>414</v>
      </c>
      <c r="ES183" s="2" t="s">
        <v>142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164</v>
      </c>
      <c r="FB183" s="2" t="s">
        <v>177</v>
      </c>
      <c r="FC183" s="2" t="s">
        <v>132</v>
      </c>
      <c r="FD183" s="2" t="s">
        <v>132</v>
      </c>
      <c r="FE183" s="2" t="s">
        <v>142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176</v>
      </c>
      <c r="FN183" s="2" t="s">
        <v>177</v>
      </c>
      <c r="FO183" s="2" t="s">
        <v>132</v>
      </c>
      <c r="FP183" s="2" t="s">
        <v>132</v>
      </c>
      <c r="FQ183" s="2" t="s">
        <v>142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175</v>
      </c>
      <c r="FZ183" s="2" t="s">
        <v>177</v>
      </c>
      <c r="GA183" s="2" t="s">
        <v>132</v>
      </c>
      <c r="GB183" s="2" t="s">
        <v>132</v>
      </c>
      <c r="GC183" s="2" t="s">
        <v>142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140</v>
      </c>
      <c r="GL183" s="2" t="s">
        <v>129</v>
      </c>
      <c r="GM183" s="2" t="s">
        <v>452</v>
      </c>
      <c r="GN183" s="2" t="s">
        <v>2516</v>
      </c>
      <c r="GO183" s="2" t="s">
        <v>142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132</v>
      </c>
      <c r="GX183" s="2" t="s">
        <v>132</v>
      </c>
      <c r="GY183" s="2" t="s">
        <v>132</v>
      </c>
      <c r="GZ183" s="2" t="s">
        <v>132</v>
      </c>
      <c r="HA183" s="2" t="s">
        <v>132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140</v>
      </c>
      <c r="HJ183" s="2" t="s">
        <v>177</v>
      </c>
      <c r="HK183" s="2" t="s">
        <v>207</v>
      </c>
      <c r="HL183" s="2" t="s">
        <v>543</v>
      </c>
      <c r="HM183" s="2" t="s">
        <v>142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175</v>
      </c>
      <c r="HV183" s="2" t="s">
        <v>177</v>
      </c>
      <c r="HW183" s="2" t="s">
        <v>132</v>
      </c>
      <c r="HX183" s="2" t="s">
        <v>132</v>
      </c>
      <c r="HY183" s="2" t="s">
        <v>142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140</v>
      </c>
      <c r="IH183" s="2" t="s">
        <v>177</v>
      </c>
      <c r="II183" s="2" t="s">
        <v>340</v>
      </c>
      <c r="IJ183" s="2" t="s">
        <v>132</v>
      </c>
      <c r="IK183" s="2" t="s">
        <v>142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175</v>
      </c>
      <c r="IT183" s="2" t="s">
        <v>177</v>
      </c>
      <c r="IU183" s="2" t="s">
        <v>132</v>
      </c>
      <c r="IV183" s="2" t="s">
        <v>132</v>
      </c>
      <c r="IW183" s="2" t="s">
        <v>142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175</v>
      </c>
      <c r="JF183" s="2" t="s">
        <v>177</v>
      </c>
      <c r="JG183" s="2" t="s">
        <v>132</v>
      </c>
      <c r="JH183" s="2" t="s">
        <v>132</v>
      </c>
      <c r="JI183" s="2" t="s">
        <v>142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176</v>
      </c>
      <c r="JR183" s="2" t="s">
        <v>177</v>
      </c>
      <c r="JS183" s="2" t="s">
        <v>132</v>
      </c>
      <c r="JT183" s="2" t="s">
        <v>132</v>
      </c>
      <c r="JU183" s="2" t="s">
        <v>142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140</v>
      </c>
      <c r="KD183" s="2" t="s">
        <v>177</v>
      </c>
      <c r="KE183" s="2" t="s">
        <v>552</v>
      </c>
      <c r="KF183" s="2" t="s">
        <v>132</v>
      </c>
      <c r="KG183" s="2" t="s">
        <v>142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176</v>
      </c>
      <c r="LB183" s="2" t="s">
        <v>177</v>
      </c>
      <c r="LC183" s="2" t="s">
        <v>132</v>
      </c>
      <c r="LD183" s="2" t="s">
        <v>132</v>
      </c>
      <c r="LE183" s="2" t="s">
        <v>142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132</v>
      </c>
      <c r="LN183" s="2" t="s">
        <v>132</v>
      </c>
      <c r="LO183" s="2" t="s">
        <v>132</v>
      </c>
      <c r="LP183" s="2" t="s">
        <v>132</v>
      </c>
      <c r="LQ183" s="2" t="s">
        <v>132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140</v>
      </c>
      <c r="LZ183" s="2" t="s">
        <v>177</v>
      </c>
      <c r="MA183" s="2" t="s">
        <v>272</v>
      </c>
      <c r="MB183" s="2" t="s">
        <v>2198</v>
      </c>
      <c r="MC183" s="2" t="s">
        <v>142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175</v>
      </c>
      <c r="ML183" s="2" t="s">
        <v>177</v>
      </c>
      <c r="MM183" s="2" t="s">
        <v>132</v>
      </c>
      <c r="MN183" s="2" t="s">
        <v>132</v>
      </c>
      <c r="MO183" s="2" t="s">
        <v>142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175</v>
      </c>
      <c r="MX183" s="2" t="s">
        <v>177</v>
      </c>
      <c r="MY183" s="2" t="s">
        <v>132</v>
      </c>
      <c r="MZ183" s="2" t="s">
        <v>132</v>
      </c>
      <c r="NA183" s="2" t="s">
        <v>142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176</v>
      </c>
      <c r="NV183" s="2" t="s">
        <v>177</v>
      </c>
      <c r="NW183" s="2" t="s">
        <v>132</v>
      </c>
      <c r="NX183" s="2" t="s">
        <v>132</v>
      </c>
      <c r="NY183" s="2" t="s">
        <v>142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175</v>
      </c>
      <c r="OH183" s="2" t="s">
        <v>177</v>
      </c>
      <c r="OI183" s="2" t="s">
        <v>132</v>
      </c>
      <c r="OJ183" s="2" t="s">
        <v>132</v>
      </c>
      <c r="OK183" s="2" t="s">
        <v>142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175</v>
      </c>
      <c r="OT183" s="2" t="s">
        <v>177</v>
      </c>
      <c r="OU183" s="2" t="s">
        <v>132</v>
      </c>
      <c r="OV183" s="2" t="s">
        <v>132</v>
      </c>
      <c r="OW183" s="2" t="s">
        <v>142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176</v>
      </c>
      <c r="PF183" s="2" t="s">
        <v>177</v>
      </c>
      <c r="PG183" s="2" t="s">
        <v>132</v>
      </c>
      <c r="PH183" s="2" t="s">
        <v>132</v>
      </c>
      <c r="PI183" s="2" t="s">
        <v>142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176</v>
      </c>
      <c r="PR183" s="2" t="s">
        <v>177</v>
      </c>
      <c r="PS183" s="2" t="s">
        <v>132</v>
      </c>
      <c r="PT183" s="2" t="s">
        <v>132</v>
      </c>
      <c r="PU183" s="2" t="s">
        <v>142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175</v>
      </c>
      <c r="QP183" s="2" t="s">
        <v>177</v>
      </c>
      <c r="QQ183" s="2" t="s">
        <v>132</v>
      </c>
      <c r="QR183" s="2" t="s">
        <v>132</v>
      </c>
      <c r="QS183" s="2" t="s">
        <v>142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176</v>
      </c>
      <c r="RB183" s="2" t="s">
        <v>177</v>
      </c>
      <c r="RC183" s="2" t="s">
        <v>132</v>
      </c>
      <c r="RD183" s="2" t="s">
        <v>132</v>
      </c>
      <c r="RE183" s="2" t="s">
        <v>142</v>
      </c>
      <c r="RF183" s="2" t="s">
        <v>132</v>
      </c>
      <c r="RG183" s="4"/>
      <c r="RH183" s="8"/>
      <c r="RI183" s="4"/>
      <c r="RJ183" s="8"/>
      <c r="RK183" s="7"/>
      <c r="RL183" s="7"/>
      <c r="RM183" s="2" t="s">
        <v>175</v>
      </c>
      <c r="RN183" s="2" t="s">
        <v>177</v>
      </c>
      <c r="RO183" s="2" t="s">
        <v>132</v>
      </c>
      <c r="RP183" s="2" t="s">
        <v>132</v>
      </c>
      <c r="RQ183" s="2" t="s">
        <v>142</v>
      </c>
      <c r="RR183" s="2" t="s">
        <v>132</v>
      </c>
    </row>
    <row r="184">
      <c r="A184" s="2" t="s">
        <v>2517</v>
      </c>
      <c r="B184" s="2" t="s">
        <v>121</v>
      </c>
      <c r="C184" s="2" t="s">
        <v>2434</v>
      </c>
      <c r="D184" s="2" t="s">
        <v>1898</v>
      </c>
      <c r="E184" s="2" t="s">
        <v>1899</v>
      </c>
      <c r="F184" s="2" t="s">
        <v>2518</v>
      </c>
      <c r="G184" s="2" t="s">
        <v>2518</v>
      </c>
      <c r="H184" s="2" t="s">
        <v>2518</v>
      </c>
      <c r="I184" s="2" t="s">
        <v>2519</v>
      </c>
      <c r="J184" s="2" t="s">
        <v>127</v>
      </c>
      <c r="K184" s="2" t="s">
        <v>847</v>
      </c>
      <c r="L184" s="3">
        <v>62.26</v>
      </c>
      <c r="M184" s="3">
        <v>65.37</v>
      </c>
      <c r="N184" s="3">
        <v>130.04</v>
      </c>
      <c r="O184" s="2" t="s">
        <v>129</v>
      </c>
      <c r="P184" s="2" t="s">
        <v>130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428</v>
      </c>
      <c r="V184" s="2" t="s">
        <v>1984</v>
      </c>
      <c r="W184" s="2" t="s">
        <v>136</v>
      </c>
      <c r="X184" s="2" t="s">
        <v>2457</v>
      </c>
      <c r="Y184" s="2" t="s">
        <v>590</v>
      </c>
      <c r="Z184" s="4">
        <v>270</v>
      </c>
      <c r="AA184" s="4">
        <f>=ROUNDDOWN(9.31034482758621,0)</f>
      </c>
      <c r="AB184" s="5">
        <v>29</v>
      </c>
      <c r="AC184" s="2" t="s">
        <v>286</v>
      </c>
      <c r="AD184" s="4">
        <v>350</v>
      </c>
      <c r="AE184" s="4">
        <v>750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175</v>
      </c>
      <c r="AQ184" s="8">
        <v>12370.99</v>
      </c>
      <c r="AR184" s="4"/>
      <c r="AS184" s="8"/>
      <c r="AT184" s="7"/>
      <c r="AU184" s="7"/>
      <c r="AV184" s="4">
        <v>175</v>
      </c>
      <c r="AW184" s="8">
        <v>12370.99</v>
      </c>
      <c r="AX184" s="4"/>
      <c r="AY184" s="8"/>
      <c r="AZ184" s="7"/>
      <c r="BA184" s="7"/>
      <c r="BB184" s="7">
        <v>1</v>
      </c>
      <c r="BC184" s="4">
        <v>175</v>
      </c>
      <c r="BD184" s="8">
        <v>12370.99</v>
      </c>
      <c r="BE184" s="4"/>
      <c r="BF184" s="8"/>
      <c r="BG184" s="7"/>
      <c r="BH184" s="7"/>
      <c r="BI184" s="7">
        <v>1</v>
      </c>
      <c r="BJ184" s="4">
        <v>175</v>
      </c>
      <c r="BK184" s="8">
        <v>12370.99</v>
      </c>
      <c r="BL184" s="2" t="s">
        <v>2520</v>
      </c>
      <c r="BM184" s="7">
        <v>1</v>
      </c>
      <c r="BN184" s="7">
        <v>1</v>
      </c>
      <c r="BO184" s="4">
        <v>94</v>
      </c>
      <c r="BP184" s="8">
        <v>6730.4</v>
      </c>
      <c r="BQ184" s="4"/>
      <c r="BR184" s="8"/>
      <c r="BS184" s="7"/>
      <c r="BT184" s="7"/>
      <c r="BU184" s="2" t="s">
        <v>140</v>
      </c>
      <c r="BV184" s="2" t="s">
        <v>129</v>
      </c>
      <c r="BW184" s="2" t="s">
        <v>132</v>
      </c>
      <c r="BX184" s="2" t="s">
        <v>2521</v>
      </c>
      <c r="BY184" s="2" t="s">
        <v>142</v>
      </c>
      <c r="BZ184" s="2" t="s">
        <v>132</v>
      </c>
      <c r="CA184" s="4">
        <v>45</v>
      </c>
      <c r="CB184" s="8">
        <v>2650.98</v>
      </c>
      <c r="CC184" s="4"/>
      <c r="CD184" s="8"/>
      <c r="CE184" s="7"/>
      <c r="CF184" s="7"/>
      <c r="CG184" s="2" t="s">
        <v>140</v>
      </c>
      <c r="CH184" s="2" t="s">
        <v>129</v>
      </c>
      <c r="CI184" s="2" t="s">
        <v>590</v>
      </c>
      <c r="CJ184" s="2" t="s">
        <v>621</v>
      </c>
      <c r="CK184" s="2" t="s">
        <v>142</v>
      </c>
      <c r="CL184" s="2" t="s">
        <v>132</v>
      </c>
      <c r="CM184" s="4">
        <v>4</v>
      </c>
      <c r="CN184" s="8">
        <v>344.56</v>
      </c>
      <c r="CO184" s="4"/>
      <c r="CP184" s="8"/>
      <c r="CQ184" s="7"/>
      <c r="CR184" s="7"/>
      <c r="CS184" s="2" t="s">
        <v>140</v>
      </c>
      <c r="CT184" s="2" t="s">
        <v>129</v>
      </c>
      <c r="CU184" s="2" t="s">
        <v>2032</v>
      </c>
      <c r="CV184" s="2" t="s">
        <v>2472</v>
      </c>
      <c r="CW184" s="2" t="s">
        <v>142</v>
      </c>
      <c r="CX184" s="2" t="s">
        <v>132</v>
      </c>
      <c r="CY184" s="4">
        <v>5</v>
      </c>
      <c r="CZ184" s="8">
        <v>464.48</v>
      </c>
      <c r="DA184" s="4"/>
      <c r="DB184" s="8"/>
      <c r="DC184" s="7"/>
      <c r="DD184" s="7"/>
      <c r="DE184" s="2" t="s">
        <v>140</v>
      </c>
      <c r="DF184" s="2" t="s">
        <v>129</v>
      </c>
      <c r="DG184" s="2" t="s">
        <v>2522</v>
      </c>
      <c r="DH184" s="2" t="s">
        <v>590</v>
      </c>
      <c r="DI184" s="2" t="s">
        <v>142</v>
      </c>
      <c r="DJ184" s="2" t="s">
        <v>132</v>
      </c>
      <c r="DK184" s="4">
        <v>4</v>
      </c>
      <c r="DL184" s="8">
        <v>318.6</v>
      </c>
      <c r="DM184" s="4"/>
      <c r="DN184" s="8"/>
      <c r="DO184" s="7"/>
      <c r="DP184" s="7"/>
      <c r="DQ184" s="2" t="s">
        <v>140</v>
      </c>
      <c r="DR184" s="2" t="s">
        <v>129</v>
      </c>
      <c r="DS184" s="2" t="s">
        <v>1351</v>
      </c>
      <c r="DT184" s="2" t="s">
        <v>2523</v>
      </c>
      <c r="DU184" s="2" t="s">
        <v>142</v>
      </c>
      <c r="DV184" s="2" t="s">
        <v>132</v>
      </c>
      <c r="DW184" s="4">
        <v>8</v>
      </c>
      <c r="DX184" s="8">
        <v>676.8</v>
      </c>
      <c r="DY184" s="4"/>
      <c r="DZ184" s="8"/>
      <c r="EA184" s="7"/>
      <c r="EB184" s="7"/>
      <c r="EC184" s="2" t="s">
        <v>140</v>
      </c>
      <c r="ED184" s="2" t="s">
        <v>129</v>
      </c>
      <c r="EE184" s="2" t="s">
        <v>433</v>
      </c>
      <c r="EF184" s="2" t="s">
        <v>2288</v>
      </c>
      <c r="EG184" s="2" t="s">
        <v>142</v>
      </c>
      <c r="EH184" s="2" t="s">
        <v>132</v>
      </c>
      <c r="EI184" s="4">
        <v>6</v>
      </c>
      <c r="EJ184" s="8">
        <v>514.62</v>
      </c>
      <c r="EK184" s="4"/>
      <c r="EL184" s="8"/>
      <c r="EM184" s="7"/>
      <c r="EN184" s="7"/>
      <c r="EO184" s="2" t="s">
        <v>140</v>
      </c>
      <c r="EP184" s="2" t="s">
        <v>129</v>
      </c>
      <c r="EQ184" s="2" t="s">
        <v>590</v>
      </c>
      <c r="ER184" s="2" t="s">
        <v>571</v>
      </c>
      <c r="ES184" s="2" t="s">
        <v>142</v>
      </c>
      <c r="ET184" s="2" t="s">
        <v>132</v>
      </c>
      <c r="EU184" s="4">
        <v>5</v>
      </c>
      <c r="EV184" s="8">
        <v>403.8</v>
      </c>
      <c r="EW184" s="4"/>
      <c r="EX184" s="8"/>
      <c r="EY184" s="7"/>
      <c r="EZ184" s="7"/>
      <c r="FA184" s="2" t="s">
        <v>140</v>
      </c>
      <c r="FB184" s="2" t="s">
        <v>129</v>
      </c>
      <c r="FC184" s="2" t="s">
        <v>2032</v>
      </c>
      <c r="FD184" s="2" t="s">
        <v>2524</v>
      </c>
      <c r="FE184" s="2" t="s">
        <v>142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140</v>
      </c>
      <c r="FN184" s="2" t="s">
        <v>129</v>
      </c>
      <c r="FO184" s="2" t="s">
        <v>1211</v>
      </c>
      <c r="FP184" s="2" t="s">
        <v>1347</v>
      </c>
      <c r="FQ184" s="2" t="s">
        <v>142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140</v>
      </c>
      <c r="FZ184" s="2" t="s">
        <v>129</v>
      </c>
      <c r="GA184" s="2" t="s">
        <v>913</v>
      </c>
      <c r="GB184" s="2" t="s">
        <v>2525</v>
      </c>
      <c r="GC184" s="2" t="s">
        <v>142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140</v>
      </c>
      <c r="GL184" s="2" t="s">
        <v>129</v>
      </c>
      <c r="GM184" s="2" t="s">
        <v>590</v>
      </c>
      <c r="GN184" s="2" t="s">
        <v>2526</v>
      </c>
      <c r="GO184" s="2" t="s">
        <v>142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132</v>
      </c>
      <c r="GX184" s="2" t="s">
        <v>132</v>
      </c>
      <c r="GY184" s="2" t="s">
        <v>132</v>
      </c>
      <c r="GZ184" s="2" t="s">
        <v>132</v>
      </c>
      <c r="HA184" s="2" t="s">
        <v>132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140</v>
      </c>
      <c r="HJ184" s="2" t="s">
        <v>129</v>
      </c>
      <c r="HK184" s="2" t="s">
        <v>187</v>
      </c>
      <c r="HL184" s="2" t="s">
        <v>199</v>
      </c>
      <c r="HM184" s="2" t="s">
        <v>142</v>
      </c>
      <c r="HN184" s="2" t="s">
        <v>132</v>
      </c>
      <c r="HO184" s="4">
        <v>3</v>
      </c>
      <c r="HP184" s="8">
        <v>196.14</v>
      </c>
      <c r="HQ184" s="4"/>
      <c r="HR184" s="8"/>
      <c r="HS184" s="7"/>
      <c r="HT184" s="7"/>
      <c r="HU184" s="2" t="s">
        <v>140</v>
      </c>
      <c r="HV184" s="2" t="s">
        <v>129</v>
      </c>
      <c r="HW184" s="2" t="s">
        <v>2488</v>
      </c>
      <c r="HX184" s="2" t="s">
        <v>1025</v>
      </c>
      <c r="HY184" s="2" t="s">
        <v>142</v>
      </c>
      <c r="HZ184" s="2" t="s">
        <v>132</v>
      </c>
      <c r="IA184" s="4">
        <v>1</v>
      </c>
      <c r="IB184" s="8">
        <v>70.61</v>
      </c>
      <c r="IC184" s="4"/>
      <c r="ID184" s="8"/>
      <c r="IE184" s="7"/>
      <c r="IF184" s="7"/>
      <c r="IG184" s="2" t="s">
        <v>140</v>
      </c>
      <c r="IH184" s="2" t="s">
        <v>129</v>
      </c>
      <c r="II184" s="2" t="s">
        <v>1351</v>
      </c>
      <c r="IJ184" s="2" t="s">
        <v>2527</v>
      </c>
      <c r="IK184" s="2" t="s">
        <v>142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140</v>
      </c>
      <c r="IT184" s="2" t="s">
        <v>129</v>
      </c>
      <c r="IU184" s="2" t="s">
        <v>305</v>
      </c>
      <c r="IV184" s="2" t="s">
        <v>339</v>
      </c>
      <c r="IW184" s="2" t="s">
        <v>142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129</v>
      </c>
      <c r="JG184" s="2" t="s">
        <v>1357</v>
      </c>
      <c r="JH184" s="2" t="s">
        <v>2528</v>
      </c>
      <c r="JI184" s="2" t="s">
        <v>142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140</v>
      </c>
      <c r="JR184" s="2" t="s">
        <v>129</v>
      </c>
      <c r="JS184" s="2" t="s">
        <v>306</v>
      </c>
      <c r="JT184" s="2" t="s">
        <v>705</v>
      </c>
      <c r="JU184" s="2" t="s">
        <v>142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129</v>
      </c>
      <c r="KE184" s="2" t="s">
        <v>950</v>
      </c>
      <c r="KF184" s="2" t="s">
        <v>2529</v>
      </c>
      <c r="KG184" s="2" t="s">
        <v>142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173</v>
      </c>
      <c r="KP184" s="2" t="s">
        <v>129</v>
      </c>
      <c r="KQ184" s="2" t="s">
        <v>132</v>
      </c>
      <c r="KR184" s="2" t="s">
        <v>132</v>
      </c>
      <c r="KS184" s="2" t="s">
        <v>142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132</v>
      </c>
      <c r="LB184" s="2" t="s">
        <v>132</v>
      </c>
      <c r="LC184" s="2" t="s">
        <v>132</v>
      </c>
      <c r="LD184" s="2" t="s">
        <v>132</v>
      </c>
      <c r="LE184" s="2" t="s">
        <v>132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140</v>
      </c>
      <c r="LZ184" s="2" t="s">
        <v>174</v>
      </c>
      <c r="MA184" s="2" t="s">
        <v>2530</v>
      </c>
      <c r="MB184" s="2" t="s">
        <v>1333</v>
      </c>
      <c r="MC184" s="2" t="s">
        <v>142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175</v>
      </c>
      <c r="ML184" s="2" t="s">
        <v>129</v>
      </c>
      <c r="MM184" s="2" t="s">
        <v>132</v>
      </c>
      <c r="MN184" s="2" t="s">
        <v>132</v>
      </c>
      <c r="MO184" s="2" t="s">
        <v>142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175</v>
      </c>
      <c r="MX184" s="2" t="s">
        <v>129</v>
      </c>
      <c r="MY184" s="2" t="s">
        <v>132</v>
      </c>
      <c r="MZ184" s="2" t="s">
        <v>132</v>
      </c>
      <c r="NA184" s="2" t="s">
        <v>142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175</v>
      </c>
      <c r="NJ184" s="2" t="s">
        <v>129</v>
      </c>
      <c r="NK184" s="2" t="s">
        <v>132</v>
      </c>
      <c r="NL184" s="2" t="s">
        <v>132</v>
      </c>
      <c r="NM184" s="2" t="s">
        <v>142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176</v>
      </c>
      <c r="NV184" s="2" t="s">
        <v>129</v>
      </c>
      <c r="NW184" s="2" t="s">
        <v>132</v>
      </c>
      <c r="NX184" s="2" t="s">
        <v>132</v>
      </c>
      <c r="NY184" s="2" t="s">
        <v>142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175</v>
      </c>
      <c r="OH184" s="2" t="s">
        <v>129</v>
      </c>
      <c r="OI184" s="2" t="s">
        <v>132</v>
      </c>
      <c r="OJ184" s="2" t="s">
        <v>132</v>
      </c>
      <c r="OK184" s="2" t="s">
        <v>142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175</v>
      </c>
      <c r="OT184" s="2" t="s">
        <v>177</v>
      </c>
      <c r="OU184" s="2" t="s">
        <v>132</v>
      </c>
      <c r="OV184" s="2" t="s">
        <v>132</v>
      </c>
      <c r="OW184" s="2" t="s">
        <v>142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176</v>
      </c>
      <c r="PF184" s="2" t="s">
        <v>129</v>
      </c>
      <c r="PG184" s="2" t="s">
        <v>132</v>
      </c>
      <c r="PH184" s="2" t="s">
        <v>132</v>
      </c>
      <c r="PI184" s="2" t="s">
        <v>142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173</v>
      </c>
      <c r="PR184" s="2" t="s">
        <v>129</v>
      </c>
      <c r="PS184" s="2" t="s">
        <v>132</v>
      </c>
      <c r="PT184" s="2" t="s">
        <v>132</v>
      </c>
      <c r="PU184" s="2" t="s">
        <v>142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175</v>
      </c>
      <c r="QP184" s="2" t="s">
        <v>177</v>
      </c>
      <c r="QQ184" s="2" t="s">
        <v>132</v>
      </c>
      <c r="QR184" s="2" t="s">
        <v>132</v>
      </c>
      <c r="QS184" s="2" t="s">
        <v>142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176</v>
      </c>
      <c r="RB184" s="2" t="s">
        <v>129</v>
      </c>
      <c r="RC184" s="2" t="s">
        <v>132</v>
      </c>
      <c r="RD184" s="2" t="s">
        <v>132</v>
      </c>
      <c r="RE184" s="2" t="s">
        <v>142</v>
      </c>
      <c r="RF184" s="2" t="s">
        <v>180</v>
      </c>
      <c r="RG184" s="4"/>
      <c r="RH184" s="8"/>
      <c r="RI184" s="4"/>
      <c r="RJ184" s="8"/>
      <c r="RK184" s="7"/>
      <c r="RL184" s="7"/>
      <c r="RM184" s="2" t="s">
        <v>140</v>
      </c>
      <c r="RN184" s="2" t="s">
        <v>177</v>
      </c>
      <c r="RO184" s="2" t="s">
        <v>1351</v>
      </c>
      <c r="RP184" s="2" t="s">
        <v>2531</v>
      </c>
      <c r="RQ184" s="2" t="s">
        <v>142</v>
      </c>
      <c r="RR184" s="2" t="s">
        <v>132</v>
      </c>
    </row>
    <row r="185">
      <c r="A185" s="2" t="s">
        <v>2532</v>
      </c>
      <c r="B185" s="2" t="s">
        <v>121</v>
      </c>
      <c r="C185" s="2" t="s">
        <v>2434</v>
      </c>
      <c r="D185" s="2" t="s">
        <v>1898</v>
      </c>
      <c r="E185" s="2" t="s">
        <v>1899</v>
      </c>
      <c r="F185" s="2" t="s">
        <v>2533</v>
      </c>
      <c r="G185" s="2" t="s">
        <v>2533</v>
      </c>
      <c r="H185" s="2" t="s">
        <v>2533</v>
      </c>
      <c r="I185" s="2" t="s">
        <v>2534</v>
      </c>
      <c r="J185" s="2" t="s">
        <v>127</v>
      </c>
      <c r="K185" s="2" t="s">
        <v>1168</v>
      </c>
      <c r="L185" s="3">
        <v>123.21</v>
      </c>
      <c r="M185" s="3">
        <v>129.37</v>
      </c>
      <c r="N185" s="3">
        <v>225.24</v>
      </c>
      <c r="O185" s="2" t="s">
        <v>129</v>
      </c>
      <c r="P185" s="2" t="s">
        <v>218</v>
      </c>
      <c r="Q185" s="2" t="s">
        <v>131</v>
      </c>
      <c r="R185" s="2" t="s">
        <v>132</v>
      </c>
      <c r="S185" s="2" t="s">
        <v>132</v>
      </c>
      <c r="T185" s="2" t="s">
        <v>132</v>
      </c>
      <c r="U185" s="2" t="s">
        <v>428</v>
      </c>
      <c r="V185" s="2" t="s">
        <v>1984</v>
      </c>
      <c r="W185" s="2" t="s">
        <v>136</v>
      </c>
      <c r="X185" s="2" t="s">
        <v>2457</v>
      </c>
      <c r="Y185" s="2" t="s">
        <v>2535</v>
      </c>
      <c r="Z185" s="4">
        <v>72</v>
      </c>
      <c r="AA185" s="4">
        <f>=ROUNDDOWN(14.4,0)</f>
      </c>
      <c r="AB185" s="5">
        <v>5</v>
      </c>
      <c r="AC185" s="2" t="s">
        <v>324</v>
      </c>
      <c r="AD185" s="4">
        <v>100</v>
      </c>
      <c r="AE185" s="4">
        <v>100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28</v>
      </c>
      <c r="AQ185" s="8">
        <v>3694.03</v>
      </c>
      <c r="AR185" s="4"/>
      <c r="AS185" s="8"/>
      <c r="AT185" s="7"/>
      <c r="AU185" s="7"/>
      <c r="AV185" s="4">
        <v>28</v>
      </c>
      <c r="AW185" s="8">
        <v>3694.03</v>
      </c>
      <c r="AX185" s="4"/>
      <c r="AY185" s="8"/>
      <c r="AZ185" s="7"/>
      <c r="BA185" s="7"/>
      <c r="BB185" s="7">
        <v>1</v>
      </c>
      <c r="BC185" s="4">
        <v>28</v>
      </c>
      <c r="BD185" s="8">
        <v>3694.03</v>
      </c>
      <c r="BE185" s="4"/>
      <c r="BF185" s="8"/>
      <c r="BG185" s="7"/>
      <c r="BH185" s="7"/>
      <c r="BI185" s="7">
        <v>1</v>
      </c>
      <c r="BJ185" s="4">
        <v>28</v>
      </c>
      <c r="BK185" s="8">
        <v>3694.03</v>
      </c>
      <c r="BL185" s="2" t="s">
        <v>2536</v>
      </c>
      <c r="BM185" s="7">
        <v>1</v>
      </c>
      <c r="BN185" s="7">
        <v>1</v>
      </c>
      <c r="BO185" s="4">
        <v>10</v>
      </c>
      <c r="BP185" s="8">
        <v>1428.2</v>
      </c>
      <c r="BQ185" s="4"/>
      <c r="BR185" s="8"/>
      <c r="BS185" s="7"/>
      <c r="BT185" s="7"/>
      <c r="BU185" s="2" t="s">
        <v>140</v>
      </c>
      <c r="BV185" s="2" t="s">
        <v>129</v>
      </c>
      <c r="BW185" s="2" t="s">
        <v>132</v>
      </c>
      <c r="BX185" s="2" t="s">
        <v>2521</v>
      </c>
      <c r="BY185" s="2" t="s">
        <v>142</v>
      </c>
      <c r="BZ185" s="2" t="s">
        <v>132</v>
      </c>
      <c r="CA185" s="4">
        <v>12</v>
      </c>
      <c r="CB185" s="8">
        <v>1313.06</v>
      </c>
      <c r="CC185" s="4"/>
      <c r="CD185" s="8"/>
      <c r="CE185" s="7"/>
      <c r="CF185" s="7"/>
      <c r="CG185" s="2" t="s">
        <v>140</v>
      </c>
      <c r="CH185" s="2" t="s">
        <v>129</v>
      </c>
      <c r="CI185" s="2" t="s">
        <v>2537</v>
      </c>
      <c r="CJ185" s="2" t="s">
        <v>941</v>
      </c>
      <c r="CK185" s="2" t="s">
        <v>142</v>
      </c>
      <c r="CL185" s="2" t="s">
        <v>132</v>
      </c>
      <c r="CM185" s="4">
        <v>2</v>
      </c>
      <c r="CN185" s="8">
        <v>323.88</v>
      </c>
      <c r="CO185" s="4"/>
      <c r="CP185" s="8"/>
      <c r="CQ185" s="7"/>
      <c r="CR185" s="7"/>
      <c r="CS185" s="2" t="s">
        <v>140</v>
      </c>
      <c r="CT185" s="2" t="s">
        <v>129</v>
      </c>
      <c r="CU185" s="2" t="s">
        <v>1895</v>
      </c>
      <c r="CV185" s="2" t="s">
        <v>1518</v>
      </c>
      <c r="CW185" s="2" t="s">
        <v>142</v>
      </c>
      <c r="CX185" s="2" t="s">
        <v>132</v>
      </c>
      <c r="CY185" s="4">
        <v>3</v>
      </c>
      <c r="CZ185" s="8">
        <v>474.35</v>
      </c>
      <c r="DA185" s="4"/>
      <c r="DB185" s="8"/>
      <c r="DC185" s="7"/>
      <c r="DD185" s="7"/>
      <c r="DE185" s="2" t="s">
        <v>140</v>
      </c>
      <c r="DF185" s="2" t="s">
        <v>129</v>
      </c>
      <c r="DG185" s="2" t="s">
        <v>2535</v>
      </c>
      <c r="DH185" s="2" t="s">
        <v>1111</v>
      </c>
      <c r="DI185" s="2" t="s">
        <v>142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140</v>
      </c>
      <c r="DR185" s="2" t="s">
        <v>177</v>
      </c>
      <c r="DS185" s="2" t="s">
        <v>1351</v>
      </c>
      <c r="DT185" s="2" t="s">
        <v>2538</v>
      </c>
      <c r="DU185" s="2" t="s">
        <v>142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168</v>
      </c>
      <c r="ED185" s="2" t="s">
        <v>129</v>
      </c>
      <c r="EE185" s="2" t="s">
        <v>132</v>
      </c>
      <c r="EF185" s="2" t="s">
        <v>132</v>
      </c>
      <c r="EG185" s="2" t="s">
        <v>142</v>
      </c>
      <c r="EH185" s="2" t="s">
        <v>132</v>
      </c>
      <c r="EI185" s="4">
        <v>1</v>
      </c>
      <c r="EJ185" s="8">
        <v>154.54</v>
      </c>
      <c r="EK185" s="4"/>
      <c r="EL185" s="8"/>
      <c r="EM185" s="7"/>
      <c r="EN185" s="7"/>
      <c r="EO185" s="2" t="s">
        <v>140</v>
      </c>
      <c r="EP185" s="2" t="s">
        <v>129</v>
      </c>
      <c r="EQ185" s="2" t="s">
        <v>834</v>
      </c>
      <c r="ER185" s="2" t="s">
        <v>829</v>
      </c>
      <c r="ES185" s="2" t="s">
        <v>142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140</v>
      </c>
      <c r="FB185" s="2" t="s">
        <v>129</v>
      </c>
      <c r="FC185" s="2" t="s">
        <v>1474</v>
      </c>
      <c r="FD185" s="2" t="s">
        <v>694</v>
      </c>
      <c r="FE185" s="2" t="s">
        <v>142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176</v>
      </c>
      <c r="FN185" s="2" t="s">
        <v>129</v>
      </c>
      <c r="FO185" s="2" t="s">
        <v>132</v>
      </c>
      <c r="FP185" s="2" t="s">
        <v>132</v>
      </c>
      <c r="FQ185" s="2" t="s">
        <v>142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140</v>
      </c>
      <c r="FZ185" s="2" t="s">
        <v>129</v>
      </c>
      <c r="GA185" s="2" t="s">
        <v>480</v>
      </c>
      <c r="GB185" s="2" t="s">
        <v>132</v>
      </c>
      <c r="GC185" s="2" t="s">
        <v>142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140</v>
      </c>
      <c r="GL185" s="2" t="s">
        <v>129</v>
      </c>
      <c r="GM185" s="2" t="s">
        <v>2535</v>
      </c>
      <c r="GN185" s="2" t="s">
        <v>1080</v>
      </c>
      <c r="GO185" s="2" t="s">
        <v>142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132</v>
      </c>
      <c r="GX185" s="2" t="s">
        <v>132</v>
      </c>
      <c r="GY185" s="2" t="s">
        <v>132</v>
      </c>
      <c r="GZ185" s="2" t="s">
        <v>132</v>
      </c>
      <c r="HA185" s="2" t="s">
        <v>132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140</v>
      </c>
      <c r="HJ185" s="2" t="s">
        <v>129</v>
      </c>
      <c r="HK185" s="2" t="s">
        <v>893</v>
      </c>
      <c r="HL185" s="2" t="s">
        <v>1275</v>
      </c>
      <c r="HM185" s="2" t="s">
        <v>142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140</v>
      </c>
      <c r="HV185" s="2" t="s">
        <v>129</v>
      </c>
      <c r="HW185" s="2" t="s">
        <v>2488</v>
      </c>
      <c r="HX185" s="2" t="s">
        <v>2151</v>
      </c>
      <c r="HY185" s="2" t="s">
        <v>142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140</v>
      </c>
      <c r="IH185" s="2" t="s">
        <v>129</v>
      </c>
      <c r="II185" s="2" t="s">
        <v>522</v>
      </c>
      <c r="IJ185" s="2" t="s">
        <v>2539</v>
      </c>
      <c r="IK185" s="2" t="s">
        <v>142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140</v>
      </c>
      <c r="IT185" s="2" t="s">
        <v>129</v>
      </c>
      <c r="IU185" s="2" t="s">
        <v>305</v>
      </c>
      <c r="IV185" s="2" t="s">
        <v>2540</v>
      </c>
      <c r="IW185" s="2" t="s">
        <v>142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140</v>
      </c>
      <c r="JF185" s="2" t="s">
        <v>129</v>
      </c>
      <c r="JG185" s="2" t="s">
        <v>1904</v>
      </c>
      <c r="JH185" s="2" t="s">
        <v>132</v>
      </c>
      <c r="JI185" s="2" t="s">
        <v>142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129</v>
      </c>
      <c r="JS185" s="2" t="s">
        <v>236</v>
      </c>
      <c r="JT185" s="2" t="s">
        <v>2193</v>
      </c>
      <c r="JU185" s="2" t="s">
        <v>142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140</v>
      </c>
      <c r="KD185" s="2" t="s">
        <v>129</v>
      </c>
      <c r="KE185" s="2" t="s">
        <v>2450</v>
      </c>
      <c r="KF185" s="2" t="s">
        <v>2541</v>
      </c>
      <c r="KG185" s="2" t="s">
        <v>142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132</v>
      </c>
      <c r="KP185" s="2" t="s">
        <v>132</v>
      </c>
      <c r="KQ185" s="2" t="s">
        <v>132</v>
      </c>
      <c r="KR185" s="2" t="s">
        <v>132</v>
      </c>
      <c r="KS185" s="2" t="s">
        <v>132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132</v>
      </c>
      <c r="LB185" s="2" t="s">
        <v>132</v>
      </c>
      <c r="LC185" s="2" t="s">
        <v>132</v>
      </c>
      <c r="LD185" s="2" t="s">
        <v>132</v>
      </c>
      <c r="LE185" s="2" t="s">
        <v>132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132</v>
      </c>
      <c r="LN185" s="2" t="s">
        <v>132</v>
      </c>
      <c r="LO185" s="2" t="s">
        <v>132</v>
      </c>
      <c r="LP185" s="2" t="s">
        <v>132</v>
      </c>
      <c r="LQ185" s="2" t="s">
        <v>132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140</v>
      </c>
      <c r="LZ185" s="2" t="s">
        <v>174</v>
      </c>
      <c r="MA185" s="2" t="s">
        <v>884</v>
      </c>
      <c r="MB185" s="2" t="s">
        <v>653</v>
      </c>
      <c r="MC185" s="2" t="s">
        <v>142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176</v>
      </c>
      <c r="ML185" s="2" t="s">
        <v>129</v>
      </c>
      <c r="MM185" s="2" t="s">
        <v>132</v>
      </c>
      <c r="MN185" s="2" t="s">
        <v>132</v>
      </c>
      <c r="MO185" s="2" t="s">
        <v>142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176</v>
      </c>
      <c r="MX185" s="2" t="s">
        <v>129</v>
      </c>
      <c r="MY185" s="2" t="s">
        <v>132</v>
      </c>
      <c r="MZ185" s="2" t="s">
        <v>132</v>
      </c>
      <c r="NA185" s="2" t="s">
        <v>142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175</v>
      </c>
      <c r="NJ185" s="2" t="s">
        <v>129</v>
      </c>
      <c r="NK185" s="2" t="s">
        <v>132</v>
      </c>
      <c r="NL185" s="2" t="s">
        <v>132</v>
      </c>
      <c r="NM185" s="2" t="s">
        <v>142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176</v>
      </c>
      <c r="NV185" s="2" t="s">
        <v>129</v>
      </c>
      <c r="NW185" s="2" t="s">
        <v>132</v>
      </c>
      <c r="NX185" s="2" t="s">
        <v>132</v>
      </c>
      <c r="NY185" s="2" t="s">
        <v>142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175</v>
      </c>
      <c r="OH185" s="2" t="s">
        <v>129</v>
      </c>
      <c r="OI185" s="2" t="s">
        <v>132</v>
      </c>
      <c r="OJ185" s="2" t="s">
        <v>132</v>
      </c>
      <c r="OK185" s="2" t="s">
        <v>142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176</v>
      </c>
      <c r="OT185" s="2" t="s">
        <v>177</v>
      </c>
      <c r="OU185" s="2" t="s">
        <v>132</v>
      </c>
      <c r="OV185" s="2" t="s">
        <v>132</v>
      </c>
      <c r="OW185" s="2" t="s">
        <v>142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176</v>
      </c>
      <c r="PF185" s="2" t="s">
        <v>129</v>
      </c>
      <c r="PG185" s="2" t="s">
        <v>132</v>
      </c>
      <c r="PH185" s="2" t="s">
        <v>132</v>
      </c>
      <c r="PI185" s="2" t="s">
        <v>142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176</v>
      </c>
      <c r="PR185" s="2" t="s">
        <v>129</v>
      </c>
      <c r="PS185" s="2" t="s">
        <v>132</v>
      </c>
      <c r="PT185" s="2" t="s">
        <v>132</v>
      </c>
      <c r="PU185" s="2" t="s">
        <v>142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175</v>
      </c>
      <c r="QP185" s="2" t="s">
        <v>177</v>
      </c>
      <c r="QQ185" s="2" t="s">
        <v>132</v>
      </c>
      <c r="QR185" s="2" t="s">
        <v>132</v>
      </c>
      <c r="QS185" s="2" t="s">
        <v>142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176</v>
      </c>
      <c r="RB185" s="2" t="s">
        <v>129</v>
      </c>
      <c r="RC185" s="2" t="s">
        <v>132</v>
      </c>
      <c r="RD185" s="2" t="s">
        <v>132</v>
      </c>
      <c r="RE185" s="2" t="s">
        <v>142</v>
      </c>
      <c r="RF185" s="2" t="s">
        <v>180</v>
      </c>
      <c r="RG185" s="4"/>
      <c r="RH185" s="8"/>
      <c r="RI185" s="4"/>
      <c r="RJ185" s="8"/>
      <c r="RK185" s="7"/>
      <c r="RL185" s="7"/>
      <c r="RM185" s="2" t="s">
        <v>140</v>
      </c>
      <c r="RN185" s="2" t="s">
        <v>177</v>
      </c>
      <c r="RO185" s="2" t="s">
        <v>2542</v>
      </c>
      <c r="RP185" s="2" t="s">
        <v>2453</v>
      </c>
      <c r="RQ185" s="2" t="s">
        <v>142</v>
      </c>
      <c r="RR185" s="2" t="s">
        <v>132</v>
      </c>
    </row>
    <row r="186">
      <c r="A186" s="2" t="s">
        <v>2543</v>
      </c>
      <c r="B186" s="2" t="s">
        <v>121</v>
      </c>
      <c r="C186" s="2" t="s">
        <v>2434</v>
      </c>
      <c r="D186" s="2" t="s">
        <v>1898</v>
      </c>
      <c r="E186" s="2" t="s">
        <v>1899</v>
      </c>
      <c r="F186" s="2" t="s">
        <v>2544</v>
      </c>
      <c r="G186" s="2" t="s">
        <v>2544</v>
      </c>
      <c r="H186" s="2" t="s">
        <v>2544</v>
      </c>
      <c r="I186" s="2" t="s">
        <v>2545</v>
      </c>
      <c r="J186" s="2" t="s">
        <v>127</v>
      </c>
      <c r="K186" s="2" t="s">
        <v>426</v>
      </c>
      <c r="L186" s="3">
        <v>45.23</v>
      </c>
      <c r="M186" s="3">
        <v>47.49</v>
      </c>
      <c r="N186" s="3">
        <v>94.99</v>
      </c>
      <c r="O186" s="2" t="s">
        <v>129</v>
      </c>
      <c r="P186" s="2" t="s">
        <v>321</v>
      </c>
      <c r="Q186" s="2" t="s">
        <v>131</v>
      </c>
      <c r="R186" s="2" t="s">
        <v>132</v>
      </c>
      <c r="S186" s="2" t="s">
        <v>132</v>
      </c>
      <c r="T186" s="2" t="s">
        <v>132</v>
      </c>
      <c r="U186" s="2" t="s">
        <v>428</v>
      </c>
      <c r="V186" s="2" t="s">
        <v>848</v>
      </c>
      <c r="W186" s="2" t="s">
        <v>247</v>
      </c>
      <c r="X186" s="2" t="s">
        <v>2546</v>
      </c>
      <c r="Y186" s="2" t="s">
        <v>458</v>
      </c>
      <c r="Z186" s="4">
        <v>24</v>
      </c>
      <c r="AA186" s="4">
        <f>=ROUNDDOWN(2.66666666666667,0)</f>
      </c>
      <c r="AB186" s="5">
        <v>9</v>
      </c>
      <c r="AC186" s="2" t="s">
        <v>1014</v>
      </c>
      <c r="AD186" s="4">
        <v>150</v>
      </c>
      <c r="AE186" s="4">
        <v>350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44</v>
      </c>
      <c r="AQ186" s="8">
        <v>2182.52</v>
      </c>
      <c r="AR186" s="4"/>
      <c r="AS186" s="8"/>
      <c r="AT186" s="7"/>
      <c r="AU186" s="7"/>
      <c r="AV186" s="4">
        <v>44</v>
      </c>
      <c r="AW186" s="8">
        <v>2182.52</v>
      </c>
      <c r="AX186" s="4"/>
      <c r="AY186" s="8"/>
      <c r="AZ186" s="7"/>
      <c r="BA186" s="7"/>
      <c r="BB186" s="7">
        <v>1</v>
      </c>
      <c r="BC186" s="4">
        <v>44</v>
      </c>
      <c r="BD186" s="8">
        <v>2182.52</v>
      </c>
      <c r="BE186" s="4"/>
      <c r="BF186" s="8"/>
      <c r="BG186" s="7"/>
      <c r="BH186" s="7"/>
      <c r="BI186" s="7">
        <v>1</v>
      </c>
      <c r="BJ186" s="4">
        <v>44</v>
      </c>
      <c r="BK186" s="8">
        <v>2182.52</v>
      </c>
      <c r="BL186" s="2" t="s">
        <v>2547</v>
      </c>
      <c r="BM186" s="7">
        <v>1</v>
      </c>
      <c r="BN186" s="7">
        <v>1</v>
      </c>
      <c r="BO186" s="4">
        <v>7</v>
      </c>
      <c r="BP186" s="8">
        <v>325.78</v>
      </c>
      <c r="BQ186" s="4"/>
      <c r="BR186" s="8"/>
      <c r="BS186" s="7"/>
      <c r="BT186" s="7"/>
      <c r="BU186" s="2" t="s">
        <v>140</v>
      </c>
      <c r="BV186" s="2" t="s">
        <v>129</v>
      </c>
      <c r="BW186" s="2" t="s">
        <v>132</v>
      </c>
      <c r="BX186" s="2" t="s">
        <v>858</v>
      </c>
      <c r="BY186" s="2" t="s">
        <v>142</v>
      </c>
      <c r="BZ186" s="2" t="s">
        <v>132</v>
      </c>
      <c r="CA186" s="4">
        <v>15</v>
      </c>
      <c r="CB186" s="8">
        <v>686.23</v>
      </c>
      <c r="CC186" s="4"/>
      <c r="CD186" s="8"/>
      <c r="CE186" s="7"/>
      <c r="CF186" s="7"/>
      <c r="CG186" s="2" t="s">
        <v>140</v>
      </c>
      <c r="CH186" s="2" t="s">
        <v>129</v>
      </c>
      <c r="CI186" s="2" t="s">
        <v>2548</v>
      </c>
      <c r="CJ186" s="2" t="s">
        <v>2549</v>
      </c>
      <c r="CK186" s="2" t="s">
        <v>142</v>
      </c>
      <c r="CL186" s="2" t="s">
        <v>132</v>
      </c>
      <c r="CM186" s="4">
        <v>1</v>
      </c>
      <c r="CN186" s="8">
        <v>53.19</v>
      </c>
      <c r="CO186" s="4"/>
      <c r="CP186" s="8"/>
      <c r="CQ186" s="7"/>
      <c r="CR186" s="7"/>
      <c r="CS186" s="2" t="s">
        <v>140</v>
      </c>
      <c r="CT186" s="2" t="s">
        <v>129</v>
      </c>
      <c r="CU186" s="2" t="s">
        <v>206</v>
      </c>
      <c r="CV186" s="2" t="s">
        <v>1597</v>
      </c>
      <c r="CW186" s="2" t="s">
        <v>142</v>
      </c>
      <c r="CX186" s="2" t="s">
        <v>132</v>
      </c>
      <c r="CY186" s="4">
        <v>5</v>
      </c>
      <c r="CZ186" s="8">
        <v>279.83</v>
      </c>
      <c r="DA186" s="4"/>
      <c r="DB186" s="8"/>
      <c r="DC186" s="7"/>
      <c r="DD186" s="7"/>
      <c r="DE186" s="2" t="s">
        <v>140</v>
      </c>
      <c r="DF186" s="2" t="s">
        <v>129</v>
      </c>
      <c r="DG186" s="2" t="s">
        <v>342</v>
      </c>
      <c r="DH186" s="2" t="s">
        <v>1923</v>
      </c>
      <c r="DI186" s="2" t="s">
        <v>142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140</v>
      </c>
      <c r="DR186" s="2" t="s">
        <v>129</v>
      </c>
      <c r="DS186" s="2" t="s">
        <v>609</v>
      </c>
      <c r="DT186" s="2" t="s">
        <v>132</v>
      </c>
      <c r="DU186" s="2" t="s">
        <v>142</v>
      </c>
      <c r="DV186" s="2" t="s">
        <v>132</v>
      </c>
      <c r="DW186" s="4">
        <v>8</v>
      </c>
      <c r="DX186" s="8">
        <v>447.92</v>
      </c>
      <c r="DY186" s="4"/>
      <c r="DZ186" s="8"/>
      <c r="EA186" s="7"/>
      <c r="EB186" s="7"/>
      <c r="EC186" s="2" t="s">
        <v>140</v>
      </c>
      <c r="ED186" s="2" t="s">
        <v>129</v>
      </c>
      <c r="EE186" s="2" t="s">
        <v>342</v>
      </c>
      <c r="EF186" s="2" t="s">
        <v>712</v>
      </c>
      <c r="EG186" s="2" t="s">
        <v>142</v>
      </c>
      <c r="EH186" s="2" t="s">
        <v>132</v>
      </c>
      <c r="EI186" s="4">
        <v>3</v>
      </c>
      <c r="EJ186" s="8">
        <v>140.22</v>
      </c>
      <c r="EK186" s="4"/>
      <c r="EL186" s="8"/>
      <c r="EM186" s="7"/>
      <c r="EN186" s="7"/>
      <c r="EO186" s="2" t="s">
        <v>140</v>
      </c>
      <c r="EP186" s="2" t="s">
        <v>129</v>
      </c>
      <c r="EQ186" s="2" t="s">
        <v>1922</v>
      </c>
      <c r="ER186" s="2" t="s">
        <v>1391</v>
      </c>
      <c r="ES186" s="2" t="s">
        <v>142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173</v>
      </c>
      <c r="FB186" s="2" t="s">
        <v>129</v>
      </c>
      <c r="FC186" s="2" t="s">
        <v>132</v>
      </c>
      <c r="FD186" s="2" t="s">
        <v>132</v>
      </c>
      <c r="FE186" s="2" t="s">
        <v>142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176</v>
      </c>
      <c r="FN186" s="2" t="s">
        <v>129</v>
      </c>
      <c r="FO186" s="2" t="s">
        <v>132</v>
      </c>
      <c r="FP186" s="2" t="s">
        <v>132</v>
      </c>
      <c r="FQ186" s="2" t="s">
        <v>142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140</v>
      </c>
      <c r="FZ186" s="2" t="s">
        <v>129</v>
      </c>
      <c r="GA186" s="2" t="s">
        <v>1423</v>
      </c>
      <c r="GB186" s="2" t="s">
        <v>856</v>
      </c>
      <c r="GC186" s="2" t="s">
        <v>142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140</v>
      </c>
      <c r="GL186" s="2" t="s">
        <v>129</v>
      </c>
      <c r="GM186" s="2" t="s">
        <v>342</v>
      </c>
      <c r="GN186" s="2" t="s">
        <v>132</v>
      </c>
      <c r="GO186" s="2" t="s">
        <v>142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132</v>
      </c>
      <c r="GX186" s="2" t="s">
        <v>132</v>
      </c>
      <c r="GY186" s="2" t="s">
        <v>132</v>
      </c>
      <c r="GZ186" s="2" t="s">
        <v>132</v>
      </c>
      <c r="HA186" s="2" t="s">
        <v>132</v>
      </c>
      <c r="HB186" s="2" t="s">
        <v>132</v>
      </c>
      <c r="HC186" s="4">
        <v>5</v>
      </c>
      <c r="HD186" s="8">
        <v>249.35</v>
      </c>
      <c r="HE186" s="4"/>
      <c r="HF186" s="8"/>
      <c r="HG186" s="7"/>
      <c r="HH186" s="7"/>
      <c r="HI186" s="2" t="s">
        <v>140</v>
      </c>
      <c r="HJ186" s="2" t="s">
        <v>129</v>
      </c>
      <c r="HK186" s="2" t="s">
        <v>2550</v>
      </c>
      <c r="HL186" s="2" t="s">
        <v>238</v>
      </c>
      <c r="HM186" s="2" t="s">
        <v>142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173</v>
      </c>
      <c r="HV186" s="2" t="s">
        <v>129</v>
      </c>
      <c r="HW186" s="2" t="s">
        <v>132</v>
      </c>
      <c r="HX186" s="2" t="s">
        <v>132</v>
      </c>
      <c r="HY186" s="2" t="s">
        <v>142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140</v>
      </c>
      <c r="IH186" s="2" t="s">
        <v>129</v>
      </c>
      <c r="II186" s="2" t="s">
        <v>162</v>
      </c>
      <c r="IJ186" s="2" t="s">
        <v>132</v>
      </c>
      <c r="IK186" s="2" t="s">
        <v>142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175</v>
      </c>
      <c r="IT186" s="2" t="s">
        <v>129</v>
      </c>
      <c r="IU186" s="2" t="s">
        <v>132</v>
      </c>
      <c r="IV186" s="2" t="s">
        <v>132</v>
      </c>
      <c r="IW186" s="2" t="s">
        <v>142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140</v>
      </c>
      <c r="JF186" s="2" t="s">
        <v>129</v>
      </c>
      <c r="JG186" s="2" t="s">
        <v>1904</v>
      </c>
      <c r="JH186" s="2" t="s">
        <v>132</v>
      </c>
      <c r="JI186" s="2" t="s">
        <v>142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175</v>
      </c>
      <c r="JR186" s="2" t="s">
        <v>129</v>
      </c>
      <c r="JS186" s="2" t="s">
        <v>132</v>
      </c>
      <c r="JT186" s="2" t="s">
        <v>132</v>
      </c>
      <c r="JU186" s="2" t="s">
        <v>142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140</v>
      </c>
      <c r="KD186" s="2" t="s">
        <v>129</v>
      </c>
      <c r="KE186" s="2" t="s">
        <v>916</v>
      </c>
      <c r="KF186" s="2" t="s">
        <v>2525</v>
      </c>
      <c r="KG186" s="2" t="s">
        <v>142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132</v>
      </c>
      <c r="KP186" s="2" t="s">
        <v>132</v>
      </c>
      <c r="KQ186" s="2" t="s">
        <v>132</v>
      </c>
      <c r="KR186" s="2" t="s">
        <v>132</v>
      </c>
      <c r="KS186" s="2" t="s">
        <v>132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176</v>
      </c>
      <c r="LB186" s="2" t="s">
        <v>177</v>
      </c>
      <c r="LC186" s="2" t="s">
        <v>132</v>
      </c>
      <c r="LD186" s="2" t="s">
        <v>132</v>
      </c>
      <c r="LE186" s="2" t="s">
        <v>142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132</v>
      </c>
      <c r="LN186" s="2" t="s">
        <v>132</v>
      </c>
      <c r="LO186" s="2" t="s">
        <v>132</v>
      </c>
      <c r="LP186" s="2" t="s">
        <v>132</v>
      </c>
      <c r="LQ186" s="2" t="s">
        <v>132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175</v>
      </c>
      <c r="LZ186" s="2" t="s">
        <v>129</v>
      </c>
      <c r="MA186" s="2" t="s">
        <v>132</v>
      </c>
      <c r="MB186" s="2" t="s">
        <v>132</v>
      </c>
      <c r="MC186" s="2" t="s">
        <v>142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175</v>
      </c>
      <c r="ML186" s="2" t="s">
        <v>129</v>
      </c>
      <c r="MM186" s="2" t="s">
        <v>132</v>
      </c>
      <c r="MN186" s="2" t="s">
        <v>132</v>
      </c>
      <c r="MO186" s="2" t="s">
        <v>142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175</v>
      </c>
      <c r="MX186" s="2" t="s">
        <v>129</v>
      </c>
      <c r="MY186" s="2" t="s">
        <v>132</v>
      </c>
      <c r="MZ186" s="2" t="s">
        <v>132</v>
      </c>
      <c r="NA186" s="2" t="s">
        <v>142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175</v>
      </c>
      <c r="NJ186" s="2" t="s">
        <v>129</v>
      </c>
      <c r="NK186" s="2" t="s">
        <v>132</v>
      </c>
      <c r="NL186" s="2" t="s">
        <v>132</v>
      </c>
      <c r="NM186" s="2" t="s">
        <v>142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175</v>
      </c>
      <c r="OH186" s="2" t="s">
        <v>129</v>
      </c>
      <c r="OI186" s="2" t="s">
        <v>132</v>
      </c>
      <c r="OJ186" s="2" t="s">
        <v>132</v>
      </c>
      <c r="OK186" s="2" t="s">
        <v>142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132</v>
      </c>
      <c r="OT186" s="2" t="s">
        <v>132</v>
      </c>
      <c r="OU186" s="2" t="s">
        <v>132</v>
      </c>
      <c r="OV186" s="2" t="s">
        <v>132</v>
      </c>
      <c r="OW186" s="2" t="s">
        <v>132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176</v>
      </c>
      <c r="PF186" s="2" t="s">
        <v>129</v>
      </c>
      <c r="PG186" s="2" t="s">
        <v>132</v>
      </c>
      <c r="PH186" s="2" t="s">
        <v>132</v>
      </c>
      <c r="PI186" s="2" t="s">
        <v>142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176</v>
      </c>
      <c r="PR186" s="2" t="s">
        <v>129</v>
      </c>
      <c r="PS186" s="2" t="s">
        <v>132</v>
      </c>
      <c r="PT186" s="2" t="s">
        <v>132</v>
      </c>
      <c r="PU186" s="2" t="s">
        <v>142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175</v>
      </c>
      <c r="QD186" s="2" t="s">
        <v>129</v>
      </c>
      <c r="QE186" s="2" t="s">
        <v>132</v>
      </c>
      <c r="QF186" s="2" t="s">
        <v>132</v>
      </c>
      <c r="QG186" s="2" t="s">
        <v>142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176</v>
      </c>
      <c r="RB186" s="2" t="s">
        <v>129</v>
      </c>
      <c r="RC186" s="2" t="s">
        <v>132</v>
      </c>
      <c r="RD186" s="2" t="s">
        <v>132</v>
      </c>
      <c r="RE186" s="2" t="s">
        <v>142</v>
      </c>
      <c r="RF186" s="2" t="s">
        <v>180</v>
      </c>
      <c r="RG186" s="4"/>
      <c r="RH186" s="8"/>
      <c r="RI186" s="4"/>
      <c r="RJ186" s="8"/>
      <c r="RK186" s="7"/>
      <c r="RL186" s="7"/>
      <c r="RM186" s="2" t="s">
        <v>176</v>
      </c>
      <c r="RN186" s="2" t="s">
        <v>129</v>
      </c>
      <c r="RO186" s="2" t="s">
        <v>132</v>
      </c>
      <c r="RP186" s="2" t="s">
        <v>132</v>
      </c>
      <c r="RQ186" s="2" t="s">
        <v>142</v>
      </c>
      <c r="RR186" s="2" t="s">
        <v>132</v>
      </c>
    </row>
    <row r="187">
      <c r="A187" s="2" t="s">
        <v>2551</v>
      </c>
      <c r="B187" s="2" t="s">
        <v>121</v>
      </c>
      <c r="C187" s="2" t="s">
        <v>2434</v>
      </c>
      <c r="D187" s="2" t="s">
        <v>1898</v>
      </c>
      <c r="E187" s="2" t="s">
        <v>1899</v>
      </c>
      <c r="F187" s="2" t="s">
        <v>2552</v>
      </c>
      <c r="G187" s="2" t="s">
        <v>2552</v>
      </c>
      <c r="H187" s="2" t="s">
        <v>2552</v>
      </c>
      <c r="I187" s="2" t="s">
        <v>2553</v>
      </c>
      <c r="J187" s="2" t="s">
        <v>127</v>
      </c>
      <c r="K187" s="2" t="s">
        <v>426</v>
      </c>
      <c r="L187" s="3">
        <v>95.23</v>
      </c>
      <c r="M187" s="3">
        <v>99.99</v>
      </c>
      <c r="N187" s="3">
        <v>199.99</v>
      </c>
      <c r="O187" s="2" t="s">
        <v>129</v>
      </c>
      <c r="P187" s="2" t="s">
        <v>864</v>
      </c>
      <c r="Q187" s="2" t="s">
        <v>131</v>
      </c>
      <c r="R187" s="2" t="s">
        <v>132</v>
      </c>
      <c r="S187" s="2" t="s">
        <v>132</v>
      </c>
      <c r="T187" s="2" t="s">
        <v>132</v>
      </c>
      <c r="U187" s="2" t="s">
        <v>428</v>
      </c>
      <c r="V187" s="2" t="s">
        <v>848</v>
      </c>
      <c r="W187" s="2" t="s">
        <v>247</v>
      </c>
      <c r="X187" s="2" t="s">
        <v>2546</v>
      </c>
      <c r="Y187" s="2" t="s">
        <v>1908</v>
      </c>
      <c r="Z187" s="4">
        <v>88</v>
      </c>
      <c r="AA187" s="4">
        <f>=ROUNDDOWN(88,0)</f>
      </c>
      <c r="AB187" s="5">
        <v>1</v>
      </c>
      <c r="AC187" s="2" t="s">
        <v>132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5</v>
      </c>
      <c r="AQ187" s="8">
        <v>509.47</v>
      </c>
      <c r="AR187" s="4"/>
      <c r="AS187" s="8"/>
      <c r="AT187" s="7"/>
      <c r="AU187" s="7"/>
      <c r="AV187" s="4">
        <v>5</v>
      </c>
      <c r="AW187" s="8">
        <v>509.47</v>
      </c>
      <c r="AX187" s="4"/>
      <c r="AY187" s="8"/>
      <c r="AZ187" s="7"/>
      <c r="BA187" s="7"/>
      <c r="BB187" s="7">
        <v>1</v>
      </c>
      <c r="BC187" s="4">
        <v>6</v>
      </c>
      <c r="BD187" s="8">
        <v>618.98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0.8231</v>
      </c>
      <c r="BJ187" s="4">
        <v>5</v>
      </c>
      <c r="BK187" s="8">
        <v>509.47</v>
      </c>
      <c r="BL187" s="2" t="s">
        <v>1367</v>
      </c>
      <c r="BM187" s="7">
        <v>1</v>
      </c>
      <c r="BN187" s="7">
        <v>1</v>
      </c>
      <c r="BO187" s="4">
        <v>1</v>
      </c>
      <c r="BP187" s="8">
        <v>109.51</v>
      </c>
      <c r="BQ187" s="4"/>
      <c r="BR187" s="8"/>
      <c r="BS187" s="7"/>
      <c r="BT187" s="7"/>
      <c r="BU187" s="2" t="s">
        <v>140</v>
      </c>
      <c r="BV187" s="2" t="s">
        <v>129</v>
      </c>
      <c r="BW187" s="2" t="s">
        <v>132</v>
      </c>
      <c r="BX187" s="2" t="s">
        <v>1239</v>
      </c>
      <c r="BY187" s="2" t="s">
        <v>142</v>
      </c>
      <c r="BZ187" s="2" t="s">
        <v>132</v>
      </c>
      <c r="CA187" s="4"/>
      <c r="CB187" s="8"/>
      <c r="CC187" s="4"/>
      <c r="CD187" s="8"/>
      <c r="CE187" s="7"/>
      <c r="CF187" s="7"/>
      <c r="CG187" s="2" t="s">
        <v>140</v>
      </c>
      <c r="CH187" s="2" t="s">
        <v>129</v>
      </c>
      <c r="CI187" s="2" t="s">
        <v>870</v>
      </c>
      <c r="CJ187" s="2" t="s">
        <v>132</v>
      </c>
      <c r="CK187" s="2" t="s">
        <v>142</v>
      </c>
      <c r="CL187" s="2" t="s">
        <v>132</v>
      </c>
      <c r="CM187" s="4"/>
      <c r="CN187" s="8"/>
      <c r="CO187" s="4"/>
      <c r="CP187" s="8"/>
      <c r="CQ187" s="7"/>
      <c r="CR187" s="7"/>
      <c r="CS187" s="2" t="s">
        <v>140</v>
      </c>
      <c r="CT187" s="2" t="s">
        <v>129</v>
      </c>
      <c r="CU187" s="2" t="s">
        <v>206</v>
      </c>
      <c r="CV187" s="2" t="s">
        <v>132</v>
      </c>
      <c r="CW187" s="2" t="s">
        <v>142</v>
      </c>
      <c r="CX187" s="2" t="s">
        <v>132</v>
      </c>
      <c r="CY187" s="4">
        <v>4</v>
      </c>
      <c r="CZ187" s="8">
        <v>399.96</v>
      </c>
      <c r="DA187" s="4"/>
      <c r="DB187" s="8"/>
      <c r="DC187" s="7"/>
      <c r="DD187" s="7"/>
      <c r="DE187" s="2" t="s">
        <v>140</v>
      </c>
      <c r="DF187" s="2" t="s">
        <v>129</v>
      </c>
      <c r="DG187" s="2" t="s">
        <v>437</v>
      </c>
      <c r="DH187" s="2" t="s">
        <v>2554</v>
      </c>
      <c r="DI187" s="2" t="s">
        <v>142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140</v>
      </c>
      <c r="DR187" s="2" t="s">
        <v>129</v>
      </c>
      <c r="DS187" s="2" t="s">
        <v>609</v>
      </c>
      <c r="DT187" s="2" t="s">
        <v>132</v>
      </c>
      <c r="DU187" s="2" t="s">
        <v>142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140</v>
      </c>
      <c r="ED187" s="2" t="s">
        <v>129</v>
      </c>
      <c r="EE187" s="2" t="s">
        <v>871</v>
      </c>
      <c r="EF187" s="2" t="s">
        <v>2555</v>
      </c>
      <c r="EG187" s="2" t="s">
        <v>142</v>
      </c>
      <c r="EH187" s="2" t="s">
        <v>132</v>
      </c>
      <c r="EI187" s="4"/>
      <c r="EJ187" s="8"/>
      <c r="EK187" s="4"/>
      <c r="EL187" s="8"/>
      <c r="EM187" s="7"/>
      <c r="EN187" s="7"/>
      <c r="EO187" s="2" t="s">
        <v>140</v>
      </c>
      <c r="EP187" s="2" t="s">
        <v>129</v>
      </c>
      <c r="EQ187" s="2" t="s">
        <v>271</v>
      </c>
      <c r="ER187" s="2" t="s">
        <v>132</v>
      </c>
      <c r="ES187" s="2" t="s">
        <v>142</v>
      </c>
      <c r="ET187" s="2" t="s">
        <v>132</v>
      </c>
      <c r="EU187" s="4"/>
      <c r="EV187" s="8"/>
      <c r="EW187" s="4"/>
      <c r="EX187" s="8"/>
      <c r="EY187" s="7"/>
      <c r="EZ187" s="7"/>
      <c r="FA187" s="2" t="s">
        <v>796</v>
      </c>
      <c r="FB187" s="2" t="s">
        <v>129</v>
      </c>
      <c r="FC187" s="2" t="s">
        <v>132</v>
      </c>
      <c r="FD187" s="2" t="s">
        <v>132</v>
      </c>
      <c r="FE187" s="2" t="s">
        <v>142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176</v>
      </c>
      <c r="FN187" s="2" t="s">
        <v>129</v>
      </c>
      <c r="FO187" s="2" t="s">
        <v>132</v>
      </c>
      <c r="FP187" s="2" t="s">
        <v>132</v>
      </c>
      <c r="FQ187" s="2" t="s">
        <v>142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140</v>
      </c>
      <c r="FZ187" s="2" t="s">
        <v>129</v>
      </c>
      <c r="GA187" s="2" t="s">
        <v>871</v>
      </c>
      <c r="GB187" s="2" t="s">
        <v>132</v>
      </c>
      <c r="GC187" s="2" t="s">
        <v>142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140</v>
      </c>
      <c r="GL187" s="2" t="s">
        <v>129</v>
      </c>
      <c r="GM187" s="2" t="s">
        <v>437</v>
      </c>
      <c r="GN187" s="2" t="s">
        <v>132</v>
      </c>
      <c r="GO187" s="2" t="s">
        <v>142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140</v>
      </c>
      <c r="GX187" s="2" t="s">
        <v>129</v>
      </c>
      <c r="GY187" s="2" t="s">
        <v>437</v>
      </c>
      <c r="GZ187" s="2" t="s">
        <v>132</v>
      </c>
      <c r="HA187" s="2" t="s">
        <v>142</v>
      </c>
      <c r="HB187" s="2" t="s">
        <v>132</v>
      </c>
      <c r="HC187" s="4"/>
      <c r="HD187" s="8"/>
      <c r="HE187" s="4"/>
      <c r="HF187" s="8"/>
      <c r="HG187" s="7"/>
      <c r="HH187" s="7"/>
      <c r="HI187" s="2" t="s">
        <v>164</v>
      </c>
      <c r="HJ187" s="2" t="s">
        <v>129</v>
      </c>
      <c r="HK187" s="2" t="s">
        <v>132</v>
      </c>
      <c r="HL187" s="2" t="s">
        <v>132</v>
      </c>
      <c r="HM187" s="2" t="s">
        <v>142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175</v>
      </c>
      <c r="HV187" s="2" t="s">
        <v>129</v>
      </c>
      <c r="HW187" s="2" t="s">
        <v>132</v>
      </c>
      <c r="HX187" s="2" t="s">
        <v>132</v>
      </c>
      <c r="HY187" s="2" t="s">
        <v>142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175</v>
      </c>
      <c r="IH187" s="2" t="s">
        <v>129</v>
      </c>
      <c r="II187" s="2" t="s">
        <v>132</v>
      </c>
      <c r="IJ187" s="2" t="s">
        <v>132</v>
      </c>
      <c r="IK187" s="2" t="s">
        <v>142</v>
      </c>
      <c r="IL187" s="2" t="s">
        <v>132</v>
      </c>
      <c r="IM187" s="4"/>
      <c r="IN187" s="8"/>
      <c r="IO187" s="4"/>
      <c r="IP187" s="8"/>
      <c r="IQ187" s="7"/>
      <c r="IR187" s="7"/>
      <c r="IS187" s="2" t="s">
        <v>175</v>
      </c>
      <c r="IT187" s="2" t="s">
        <v>129</v>
      </c>
      <c r="IU187" s="2" t="s">
        <v>132</v>
      </c>
      <c r="IV187" s="2" t="s">
        <v>132</v>
      </c>
      <c r="IW187" s="2" t="s">
        <v>142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140</v>
      </c>
      <c r="JF187" s="2" t="s">
        <v>129</v>
      </c>
      <c r="JG187" s="2" t="s">
        <v>1904</v>
      </c>
      <c r="JH187" s="2" t="s">
        <v>132</v>
      </c>
      <c r="JI187" s="2" t="s">
        <v>142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176</v>
      </c>
      <c r="JR187" s="2" t="s">
        <v>129</v>
      </c>
      <c r="JS187" s="2" t="s">
        <v>132</v>
      </c>
      <c r="JT187" s="2" t="s">
        <v>132</v>
      </c>
      <c r="JU187" s="2" t="s">
        <v>142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164</v>
      </c>
      <c r="KD187" s="2" t="s">
        <v>129</v>
      </c>
      <c r="KE187" s="2" t="s">
        <v>132</v>
      </c>
      <c r="KF187" s="2" t="s">
        <v>132</v>
      </c>
      <c r="KG187" s="2" t="s">
        <v>142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175</v>
      </c>
      <c r="KP187" s="2" t="s">
        <v>129</v>
      </c>
      <c r="KQ187" s="2" t="s">
        <v>132</v>
      </c>
      <c r="KR187" s="2" t="s">
        <v>132</v>
      </c>
      <c r="KS187" s="2" t="s">
        <v>142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176</v>
      </c>
      <c r="LB187" s="2" t="s">
        <v>177</v>
      </c>
      <c r="LC187" s="2" t="s">
        <v>132</v>
      </c>
      <c r="LD187" s="2" t="s">
        <v>132</v>
      </c>
      <c r="LE187" s="2" t="s">
        <v>142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175</v>
      </c>
      <c r="LN187" s="2" t="s">
        <v>129</v>
      </c>
      <c r="LO187" s="2" t="s">
        <v>132</v>
      </c>
      <c r="LP187" s="2" t="s">
        <v>132</v>
      </c>
      <c r="LQ187" s="2" t="s">
        <v>142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175</v>
      </c>
      <c r="ML187" s="2" t="s">
        <v>129</v>
      </c>
      <c r="MM187" s="2" t="s">
        <v>132</v>
      </c>
      <c r="MN187" s="2" t="s">
        <v>132</v>
      </c>
      <c r="MO187" s="2" t="s">
        <v>142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175</v>
      </c>
      <c r="MX187" s="2" t="s">
        <v>129</v>
      </c>
      <c r="MY187" s="2" t="s">
        <v>132</v>
      </c>
      <c r="MZ187" s="2" t="s">
        <v>132</v>
      </c>
      <c r="NA187" s="2" t="s">
        <v>142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175</v>
      </c>
      <c r="NJ187" s="2" t="s">
        <v>129</v>
      </c>
      <c r="NK187" s="2" t="s">
        <v>132</v>
      </c>
      <c r="NL187" s="2" t="s">
        <v>132</v>
      </c>
      <c r="NM187" s="2" t="s">
        <v>142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175</v>
      </c>
      <c r="OH187" s="2" t="s">
        <v>129</v>
      </c>
      <c r="OI187" s="2" t="s">
        <v>132</v>
      </c>
      <c r="OJ187" s="2" t="s">
        <v>132</v>
      </c>
      <c r="OK187" s="2" t="s">
        <v>142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175</v>
      </c>
      <c r="OT187" s="2" t="s">
        <v>129</v>
      </c>
      <c r="OU187" s="2" t="s">
        <v>132</v>
      </c>
      <c r="OV187" s="2" t="s">
        <v>132</v>
      </c>
      <c r="OW187" s="2" t="s">
        <v>142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176</v>
      </c>
      <c r="PF187" s="2" t="s">
        <v>129</v>
      </c>
      <c r="PG187" s="2" t="s">
        <v>132</v>
      </c>
      <c r="PH187" s="2" t="s">
        <v>132</v>
      </c>
      <c r="PI187" s="2" t="s">
        <v>142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176</v>
      </c>
      <c r="PR187" s="2" t="s">
        <v>129</v>
      </c>
      <c r="PS187" s="2" t="s">
        <v>132</v>
      </c>
      <c r="PT187" s="2" t="s">
        <v>132</v>
      </c>
      <c r="PU187" s="2" t="s">
        <v>142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175</v>
      </c>
      <c r="QD187" s="2" t="s">
        <v>129</v>
      </c>
      <c r="QE187" s="2" t="s">
        <v>132</v>
      </c>
      <c r="QF187" s="2" t="s">
        <v>132</v>
      </c>
      <c r="QG187" s="2" t="s">
        <v>142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132</v>
      </c>
      <c r="QP187" s="2" t="s">
        <v>132</v>
      </c>
      <c r="QQ187" s="2" t="s">
        <v>132</v>
      </c>
      <c r="QR187" s="2" t="s">
        <v>132</v>
      </c>
      <c r="QS187" s="2" t="s">
        <v>132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176</v>
      </c>
      <c r="RB187" s="2" t="s">
        <v>129</v>
      </c>
      <c r="RC187" s="2" t="s">
        <v>132</v>
      </c>
      <c r="RD187" s="2" t="s">
        <v>132</v>
      </c>
      <c r="RE187" s="2" t="s">
        <v>142</v>
      </c>
      <c r="RF187" s="2" t="s">
        <v>132</v>
      </c>
      <c r="RG187" s="4"/>
      <c r="RH187" s="8"/>
      <c r="RI187" s="4"/>
      <c r="RJ187" s="8"/>
      <c r="RK187" s="7"/>
      <c r="RL187" s="7"/>
      <c r="RM187" s="2" t="s">
        <v>176</v>
      </c>
      <c r="RN187" s="2" t="s">
        <v>129</v>
      </c>
      <c r="RO187" s="2" t="s">
        <v>132</v>
      </c>
      <c r="RP187" s="2" t="s">
        <v>132</v>
      </c>
      <c r="RQ187" s="2" t="s">
        <v>142</v>
      </c>
      <c r="RR187" s="2" t="s">
        <v>132</v>
      </c>
    </row>
    <row r="188">
      <c r="A188" s="2" t="s">
        <v>2556</v>
      </c>
      <c r="B188" s="2" t="s">
        <v>121</v>
      </c>
      <c r="C188" s="2" t="s">
        <v>2434</v>
      </c>
      <c r="D188" s="2" t="s">
        <v>1898</v>
      </c>
      <c r="E188" s="2" t="s">
        <v>1899</v>
      </c>
      <c r="F188" s="2" t="s">
        <v>2552</v>
      </c>
      <c r="G188" s="2" t="s">
        <v>2552</v>
      </c>
      <c r="H188" s="2" t="s">
        <v>2552</v>
      </c>
      <c r="I188" s="2" t="s">
        <v>2553</v>
      </c>
      <c r="J188" s="2" t="s">
        <v>127</v>
      </c>
      <c r="K188" s="2" t="s">
        <v>2557</v>
      </c>
      <c r="L188" s="3">
        <v>95.23</v>
      </c>
      <c r="M188" s="3">
        <v>99.99</v>
      </c>
      <c r="N188" s="3">
        <v>199.99</v>
      </c>
      <c r="O188" s="2" t="s">
        <v>129</v>
      </c>
      <c r="P188" s="2" t="s">
        <v>864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428</v>
      </c>
      <c r="V188" s="2" t="s">
        <v>848</v>
      </c>
      <c r="W188" s="2" t="s">
        <v>247</v>
      </c>
      <c r="X188" s="2" t="s">
        <v>2546</v>
      </c>
      <c r="Y188" s="2" t="s">
        <v>1908</v>
      </c>
      <c r="Z188" s="4">
        <v>96</v>
      </c>
      <c r="AA188" s="4">
        <f>=ROUNDDOWN(96,0)</f>
      </c>
      <c r="AB188" s="5">
        <v>1</v>
      </c>
      <c r="AC188" s="2" t="s">
        <v>132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1</v>
      </c>
      <c r="AQ188" s="8">
        <v>109.51</v>
      </c>
      <c r="AR188" s="4"/>
      <c r="AS188" s="8"/>
      <c r="AT188" s="7"/>
      <c r="AU188" s="7"/>
      <c r="AV188" s="4">
        <v>1</v>
      </c>
      <c r="AW188" s="8">
        <v>109.51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0.1769</v>
      </c>
      <c r="BJ188" s="4">
        <v>1</v>
      </c>
      <c r="BK188" s="8">
        <v>109.51</v>
      </c>
      <c r="BL188" s="2" t="s">
        <v>16</v>
      </c>
      <c r="BM188" s="7">
        <v>1</v>
      </c>
      <c r="BN188" s="7">
        <v>1</v>
      </c>
      <c r="BO188" s="4">
        <v>1</v>
      </c>
      <c r="BP188" s="8">
        <v>109.51</v>
      </c>
      <c r="BQ188" s="4"/>
      <c r="BR188" s="8"/>
      <c r="BS188" s="7"/>
      <c r="BT188" s="7"/>
      <c r="BU188" s="2" t="s">
        <v>140</v>
      </c>
      <c r="BV188" s="2" t="s">
        <v>129</v>
      </c>
      <c r="BW188" s="2" t="s">
        <v>132</v>
      </c>
      <c r="BX188" s="2" t="s">
        <v>1239</v>
      </c>
      <c r="BY188" s="2" t="s">
        <v>142</v>
      </c>
      <c r="BZ188" s="2" t="s">
        <v>132</v>
      </c>
      <c r="CA188" s="4"/>
      <c r="CB188" s="8"/>
      <c r="CC188" s="4"/>
      <c r="CD188" s="8"/>
      <c r="CE188" s="7"/>
      <c r="CF188" s="7"/>
      <c r="CG188" s="2" t="s">
        <v>140</v>
      </c>
      <c r="CH188" s="2" t="s">
        <v>129</v>
      </c>
      <c r="CI188" s="2" t="s">
        <v>548</v>
      </c>
      <c r="CJ188" s="2" t="s">
        <v>132</v>
      </c>
      <c r="CK188" s="2" t="s">
        <v>142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140</v>
      </c>
      <c r="CT188" s="2" t="s">
        <v>129</v>
      </c>
      <c r="CU188" s="2" t="s">
        <v>206</v>
      </c>
      <c r="CV188" s="2" t="s">
        <v>132</v>
      </c>
      <c r="CW188" s="2" t="s">
        <v>142</v>
      </c>
      <c r="CX188" s="2" t="s">
        <v>132</v>
      </c>
      <c r="CY188" s="4"/>
      <c r="CZ188" s="8"/>
      <c r="DA188" s="4"/>
      <c r="DB188" s="8"/>
      <c r="DC188" s="7"/>
      <c r="DD188" s="7"/>
      <c r="DE188" s="2" t="s">
        <v>140</v>
      </c>
      <c r="DF188" s="2" t="s">
        <v>129</v>
      </c>
      <c r="DG188" s="2" t="s">
        <v>437</v>
      </c>
      <c r="DH188" s="2" t="s">
        <v>132</v>
      </c>
      <c r="DI188" s="2" t="s">
        <v>142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140</v>
      </c>
      <c r="DR188" s="2" t="s">
        <v>129</v>
      </c>
      <c r="DS188" s="2" t="s">
        <v>609</v>
      </c>
      <c r="DT188" s="2" t="s">
        <v>132</v>
      </c>
      <c r="DU188" s="2" t="s">
        <v>142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140</v>
      </c>
      <c r="ED188" s="2" t="s">
        <v>129</v>
      </c>
      <c r="EE188" s="2" t="s">
        <v>871</v>
      </c>
      <c r="EF188" s="2" t="s">
        <v>1240</v>
      </c>
      <c r="EG188" s="2" t="s">
        <v>142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140</v>
      </c>
      <c r="EP188" s="2" t="s">
        <v>129</v>
      </c>
      <c r="EQ188" s="2" t="s">
        <v>271</v>
      </c>
      <c r="ER188" s="2" t="s">
        <v>132</v>
      </c>
      <c r="ES188" s="2" t="s">
        <v>142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796</v>
      </c>
      <c r="FB188" s="2" t="s">
        <v>129</v>
      </c>
      <c r="FC188" s="2" t="s">
        <v>132</v>
      </c>
      <c r="FD188" s="2" t="s">
        <v>132</v>
      </c>
      <c r="FE188" s="2" t="s">
        <v>142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176</v>
      </c>
      <c r="FN188" s="2" t="s">
        <v>129</v>
      </c>
      <c r="FO188" s="2" t="s">
        <v>132</v>
      </c>
      <c r="FP188" s="2" t="s">
        <v>132</v>
      </c>
      <c r="FQ188" s="2" t="s">
        <v>142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140</v>
      </c>
      <c r="FZ188" s="2" t="s">
        <v>129</v>
      </c>
      <c r="GA188" s="2" t="s">
        <v>871</v>
      </c>
      <c r="GB188" s="2" t="s">
        <v>132</v>
      </c>
      <c r="GC188" s="2" t="s">
        <v>142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140</v>
      </c>
      <c r="GL188" s="2" t="s">
        <v>129</v>
      </c>
      <c r="GM188" s="2" t="s">
        <v>437</v>
      </c>
      <c r="GN188" s="2" t="s">
        <v>132</v>
      </c>
      <c r="GO188" s="2" t="s">
        <v>142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140</v>
      </c>
      <c r="GX188" s="2" t="s">
        <v>129</v>
      </c>
      <c r="GY188" s="2" t="s">
        <v>437</v>
      </c>
      <c r="GZ188" s="2" t="s">
        <v>132</v>
      </c>
      <c r="HA188" s="2" t="s">
        <v>142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164</v>
      </c>
      <c r="HJ188" s="2" t="s">
        <v>129</v>
      </c>
      <c r="HK188" s="2" t="s">
        <v>132</v>
      </c>
      <c r="HL188" s="2" t="s">
        <v>132</v>
      </c>
      <c r="HM188" s="2" t="s">
        <v>142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175</v>
      </c>
      <c r="HV188" s="2" t="s">
        <v>129</v>
      </c>
      <c r="HW188" s="2" t="s">
        <v>132</v>
      </c>
      <c r="HX188" s="2" t="s">
        <v>132</v>
      </c>
      <c r="HY188" s="2" t="s">
        <v>142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175</v>
      </c>
      <c r="IH188" s="2" t="s">
        <v>129</v>
      </c>
      <c r="II188" s="2" t="s">
        <v>132</v>
      </c>
      <c r="IJ188" s="2" t="s">
        <v>132</v>
      </c>
      <c r="IK188" s="2" t="s">
        <v>142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175</v>
      </c>
      <c r="IT188" s="2" t="s">
        <v>129</v>
      </c>
      <c r="IU188" s="2" t="s">
        <v>132</v>
      </c>
      <c r="IV188" s="2" t="s">
        <v>132</v>
      </c>
      <c r="IW188" s="2" t="s">
        <v>142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140</v>
      </c>
      <c r="JF188" s="2" t="s">
        <v>129</v>
      </c>
      <c r="JG188" s="2" t="s">
        <v>1904</v>
      </c>
      <c r="JH188" s="2" t="s">
        <v>132</v>
      </c>
      <c r="JI188" s="2" t="s">
        <v>142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176</v>
      </c>
      <c r="JR188" s="2" t="s">
        <v>129</v>
      </c>
      <c r="JS188" s="2" t="s">
        <v>132</v>
      </c>
      <c r="JT188" s="2" t="s">
        <v>132</v>
      </c>
      <c r="JU188" s="2" t="s">
        <v>142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164</v>
      </c>
      <c r="KD188" s="2" t="s">
        <v>129</v>
      </c>
      <c r="KE188" s="2" t="s">
        <v>132</v>
      </c>
      <c r="KF188" s="2" t="s">
        <v>132</v>
      </c>
      <c r="KG188" s="2" t="s">
        <v>142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175</v>
      </c>
      <c r="KP188" s="2" t="s">
        <v>129</v>
      </c>
      <c r="KQ188" s="2" t="s">
        <v>132</v>
      </c>
      <c r="KR188" s="2" t="s">
        <v>132</v>
      </c>
      <c r="KS188" s="2" t="s">
        <v>142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176</v>
      </c>
      <c r="LB188" s="2" t="s">
        <v>177</v>
      </c>
      <c r="LC188" s="2" t="s">
        <v>132</v>
      </c>
      <c r="LD188" s="2" t="s">
        <v>132</v>
      </c>
      <c r="LE188" s="2" t="s">
        <v>142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175</v>
      </c>
      <c r="LN188" s="2" t="s">
        <v>129</v>
      </c>
      <c r="LO188" s="2" t="s">
        <v>132</v>
      </c>
      <c r="LP188" s="2" t="s">
        <v>132</v>
      </c>
      <c r="LQ188" s="2" t="s">
        <v>142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175</v>
      </c>
      <c r="ML188" s="2" t="s">
        <v>129</v>
      </c>
      <c r="MM188" s="2" t="s">
        <v>132</v>
      </c>
      <c r="MN188" s="2" t="s">
        <v>132</v>
      </c>
      <c r="MO188" s="2" t="s">
        <v>142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175</v>
      </c>
      <c r="MX188" s="2" t="s">
        <v>129</v>
      </c>
      <c r="MY188" s="2" t="s">
        <v>132</v>
      </c>
      <c r="MZ188" s="2" t="s">
        <v>132</v>
      </c>
      <c r="NA188" s="2" t="s">
        <v>142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175</v>
      </c>
      <c r="NJ188" s="2" t="s">
        <v>129</v>
      </c>
      <c r="NK188" s="2" t="s">
        <v>132</v>
      </c>
      <c r="NL188" s="2" t="s">
        <v>132</v>
      </c>
      <c r="NM188" s="2" t="s">
        <v>142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132</v>
      </c>
      <c r="NV188" s="2" t="s">
        <v>132</v>
      </c>
      <c r="NW188" s="2" t="s">
        <v>132</v>
      </c>
      <c r="NX188" s="2" t="s">
        <v>132</v>
      </c>
      <c r="NY188" s="2" t="s">
        <v>132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175</v>
      </c>
      <c r="OH188" s="2" t="s">
        <v>129</v>
      </c>
      <c r="OI188" s="2" t="s">
        <v>132</v>
      </c>
      <c r="OJ188" s="2" t="s">
        <v>132</v>
      </c>
      <c r="OK188" s="2" t="s">
        <v>142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175</v>
      </c>
      <c r="OT188" s="2" t="s">
        <v>129</v>
      </c>
      <c r="OU188" s="2" t="s">
        <v>132</v>
      </c>
      <c r="OV188" s="2" t="s">
        <v>132</v>
      </c>
      <c r="OW188" s="2" t="s">
        <v>142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176</v>
      </c>
      <c r="PF188" s="2" t="s">
        <v>129</v>
      </c>
      <c r="PG188" s="2" t="s">
        <v>132</v>
      </c>
      <c r="PH188" s="2" t="s">
        <v>132</v>
      </c>
      <c r="PI188" s="2" t="s">
        <v>142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176</v>
      </c>
      <c r="PR188" s="2" t="s">
        <v>129</v>
      </c>
      <c r="PS188" s="2" t="s">
        <v>132</v>
      </c>
      <c r="PT188" s="2" t="s">
        <v>132</v>
      </c>
      <c r="PU188" s="2" t="s">
        <v>142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175</v>
      </c>
      <c r="QD188" s="2" t="s">
        <v>129</v>
      </c>
      <c r="QE188" s="2" t="s">
        <v>132</v>
      </c>
      <c r="QF188" s="2" t="s">
        <v>132</v>
      </c>
      <c r="QG188" s="2" t="s">
        <v>142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176</v>
      </c>
      <c r="RB188" s="2" t="s">
        <v>129</v>
      </c>
      <c r="RC188" s="2" t="s">
        <v>132</v>
      </c>
      <c r="RD188" s="2" t="s">
        <v>132</v>
      </c>
      <c r="RE188" s="2" t="s">
        <v>142</v>
      </c>
      <c r="RF188" s="2" t="s">
        <v>132</v>
      </c>
      <c r="RG188" s="4"/>
      <c r="RH188" s="8"/>
      <c r="RI188" s="4"/>
      <c r="RJ188" s="8"/>
      <c r="RK188" s="7"/>
      <c r="RL188" s="7"/>
      <c r="RM188" s="2" t="s">
        <v>176</v>
      </c>
      <c r="RN188" s="2" t="s">
        <v>129</v>
      </c>
      <c r="RO188" s="2" t="s">
        <v>132</v>
      </c>
      <c r="RP188" s="2" t="s">
        <v>132</v>
      </c>
      <c r="RQ188" s="2" t="s">
        <v>142</v>
      </c>
      <c r="RR188" s="2" t="s">
        <v>132</v>
      </c>
    </row>
    <row r="189">
      <c r="A189" s="2" t="s">
        <v>2558</v>
      </c>
      <c r="B189" s="2" t="s">
        <v>121</v>
      </c>
      <c r="C189" s="2" t="s">
        <v>2434</v>
      </c>
      <c r="D189" s="2" t="s">
        <v>1898</v>
      </c>
      <c r="E189" s="2" t="s">
        <v>1899</v>
      </c>
      <c r="F189" s="2" t="s">
        <v>2559</v>
      </c>
      <c r="G189" s="2" t="s">
        <v>2559</v>
      </c>
      <c r="H189" s="2" t="s">
        <v>2559</v>
      </c>
      <c r="I189" s="2" t="s">
        <v>2560</v>
      </c>
      <c r="J189" s="2" t="s">
        <v>127</v>
      </c>
      <c r="K189" s="2" t="s">
        <v>847</v>
      </c>
      <c r="L189" s="3">
        <v>56.66</v>
      </c>
      <c r="M189" s="3">
        <v>59.49</v>
      </c>
      <c r="N189" s="3">
        <v>118.99</v>
      </c>
      <c r="O189" s="2" t="s">
        <v>129</v>
      </c>
      <c r="P189" s="2" t="s">
        <v>602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428</v>
      </c>
      <c r="V189" s="2" t="s">
        <v>848</v>
      </c>
      <c r="W189" s="2" t="s">
        <v>2546</v>
      </c>
      <c r="X189" s="2" t="s">
        <v>2561</v>
      </c>
      <c r="Y189" s="2" t="s">
        <v>850</v>
      </c>
      <c r="Z189" s="4">
        <v>132</v>
      </c>
      <c r="AA189" s="4">
        <f>=ROUNDDOWN(62.8571428571429,0)</f>
      </c>
      <c r="AB189" s="5">
        <v>2.1</v>
      </c>
      <c r="AC189" s="2" t="s">
        <v>132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6</v>
      </c>
      <c r="AQ189" s="8">
        <v>387.74</v>
      </c>
      <c r="AR189" s="4"/>
      <c r="AS189" s="8"/>
      <c r="AT189" s="7"/>
      <c r="AU189" s="7"/>
      <c r="AV189" s="4">
        <v>6</v>
      </c>
      <c r="AW189" s="8">
        <v>387.74</v>
      </c>
      <c r="AX189" s="4"/>
      <c r="AY189" s="8"/>
      <c r="AZ189" s="7"/>
      <c r="BA189" s="7"/>
      <c r="BB189" s="7">
        <v>1</v>
      </c>
      <c r="BC189" s="4">
        <v>6</v>
      </c>
      <c r="BD189" s="8">
        <v>387.74</v>
      </c>
      <c r="BE189" s="4"/>
      <c r="BF189" s="8"/>
      <c r="BG189" s="7"/>
      <c r="BH189" s="7"/>
      <c r="BI189" s="7">
        <v>1</v>
      </c>
      <c r="BJ189" s="4">
        <v>6</v>
      </c>
      <c r="BK189" s="8">
        <v>387.74</v>
      </c>
      <c r="BL189" s="2" t="s">
        <v>2562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140</v>
      </c>
      <c r="BV189" s="2" t="s">
        <v>129</v>
      </c>
      <c r="BW189" s="2" t="s">
        <v>132</v>
      </c>
      <c r="BX189" s="2" t="s">
        <v>734</v>
      </c>
      <c r="BY189" s="2" t="s">
        <v>142</v>
      </c>
      <c r="BZ189" s="2" t="s">
        <v>132</v>
      </c>
      <c r="CA189" s="4">
        <v>3</v>
      </c>
      <c r="CB189" s="8">
        <v>178.47</v>
      </c>
      <c r="CC189" s="4"/>
      <c r="CD189" s="8"/>
      <c r="CE189" s="7"/>
      <c r="CF189" s="7"/>
      <c r="CG189" s="2" t="s">
        <v>140</v>
      </c>
      <c r="CH189" s="2" t="s">
        <v>129</v>
      </c>
      <c r="CI189" s="2" t="s">
        <v>853</v>
      </c>
      <c r="CJ189" s="2" t="s">
        <v>809</v>
      </c>
      <c r="CK189" s="2" t="s">
        <v>142</v>
      </c>
      <c r="CL189" s="2" t="s">
        <v>132</v>
      </c>
      <c r="CM189" s="4">
        <v>1</v>
      </c>
      <c r="CN189" s="8">
        <v>66.63</v>
      </c>
      <c r="CO189" s="4"/>
      <c r="CP189" s="8"/>
      <c r="CQ189" s="7"/>
      <c r="CR189" s="7"/>
      <c r="CS189" s="2" t="s">
        <v>140</v>
      </c>
      <c r="CT189" s="2" t="s">
        <v>129</v>
      </c>
      <c r="CU189" s="2" t="s">
        <v>206</v>
      </c>
      <c r="CV189" s="2" t="s">
        <v>167</v>
      </c>
      <c r="CW189" s="2" t="s">
        <v>142</v>
      </c>
      <c r="CX189" s="2" t="s">
        <v>132</v>
      </c>
      <c r="CY189" s="4"/>
      <c r="CZ189" s="8"/>
      <c r="DA189" s="4"/>
      <c r="DB189" s="8"/>
      <c r="DC189" s="7"/>
      <c r="DD189" s="7"/>
      <c r="DE189" s="2" t="s">
        <v>140</v>
      </c>
      <c r="DF189" s="2" t="s">
        <v>129</v>
      </c>
      <c r="DG189" s="2" t="s">
        <v>678</v>
      </c>
      <c r="DH189" s="2" t="s">
        <v>1382</v>
      </c>
      <c r="DI189" s="2" t="s">
        <v>142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140</v>
      </c>
      <c r="DR189" s="2" t="s">
        <v>129</v>
      </c>
      <c r="DS189" s="2" t="s">
        <v>609</v>
      </c>
      <c r="DT189" s="2" t="s">
        <v>132</v>
      </c>
      <c r="DU189" s="2" t="s">
        <v>142</v>
      </c>
      <c r="DV189" s="2" t="s">
        <v>132</v>
      </c>
      <c r="DW189" s="4">
        <v>1</v>
      </c>
      <c r="DX189" s="8">
        <v>78.39</v>
      </c>
      <c r="DY189" s="4"/>
      <c r="DZ189" s="8"/>
      <c r="EA189" s="7"/>
      <c r="EB189" s="7"/>
      <c r="EC189" s="2" t="s">
        <v>140</v>
      </c>
      <c r="ED189" s="2" t="s">
        <v>129</v>
      </c>
      <c r="EE189" s="2" t="s">
        <v>678</v>
      </c>
      <c r="EF189" s="2" t="s">
        <v>754</v>
      </c>
      <c r="EG189" s="2" t="s">
        <v>142</v>
      </c>
      <c r="EH189" s="2" t="s">
        <v>132</v>
      </c>
      <c r="EI189" s="4"/>
      <c r="EJ189" s="8"/>
      <c r="EK189" s="4"/>
      <c r="EL189" s="8"/>
      <c r="EM189" s="7"/>
      <c r="EN189" s="7"/>
      <c r="EO189" s="2" t="s">
        <v>140</v>
      </c>
      <c r="EP189" s="2" t="s">
        <v>129</v>
      </c>
      <c r="EQ189" s="2" t="s">
        <v>857</v>
      </c>
      <c r="ER189" s="2" t="s">
        <v>2375</v>
      </c>
      <c r="ES189" s="2" t="s">
        <v>142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796</v>
      </c>
      <c r="FB189" s="2" t="s">
        <v>129</v>
      </c>
      <c r="FC189" s="2" t="s">
        <v>132</v>
      </c>
      <c r="FD189" s="2" t="s">
        <v>132</v>
      </c>
      <c r="FE189" s="2" t="s">
        <v>142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175</v>
      </c>
      <c r="FN189" s="2" t="s">
        <v>129</v>
      </c>
      <c r="FO189" s="2" t="s">
        <v>132</v>
      </c>
      <c r="FP189" s="2" t="s">
        <v>132</v>
      </c>
      <c r="FQ189" s="2" t="s">
        <v>142</v>
      </c>
      <c r="FR189" s="2" t="s">
        <v>132</v>
      </c>
      <c r="FS189" s="4">
        <v>1</v>
      </c>
      <c r="FT189" s="8">
        <v>64.25</v>
      </c>
      <c r="FU189" s="4"/>
      <c r="FV189" s="8"/>
      <c r="FW189" s="7"/>
      <c r="FX189" s="7"/>
      <c r="FY189" s="2" t="s">
        <v>140</v>
      </c>
      <c r="FZ189" s="2" t="s">
        <v>129</v>
      </c>
      <c r="GA189" s="2" t="s">
        <v>480</v>
      </c>
      <c r="GB189" s="2" t="s">
        <v>2563</v>
      </c>
      <c r="GC189" s="2" t="s">
        <v>142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140</v>
      </c>
      <c r="GL189" s="2" t="s">
        <v>129</v>
      </c>
      <c r="GM189" s="2" t="s">
        <v>678</v>
      </c>
      <c r="GN189" s="2" t="s">
        <v>271</v>
      </c>
      <c r="GO189" s="2" t="s">
        <v>142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132</v>
      </c>
      <c r="GX189" s="2" t="s">
        <v>132</v>
      </c>
      <c r="GY189" s="2" t="s">
        <v>132</v>
      </c>
      <c r="GZ189" s="2" t="s">
        <v>132</v>
      </c>
      <c r="HA189" s="2" t="s">
        <v>132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140</v>
      </c>
      <c r="HJ189" s="2" t="s">
        <v>129</v>
      </c>
      <c r="HK189" s="2" t="s">
        <v>859</v>
      </c>
      <c r="HL189" s="2" t="s">
        <v>1376</v>
      </c>
      <c r="HM189" s="2" t="s">
        <v>142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173</v>
      </c>
      <c r="HV189" s="2" t="s">
        <v>129</v>
      </c>
      <c r="HW189" s="2" t="s">
        <v>132</v>
      </c>
      <c r="HX189" s="2" t="s">
        <v>132</v>
      </c>
      <c r="HY189" s="2" t="s">
        <v>142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168</v>
      </c>
      <c r="IH189" s="2" t="s">
        <v>129</v>
      </c>
      <c r="II189" s="2" t="s">
        <v>132</v>
      </c>
      <c r="IJ189" s="2" t="s">
        <v>132</v>
      </c>
      <c r="IK189" s="2" t="s">
        <v>142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175</v>
      </c>
      <c r="IT189" s="2" t="s">
        <v>129</v>
      </c>
      <c r="IU189" s="2" t="s">
        <v>132</v>
      </c>
      <c r="IV189" s="2" t="s">
        <v>132</v>
      </c>
      <c r="IW189" s="2" t="s">
        <v>142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140</v>
      </c>
      <c r="JF189" s="2" t="s">
        <v>129</v>
      </c>
      <c r="JG189" s="2" t="s">
        <v>1904</v>
      </c>
      <c r="JH189" s="2" t="s">
        <v>132</v>
      </c>
      <c r="JI189" s="2" t="s">
        <v>142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175</v>
      </c>
      <c r="JR189" s="2" t="s">
        <v>129</v>
      </c>
      <c r="JS189" s="2" t="s">
        <v>132</v>
      </c>
      <c r="JT189" s="2" t="s">
        <v>132</v>
      </c>
      <c r="JU189" s="2" t="s">
        <v>142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164</v>
      </c>
      <c r="KD189" s="2" t="s">
        <v>129</v>
      </c>
      <c r="KE189" s="2" t="s">
        <v>132</v>
      </c>
      <c r="KF189" s="2" t="s">
        <v>132</v>
      </c>
      <c r="KG189" s="2" t="s">
        <v>142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175</v>
      </c>
      <c r="KP189" s="2" t="s">
        <v>129</v>
      </c>
      <c r="KQ189" s="2" t="s">
        <v>132</v>
      </c>
      <c r="KR189" s="2" t="s">
        <v>132</v>
      </c>
      <c r="KS189" s="2" t="s">
        <v>142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176</v>
      </c>
      <c r="LB189" s="2" t="s">
        <v>177</v>
      </c>
      <c r="LC189" s="2" t="s">
        <v>132</v>
      </c>
      <c r="LD189" s="2" t="s">
        <v>132</v>
      </c>
      <c r="LE189" s="2" t="s">
        <v>142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132</v>
      </c>
      <c r="LN189" s="2" t="s">
        <v>132</v>
      </c>
      <c r="LO189" s="2" t="s">
        <v>132</v>
      </c>
      <c r="LP189" s="2" t="s">
        <v>132</v>
      </c>
      <c r="LQ189" s="2" t="s">
        <v>132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175</v>
      </c>
      <c r="LZ189" s="2" t="s">
        <v>129</v>
      </c>
      <c r="MA189" s="2" t="s">
        <v>132</v>
      </c>
      <c r="MB189" s="2" t="s">
        <v>132</v>
      </c>
      <c r="MC189" s="2" t="s">
        <v>142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175</v>
      </c>
      <c r="ML189" s="2" t="s">
        <v>129</v>
      </c>
      <c r="MM189" s="2" t="s">
        <v>132</v>
      </c>
      <c r="MN189" s="2" t="s">
        <v>132</v>
      </c>
      <c r="MO189" s="2" t="s">
        <v>142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175</v>
      </c>
      <c r="MX189" s="2" t="s">
        <v>129</v>
      </c>
      <c r="MY189" s="2" t="s">
        <v>132</v>
      </c>
      <c r="MZ189" s="2" t="s">
        <v>132</v>
      </c>
      <c r="NA189" s="2" t="s">
        <v>142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175</v>
      </c>
      <c r="NJ189" s="2" t="s">
        <v>129</v>
      </c>
      <c r="NK189" s="2" t="s">
        <v>132</v>
      </c>
      <c r="NL189" s="2" t="s">
        <v>132</v>
      </c>
      <c r="NM189" s="2" t="s">
        <v>142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175</v>
      </c>
      <c r="OH189" s="2" t="s">
        <v>129</v>
      </c>
      <c r="OI189" s="2" t="s">
        <v>132</v>
      </c>
      <c r="OJ189" s="2" t="s">
        <v>132</v>
      </c>
      <c r="OK189" s="2" t="s">
        <v>142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175</v>
      </c>
      <c r="PF189" s="2" t="s">
        <v>129</v>
      </c>
      <c r="PG189" s="2" t="s">
        <v>132</v>
      </c>
      <c r="PH189" s="2" t="s">
        <v>132</v>
      </c>
      <c r="PI189" s="2" t="s">
        <v>142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175</v>
      </c>
      <c r="PR189" s="2" t="s">
        <v>129</v>
      </c>
      <c r="PS189" s="2" t="s">
        <v>132</v>
      </c>
      <c r="PT189" s="2" t="s">
        <v>132</v>
      </c>
      <c r="PU189" s="2" t="s">
        <v>142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175</v>
      </c>
      <c r="QD189" s="2" t="s">
        <v>129</v>
      </c>
      <c r="QE189" s="2" t="s">
        <v>132</v>
      </c>
      <c r="QF189" s="2" t="s">
        <v>132</v>
      </c>
      <c r="QG189" s="2" t="s">
        <v>142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129</v>
      </c>
      <c r="RC189" s="2" t="s">
        <v>132</v>
      </c>
      <c r="RD189" s="2" t="s">
        <v>132</v>
      </c>
      <c r="RE189" s="2" t="s">
        <v>142</v>
      </c>
      <c r="RF189" s="2" t="s">
        <v>180</v>
      </c>
      <c r="RG189" s="4"/>
      <c r="RH189" s="8"/>
      <c r="RI189" s="4"/>
      <c r="RJ189" s="8"/>
      <c r="RK189" s="7"/>
      <c r="RL189" s="7"/>
      <c r="RM189" s="2" t="s">
        <v>176</v>
      </c>
      <c r="RN189" s="2" t="s">
        <v>129</v>
      </c>
      <c r="RO189" s="2" t="s">
        <v>132</v>
      </c>
      <c r="RP189" s="2" t="s">
        <v>132</v>
      </c>
      <c r="RQ189" s="2" t="s">
        <v>142</v>
      </c>
      <c r="RR189" s="2" t="s">
        <v>132</v>
      </c>
    </row>
    <row r="190">
      <c r="A190" s="2" t="s">
        <v>2564</v>
      </c>
      <c r="B190" s="2" t="s">
        <v>121</v>
      </c>
      <c r="C190" s="2" t="s">
        <v>2434</v>
      </c>
      <c r="D190" s="2" t="s">
        <v>1898</v>
      </c>
      <c r="E190" s="2" t="s">
        <v>1943</v>
      </c>
      <c r="F190" s="2" t="s">
        <v>2565</v>
      </c>
      <c r="G190" s="2" t="s">
        <v>2565</v>
      </c>
      <c r="H190" s="2" t="s">
        <v>2565</v>
      </c>
      <c r="I190" s="2" t="s">
        <v>2566</v>
      </c>
      <c r="J190" s="2" t="s">
        <v>127</v>
      </c>
      <c r="K190" s="2" t="s">
        <v>1168</v>
      </c>
      <c r="L190" s="3">
        <v>105.12</v>
      </c>
      <c r="M190" s="3">
        <v>110.38</v>
      </c>
      <c r="N190" s="3">
        <v>219</v>
      </c>
      <c r="O190" s="2" t="s">
        <v>905</v>
      </c>
      <c r="P190" s="2" t="s">
        <v>632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428</v>
      </c>
      <c r="V190" s="2" t="s">
        <v>1984</v>
      </c>
      <c r="W190" s="2" t="s">
        <v>136</v>
      </c>
      <c r="X190" s="2" t="s">
        <v>849</v>
      </c>
      <c r="Y190" s="2" t="s">
        <v>2567</v>
      </c>
      <c r="Z190" s="4"/>
      <c r="AA190" s="4">
        <f>=ROUNDDOWN({0},0)</f>
      </c>
      <c r="AB190" s="5"/>
      <c r="AC190" s="2" t="s">
        <v>132</v>
      </c>
      <c r="AD190" s="4"/>
      <c r="AE190" s="4"/>
      <c r="AF190" s="6">
        <v>63</v>
      </c>
      <c r="AG190" s="6"/>
      <c r="AH190" s="7">
        <v>0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132</v>
      </c>
      <c r="BM190" s="7"/>
      <c r="BN190" s="7"/>
      <c r="BO190" s="4"/>
      <c r="BP190" s="8"/>
      <c r="BQ190" s="4"/>
      <c r="BR190" s="8"/>
      <c r="BS190" s="7"/>
      <c r="BT190" s="7"/>
      <c r="BU190" s="2" t="s">
        <v>164</v>
      </c>
      <c r="BV190" s="2" t="s">
        <v>177</v>
      </c>
      <c r="BW190" s="2" t="s">
        <v>132</v>
      </c>
      <c r="BX190" s="2" t="s">
        <v>132</v>
      </c>
      <c r="BY190" s="2" t="s">
        <v>142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140</v>
      </c>
      <c r="CH190" s="2" t="s">
        <v>177</v>
      </c>
      <c r="CI190" s="2" t="s">
        <v>2537</v>
      </c>
      <c r="CJ190" s="2" t="s">
        <v>2494</v>
      </c>
      <c r="CK190" s="2" t="s">
        <v>180</v>
      </c>
      <c r="CL190" s="2" t="s">
        <v>132</v>
      </c>
      <c r="CM190" s="4"/>
      <c r="CN190" s="8"/>
      <c r="CO190" s="4"/>
      <c r="CP190" s="8"/>
      <c r="CQ190" s="7"/>
      <c r="CR190" s="7"/>
      <c r="CS190" s="2" t="s">
        <v>140</v>
      </c>
      <c r="CT190" s="2" t="s">
        <v>129</v>
      </c>
      <c r="CU190" s="2" t="s">
        <v>2568</v>
      </c>
      <c r="CV190" s="2" t="s">
        <v>132</v>
      </c>
      <c r="CW190" s="2" t="s">
        <v>142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140</v>
      </c>
      <c r="DF190" s="2" t="s">
        <v>177</v>
      </c>
      <c r="DG190" s="2" t="s">
        <v>2567</v>
      </c>
      <c r="DH190" s="2" t="s">
        <v>2569</v>
      </c>
      <c r="DI190" s="2" t="s">
        <v>142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140</v>
      </c>
      <c r="DR190" s="2" t="s">
        <v>177</v>
      </c>
      <c r="DS190" s="2" t="s">
        <v>2024</v>
      </c>
      <c r="DT190" s="2" t="s">
        <v>688</v>
      </c>
      <c r="DU190" s="2" t="s">
        <v>142</v>
      </c>
      <c r="DV190" s="2" t="s">
        <v>132</v>
      </c>
      <c r="DW190" s="4"/>
      <c r="DX190" s="8"/>
      <c r="DY190" s="4"/>
      <c r="DZ190" s="8"/>
      <c r="EA190" s="7"/>
      <c r="EB190" s="7"/>
      <c r="EC190" s="2" t="s">
        <v>175</v>
      </c>
      <c r="ED190" s="2" t="s">
        <v>177</v>
      </c>
      <c r="EE190" s="2" t="s">
        <v>132</v>
      </c>
      <c r="EF190" s="2" t="s">
        <v>132</v>
      </c>
      <c r="EG190" s="2" t="s">
        <v>142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129</v>
      </c>
      <c r="EQ190" s="2" t="s">
        <v>994</v>
      </c>
      <c r="ER190" s="2" t="s">
        <v>132</v>
      </c>
      <c r="ES190" s="2" t="s">
        <v>142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164</v>
      </c>
      <c r="FB190" s="2" t="s">
        <v>177</v>
      </c>
      <c r="FC190" s="2" t="s">
        <v>132</v>
      </c>
      <c r="FD190" s="2" t="s">
        <v>132</v>
      </c>
      <c r="FE190" s="2" t="s">
        <v>142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176</v>
      </c>
      <c r="FN190" s="2" t="s">
        <v>129</v>
      </c>
      <c r="FO190" s="2" t="s">
        <v>132</v>
      </c>
      <c r="FP190" s="2" t="s">
        <v>132</v>
      </c>
      <c r="FQ190" s="2" t="s">
        <v>142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175</v>
      </c>
      <c r="FZ190" s="2" t="s">
        <v>129</v>
      </c>
      <c r="GA190" s="2" t="s">
        <v>132</v>
      </c>
      <c r="GB190" s="2" t="s">
        <v>132</v>
      </c>
      <c r="GC190" s="2" t="s">
        <v>142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140</v>
      </c>
      <c r="GL190" s="2" t="s">
        <v>129</v>
      </c>
      <c r="GM190" s="2" t="s">
        <v>1315</v>
      </c>
      <c r="GN190" s="2" t="s">
        <v>132</v>
      </c>
      <c r="GO190" s="2" t="s">
        <v>142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132</v>
      </c>
      <c r="GX190" s="2" t="s">
        <v>132</v>
      </c>
      <c r="GY190" s="2" t="s">
        <v>132</v>
      </c>
      <c r="GZ190" s="2" t="s">
        <v>132</v>
      </c>
      <c r="HA190" s="2" t="s">
        <v>132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177</v>
      </c>
      <c r="HK190" s="2" t="s">
        <v>893</v>
      </c>
      <c r="HL190" s="2" t="s">
        <v>2447</v>
      </c>
      <c r="HM190" s="2" t="s">
        <v>142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175</v>
      </c>
      <c r="HV190" s="2" t="s">
        <v>129</v>
      </c>
      <c r="HW190" s="2" t="s">
        <v>132</v>
      </c>
      <c r="HX190" s="2" t="s">
        <v>132</v>
      </c>
      <c r="HY190" s="2" t="s">
        <v>142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140</v>
      </c>
      <c r="IH190" s="2" t="s">
        <v>129</v>
      </c>
      <c r="II190" s="2" t="s">
        <v>290</v>
      </c>
      <c r="IJ190" s="2" t="s">
        <v>2570</v>
      </c>
      <c r="IK190" s="2" t="s">
        <v>142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132</v>
      </c>
      <c r="IT190" s="2" t="s">
        <v>132</v>
      </c>
      <c r="IU190" s="2" t="s">
        <v>132</v>
      </c>
      <c r="IV190" s="2" t="s">
        <v>132</v>
      </c>
      <c r="IW190" s="2" t="s">
        <v>132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175</v>
      </c>
      <c r="JF190" s="2" t="s">
        <v>129</v>
      </c>
      <c r="JG190" s="2" t="s">
        <v>132</v>
      </c>
      <c r="JH190" s="2" t="s">
        <v>132</v>
      </c>
      <c r="JI190" s="2" t="s">
        <v>142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176</v>
      </c>
      <c r="JR190" s="2" t="s">
        <v>129</v>
      </c>
      <c r="JS190" s="2" t="s">
        <v>132</v>
      </c>
      <c r="JT190" s="2" t="s">
        <v>132</v>
      </c>
      <c r="JU190" s="2" t="s">
        <v>142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176</v>
      </c>
      <c r="KD190" s="2" t="s">
        <v>129</v>
      </c>
      <c r="KE190" s="2" t="s">
        <v>2450</v>
      </c>
      <c r="KF190" s="2" t="s">
        <v>2147</v>
      </c>
      <c r="KG190" s="2" t="s">
        <v>142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132</v>
      </c>
      <c r="KP190" s="2" t="s">
        <v>132</v>
      </c>
      <c r="KQ190" s="2" t="s">
        <v>132</v>
      </c>
      <c r="KR190" s="2" t="s">
        <v>132</v>
      </c>
      <c r="KS190" s="2" t="s">
        <v>132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140</v>
      </c>
      <c r="LZ190" s="2" t="s">
        <v>174</v>
      </c>
      <c r="MA190" s="2" t="s">
        <v>884</v>
      </c>
      <c r="MB190" s="2" t="s">
        <v>591</v>
      </c>
      <c r="MC190" s="2" t="s">
        <v>180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176</v>
      </c>
      <c r="ML190" s="2" t="s">
        <v>129</v>
      </c>
      <c r="MM190" s="2" t="s">
        <v>132</v>
      </c>
      <c r="MN190" s="2" t="s">
        <v>132</v>
      </c>
      <c r="MO190" s="2" t="s">
        <v>142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176</v>
      </c>
      <c r="MX190" s="2" t="s">
        <v>129</v>
      </c>
      <c r="MY190" s="2" t="s">
        <v>132</v>
      </c>
      <c r="MZ190" s="2" t="s">
        <v>132</v>
      </c>
      <c r="NA190" s="2" t="s">
        <v>142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176</v>
      </c>
      <c r="NV190" s="2" t="s">
        <v>129</v>
      </c>
      <c r="NW190" s="2" t="s">
        <v>132</v>
      </c>
      <c r="NX190" s="2" t="s">
        <v>132</v>
      </c>
      <c r="NY190" s="2" t="s">
        <v>142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129</v>
      </c>
      <c r="OI190" s="2" t="s">
        <v>132</v>
      </c>
      <c r="OJ190" s="2" t="s">
        <v>132</v>
      </c>
      <c r="OK190" s="2" t="s">
        <v>142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176</v>
      </c>
      <c r="OT190" s="2" t="s">
        <v>177</v>
      </c>
      <c r="OU190" s="2" t="s">
        <v>132</v>
      </c>
      <c r="OV190" s="2" t="s">
        <v>132</v>
      </c>
      <c r="OW190" s="2" t="s">
        <v>142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176</v>
      </c>
      <c r="PF190" s="2" t="s">
        <v>129</v>
      </c>
      <c r="PG190" s="2" t="s">
        <v>132</v>
      </c>
      <c r="PH190" s="2" t="s">
        <v>132</v>
      </c>
      <c r="PI190" s="2" t="s">
        <v>142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176</v>
      </c>
      <c r="PR190" s="2" t="s">
        <v>129</v>
      </c>
      <c r="PS190" s="2" t="s">
        <v>132</v>
      </c>
      <c r="PT190" s="2" t="s">
        <v>132</v>
      </c>
      <c r="PU190" s="2" t="s">
        <v>142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175</v>
      </c>
      <c r="QP190" s="2" t="s">
        <v>177</v>
      </c>
      <c r="QQ190" s="2" t="s">
        <v>132</v>
      </c>
      <c r="QR190" s="2" t="s">
        <v>132</v>
      </c>
      <c r="QS190" s="2" t="s">
        <v>142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176</v>
      </c>
      <c r="RB190" s="2" t="s">
        <v>129</v>
      </c>
      <c r="RC190" s="2" t="s">
        <v>132</v>
      </c>
      <c r="RD190" s="2" t="s">
        <v>132</v>
      </c>
      <c r="RE190" s="2" t="s">
        <v>142</v>
      </c>
      <c r="RF190" s="2" t="s">
        <v>132</v>
      </c>
      <c r="RG190" s="4"/>
      <c r="RH190" s="8"/>
      <c r="RI190" s="4"/>
      <c r="RJ190" s="8"/>
      <c r="RK190" s="7"/>
      <c r="RL190" s="7"/>
      <c r="RM190" s="2" t="s">
        <v>140</v>
      </c>
      <c r="RN190" s="2" t="s">
        <v>177</v>
      </c>
      <c r="RO190" s="2" t="s">
        <v>2489</v>
      </c>
      <c r="RP190" s="2" t="s">
        <v>2417</v>
      </c>
      <c r="RQ190" s="2" t="s">
        <v>142</v>
      </c>
      <c r="RR190" s="2" t="s">
        <v>132</v>
      </c>
    </row>
    <row r="191">
      <c r="A191" s="2" t="s">
        <v>2571</v>
      </c>
      <c r="B191" s="2" t="s">
        <v>121</v>
      </c>
      <c r="C191" s="2" t="s">
        <v>2434</v>
      </c>
      <c r="D191" s="2" t="s">
        <v>123</v>
      </c>
      <c r="E191" s="2" t="s">
        <v>660</v>
      </c>
      <c r="F191" s="2" t="s">
        <v>2572</v>
      </c>
      <c r="G191" s="2" t="s">
        <v>2572</v>
      </c>
      <c r="H191" s="2" t="s">
        <v>2572</v>
      </c>
      <c r="I191" s="2" t="s">
        <v>2573</v>
      </c>
      <c r="J191" s="2" t="s">
        <v>127</v>
      </c>
      <c r="K191" s="2" t="s">
        <v>349</v>
      </c>
      <c r="L191" s="3">
        <v>38.46</v>
      </c>
      <c r="M191" s="3">
        <v>40.38</v>
      </c>
      <c r="N191" s="3">
        <v>84.99</v>
      </c>
      <c r="O191" s="2" t="s">
        <v>129</v>
      </c>
      <c r="P191" s="2" t="s">
        <v>130</v>
      </c>
      <c r="Q191" s="2" t="s">
        <v>131</v>
      </c>
      <c r="R191" s="2" t="s">
        <v>132</v>
      </c>
      <c r="S191" s="2" t="s">
        <v>2574</v>
      </c>
      <c r="T191" s="2" t="s">
        <v>132</v>
      </c>
      <c r="U191" s="2" t="s">
        <v>428</v>
      </c>
      <c r="V191" s="2" t="s">
        <v>746</v>
      </c>
      <c r="W191" s="2" t="s">
        <v>246</v>
      </c>
      <c r="X191" s="2" t="s">
        <v>2457</v>
      </c>
      <c r="Y191" s="2" t="s">
        <v>383</v>
      </c>
      <c r="Z191" s="4">
        <v>46</v>
      </c>
      <c r="AA191" s="4">
        <f>=ROUNDDOWN(1.48387096774194,0)</f>
      </c>
      <c r="AB191" s="5">
        <v>31</v>
      </c>
      <c r="AC191" s="2" t="s">
        <v>665</v>
      </c>
      <c r="AD191" s="4">
        <v>120</v>
      </c>
      <c r="AE191" s="4">
        <v>720</v>
      </c>
      <c r="AF191" s="6">
        <v>65</v>
      </c>
      <c r="AG191" s="6"/>
      <c r="AH191" s="7">
        <v>0.8286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148</v>
      </c>
      <c r="AQ191" s="8">
        <v>6412.68</v>
      </c>
      <c r="AR191" s="4"/>
      <c r="AS191" s="8"/>
      <c r="AT191" s="7"/>
      <c r="AU191" s="7"/>
      <c r="AV191" s="4">
        <v>148</v>
      </c>
      <c r="AW191" s="8">
        <v>6412.68</v>
      </c>
      <c r="AX191" s="4"/>
      <c r="AY191" s="8"/>
      <c r="AZ191" s="7"/>
      <c r="BA191" s="7"/>
      <c r="BB191" s="7">
        <v>1</v>
      </c>
      <c r="BC191" s="4">
        <v>148</v>
      </c>
      <c r="BD191" s="8">
        <v>6412.68</v>
      </c>
      <c r="BE191" s="4"/>
      <c r="BF191" s="8"/>
      <c r="BG191" s="7"/>
      <c r="BH191" s="7"/>
      <c r="BI191" s="7">
        <v>1</v>
      </c>
      <c r="BJ191" s="4">
        <v>148</v>
      </c>
      <c r="BK191" s="8">
        <v>6412.68</v>
      </c>
      <c r="BL191" s="2" t="s">
        <v>2575</v>
      </c>
      <c r="BM191" s="7">
        <v>1</v>
      </c>
      <c r="BN191" s="7">
        <v>1</v>
      </c>
      <c r="BO191" s="4">
        <v>73</v>
      </c>
      <c r="BP191" s="8">
        <v>3228.79</v>
      </c>
      <c r="BQ191" s="4"/>
      <c r="BR191" s="8"/>
      <c r="BS191" s="7"/>
      <c r="BT191" s="7"/>
      <c r="BU191" s="2" t="s">
        <v>140</v>
      </c>
      <c r="BV191" s="2" t="s">
        <v>129</v>
      </c>
      <c r="BW191" s="2" t="s">
        <v>132</v>
      </c>
      <c r="BX191" s="2" t="s">
        <v>1886</v>
      </c>
      <c r="BY191" s="2" t="s">
        <v>142</v>
      </c>
      <c r="BZ191" s="2" t="s">
        <v>132</v>
      </c>
      <c r="CA191" s="4">
        <v>48</v>
      </c>
      <c r="CB191" s="8">
        <v>1754.56</v>
      </c>
      <c r="CC191" s="4"/>
      <c r="CD191" s="8"/>
      <c r="CE191" s="7"/>
      <c r="CF191" s="7"/>
      <c r="CG191" s="2" t="s">
        <v>140</v>
      </c>
      <c r="CH191" s="2" t="s">
        <v>129</v>
      </c>
      <c r="CI191" s="2" t="s">
        <v>650</v>
      </c>
      <c r="CJ191" s="2" t="s">
        <v>443</v>
      </c>
      <c r="CK191" s="2" t="s">
        <v>142</v>
      </c>
      <c r="CL191" s="2" t="s">
        <v>132</v>
      </c>
      <c r="CM191" s="4">
        <v>3</v>
      </c>
      <c r="CN191" s="8">
        <v>150</v>
      </c>
      <c r="CO191" s="4"/>
      <c r="CP191" s="8"/>
      <c r="CQ191" s="7"/>
      <c r="CR191" s="7"/>
      <c r="CS191" s="2" t="s">
        <v>140</v>
      </c>
      <c r="CT191" s="2" t="s">
        <v>129</v>
      </c>
      <c r="CU191" s="2" t="s">
        <v>2032</v>
      </c>
      <c r="CV191" s="2" t="s">
        <v>2472</v>
      </c>
      <c r="CW191" s="2" t="s">
        <v>142</v>
      </c>
      <c r="CX191" s="2" t="s">
        <v>132</v>
      </c>
      <c r="CY191" s="4">
        <v>4</v>
      </c>
      <c r="CZ191" s="8">
        <v>185.11</v>
      </c>
      <c r="DA191" s="4"/>
      <c r="DB191" s="8"/>
      <c r="DC191" s="7"/>
      <c r="DD191" s="7"/>
      <c r="DE191" s="2" t="s">
        <v>140</v>
      </c>
      <c r="DF191" s="2" t="s">
        <v>129</v>
      </c>
      <c r="DG191" s="2" t="s">
        <v>383</v>
      </c>
      <c r="DH191" s="2" t="s">
        <v>605</v>
      </c>
      <c r="DI191" s="2" t="s">
        <v>142</v>
      </c>
      <c r="DJ191" s="2" t="s">
        <v>132</v>
      </c>
      <c r="DK191" s="4">
        <v>3</v>
      </c>
      <c r="DL191" s="8">
        <v>149.67</v>
      </c>
      <c r="DM191" s="4"/>
      <c r="DN191" s="8"/>
      <c r="DO191" s="7"/>
      <c r="DP191" s="7"/>
      <c r="DQ191" s="2" t="s">
        <v>140</v>
      </c>
      <c r="DR191" s="2" t="s">
        <v>129</v>
      </c>
      <c r="DS191" s="2" t="s">
        <v>650</v>
      </c>
      <c r="DT191" s="2" t="s">
        <v>527</v>
      </c>
      <c r="DU191" s="2" t="s">
        <v>142</v>
      </c>
      <c r="DV191" s="2" t="s">
        <v>132</v>
      </c>
      <c r="DW191" s="4">
        <v>13</v>
      </c>
      <c r="DX191" s="8">
        <v>754.91</v>
      </c>
      <c r="DY191" s="4"/>
      <c r="DZ191" s="8"/>
      <c r="EA191" s="7"/>
      <c r="EB191" s="7"/>
      <c r="EC191" s="2" t="s">
        <v>140</v>
      </c>
      <c r="ED191" s="2" t="s">
        <v>129</v>
      </c>
      <c r="EE191" s="2" t="s">
        <v>751</v>
      </c>
      <c r="EF191" s="2" t="s">
        <v>2576</v>
      </c>
      <c r="EG191" s="2" t="s">
        <v>142</v>
      </c>
      <c r="EH191" s="2" t="s">
        <v>132</v>
      </c>
      <c r="EI191" s="4">
        <v>1</v>
      </c>
      <c r="EJ191" s="8">
        <v>58.07</v>
      </c>
      <c r="EK191" s="4"/>
      <c r="EL191" s="8"/>
      <c r="EM191" s="7"/>
      <c r="EN191" s="7"/>
      <c r="EO191" s="2" t="s">
        <v>140</v>
      </c>
      <c r="EP191" s="2" t="s">
        <v>129</v>
      </c>
      <c r="EQ191" s="2" t="s">
        <v>650</v>
      </c>
      <c r="ER191" s="2" t="s">
        <v>192</v>
      </c>
      <c r="ES191" s="2" t="s">
        <v>142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140</v>
      </c>
      <c r="FB191" s="2" t="s">
        <v>129</v>
      </c>
      <c r="FC191" s="2" t="s">
        <v>2032</v>
      </c>
      <c r="FD191" s="2" t="s">
        <v>2463</v>
      </c>
      <c r="FE191" s="2" t="s">
        <v>142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176</v>
      </c>
      <c r="FN191" s="2" t="s">
        <v>129</v>
      </c>
      <c r="FO191" s="2" t="s">
        <v>132</v>
      </c>
      <c r="FP191" s="2" t="s">
        <v>132</v>
      </c>
      <c r="FQ191" s="2" t="s">
        <v>142</v>
      </c>
      <c r="FR191" s="2" t="s">
        <v>132</v>
      </c>
      <c r="FS191" s="4">
        <v>1</v>
      </c>
      <c r="FT191" s="8">
        <v>43.61</v>
      </c>
      <c r="FU191" s="4"/>
      <c r="FV191" s="8"/>
      <c r="FW191" s="7"/>
      <c r="FX191" s="7"/>
      <c r="FY191" s="2" t="s">
        <v>140</v>
      </c>
      <c r="FZ191" s="2" t="s">
        <v>129</v>
      </c>
      <c r="GA191" s="2" t="s">
        <v>2577</v>
      </c>
      <c r="GB191" s="2" t="s">
        <v>1347</v>
      </c>
      <c r="GC191" s="2" t="s">
        <v>142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140</v>
      </c>
      <c r="GL191" s="2" t="s">
        <v>129</v>
      </c>
      <c r="GM191" s="2" t="s">
        <v>650</v>
      </c>
      <c r="GN191" s="2" t="s">
        <v>132</v>
      </c>
      <c r="GO191" s="2" t="s">
        <v>142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132</v>
      </c>
      <c r="GX191" s="2" t="s">
        <v>132</v>
      </c>
      <c r="GY191" s="2" t="s">
        <v>132</v>
      </c>
      <c r="GZ191" s="2" t="s">
        <v>132</v>
      </c>
      <c r="HA191" s="2" t="s">
        <v>132</v>
      </c>
      <c r="HB191" s="2" t="s">
        <v>132</v>
      </c>
      <c r="HC191" s="4">
        <v>1</v>
      </c>
      <c r="HD191" s="8">
        <v>44.34</v>
      </c>
      <c r="HE191" s="4"/>
      <c r="HF191" s="8"/>
      <c r="HG191" s="7"/>
      <c r="HH191" s="7"/>
      <c r="HI191" s="2" t="s">
        <v>140</v>
      </c>
      <c r="HJ191" s="2" t="s">
        <v>129</v>
      </c>
      <c r="HK191" s="2" t="s">
        <v>751</v>
      </c>
      <c r="HL191" s="2" t="s">
        <v>2578</v>
      </c>
      <c r="HM191" s="2" t="s">
        <v>142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140</v>
      </c>
      <c r="HV191" s="2" t="s">
        <v>129</v>
      </c>
      <c r="HW191" s="2" t="s">
        <v>167</v>
      </c>
      <c r="HX191" s="2" t="s">
        <v>132</v>
      </c>
      <c r="HY191" s="2" t="s">
        <v>142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168</v>
      </c>
      <c r="IH191" s="2" t="s">
        <v>129</v>
      </c>
      <c r="II191" s="2" t="s">
        <v>132</v>
      </c>
      <c r="IJ191" s="2" t="s">
        <v>132</v>
      </c>
      <c r="IK191" s="2" t="s">
        <v>142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140</v>
      </c>
      <c r="IT191" s="2" t="s">
        <v>129</v>
      </c>
      <c r="IU191" s="2" t="s">
        <v>169</v>
      </c>
      <c r="IV191" s="2" t="s">
        <v>132</v>
      </c>
      <c r="IW191" s="2" t="s">
        <v>142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140</v>
      </c>
      <c r="JF191" s="2" t="s">
        <v>129</v>
      </c>
      <c r="JG191" s="2" t="s">
        <v>1793</v>
      </c>
      <c r="JH191" s="2" t="s">
        <v>1422</v>
      </c>
      <c r="JI191" s="2" t="s">
        <v>142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140</v>
      </c>
      <c r="JR191" s="2" t="s">
        <v>129</v>
      </c>
      <c r="JS191" s="2" t="s">
        <v>342</v>
      </c>
      <c r="JT191" s="2" t="s">
        <v>2549</v>
      </c>
      <c r="JU191" s="2" t="s">
        <v>142</v>
      </c>
      <c r="JV191" s="2" t="s">
        <v>132</v>
      </c>
      <c r="JW191" s="4">
        <v>1</v>
      </c>
      <c r="JX191" s="8">
        <v>43.62</v>
      </c>
      <c r="JY191" s="4"/>
      <c r="JZ191" s="8"/>
      <c r="KA191" s="7"/>
      <c r="KB191" s="7"/>
      <c r="KC191" s="2" t="s">
        <v>140</v>
      </c>
      <c r="KD191" s="2" t="s">
        <v>129</v>
      </c>
      <c r="KE191" s="2" t="s">
        <v>988</v>
      </c>
      <c r="KF191" s="2" t="s">
        <v>2463</v>
      </c>
      <c r="KG191" s="2" t="s">
        <v>142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173</v>
      </c>
      <c r="KP191" s="2" t="s">
        <v>129</v>
      </c>
      <c r="KQ191" s="2" t="s">
        <v>132</v>
      </c>
      <c r="KR191" s="2" t="s">
        <v>132</v>
      </c>
      <c r="KS191" s="2" t="s">
        <v>142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176</v>
      </c>
      <c r="LB191" s="2" t="s">
        <v>177</v>
      </c>
      <c r="LC191" s="2" t="s">
        <v>132</v>
      </c>
      <c r="LD191" s="2" t="s">
        <v>132</v>
      </c>
      <c r="LE191" s="2" t="s">
        <v>142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140</v>
      </c>
      <c r="LZ191" s="2" t="s">
        <v>174</v>
      </c>
      <c r="MA191" s="2" t="s">
        <v>650</v>
      </c>
      <c r="MB191" s="2" t="s">
        <v>371</v>
      </c>
      <c r="MC191" s="2" t="s">
        <v>142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175</v>
      </c>
      <c r="ML191" s="2" t="s">
        <v>129</v>
      </c>
      <c r="MM191" s="2" t="s">
        <v>132</v>
      </c>
      <c r="MN191" s="2" t="s">
        <v>132</v>
      </c>
      <c r="MO191" s="2" t="s">
        <v>142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175</v>
      </c>
      <c r="MX191" s="2" t="s">
        <v>129</v>
      </c>
      <c r="MY191" s="2" t="s">
        <v>132</v>
      </c>
      <c r="MZ191" s="2" t="s">
        <v>132</v>
      </c>
      <c r="NA191" s="2" t="s">
        <v>142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175</v>
      </c>
      <c r="NJ191" s="2" t="s">
        <v>129</v>
      </c>
      <c r="NK191" s="2" t="s">
        <v>132</v>
      </c>
      <c r="NL191" s="2" t="s">
        <v>132</v>
      </c>
      <c r="NM191" s="2" t="s">
        <v>142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176</v>
      </c>
      <c r="NV191" s="2" t="s">
        <v>129</v>
      </c>
      <c r="NW191" s="2" t="s">
        <v>132</v>
      </c>
      <c r="NX191" s="2" t="s">
        <v>132</v>
      </c>
      <c r="NY191" s="2" t="s">
        <v>142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129</v>
      </c>
      <c r="OI191" s="2" t="s">
        <v>132</v>
      </c>
      <c r="OJ191" s="2" t="s">
        <v>132</v>
      </c>
      <c r="OK191" s="2" t="s">
        <v>142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175</v>
      </c>
      <c r="OT191" s="2" t="s">
        <v>177</v>
      </c>
      <c r="OU191" s="2" t="s">
        <v>132</v>
      </c>
      <c r="OV191" s="2" t="s">
        <v>132</v>
      </c>
      <c r="OW191" s="2" t="s">
        <v>142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176</v>
      </c>
      <c r="PF191" s="2" t="s">
        <v>129</v>
      </c>
      <c r="PG191" s="2" t="s">
        <v>132</v>
      </c>
      <c r="PH191" s="2" t="s">
        <v>132</v>
      </c>
      <c r="PI191" s="2" t="s">
        <v>142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176</v>
      </c>
      <c r="PR191" s="2" t="s">
        <v>129</v>
      </c>
      <c r="PS191" s="2" t="s">
        <v>132</v>
      </c>
      <c r="PT191" s="2" t="s">
        <v>132</v>
      </c>
      <c r="PU191" s="2" t="s">
        <v>142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175</v>
      </c>
      <c r="QP191" s="2" t="s">
        <v>177</v>
      </c>
      <c r="QQ191" s="2" t="s">
        <v>132</v>
      </c>
      <c r="QR191" s="2" t="s">
        <v>132</v>
      </c>
      <c r="QS191" s="2" t="s">
        <v>142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176</v>
      </c>
      <c r="RB191" s="2" t="s">
        <v>129</v>
      </c>
      <c r="RC191" s="2" t="s">
        <v>132</v>
      </c>
      <c r="RD191" s="2" t="s">
        <v>132</v>
      </c>
      <c r="RE191" s="2" t="s">
        <v>142</v>
      </c>
      <c r="RF191" s="2" t="s">
        <v>180</v>
      </c>
      <c r="RG191" s="4"/>
      <c r="RH191" s="8"/>
      <c r="RI191" s="4"/>
      <c r="RJ191" s="8"/>
      <c r="RK191" s="7"/>
      <c r="RL191" s="7"/>
      <c r="RM191" s="2" t="s">
        <v>176</v>
      </c>
      <c r="RN191" s="2" t="s">
        <v>129</v>
      </c>
      <c r="RO191" s="2" t="s">
        <v>132</v>
      </c>
      <c r="RP191" s="2" t="s">
        <v>132</v>
      </c>
      <c r="RQ191" s="2" t="s">
        <v>142</v>
      </c>
      <c r="RR191" s="2" t="s">
        <v>132</v>
      </c>
    </row>
    <row r="192">
      <c r="A192" s="2" t="s">
        <v>2579</v>
      </c>
      <c r="B192" s="2" t="s">
        <v>121</v>
      </c>
      <c r="C192" s="2" t="s">
        <v>2434</v>
      </c>
      <c r="D192" s="2" t="s">
        <v>123</v>
      </c>
      <c r="E192" s="2" t="s">
        <v>660</v>
      </c>
      <c r="F192" s="2" t="s">
        <v>2580</v>
      </c>
      <c r="G192" s="2" t="s">
        <v>2580</v>
      </c>
      <c r="H192" s="2" t="s">
        <v>2580</v>
      </c>
      <c r="I192" s="2" t="s">
        <v>2581</v>
      </c>
      <c r="J192" s="2" t="s">
        <v>127</v>
      </c>
      <c r="K192" s="2" t="s">
        <v>349</v>
      </c>
      <c r="L192" s="3">
        <v>40.8</v>
      </c>
      <c r="M192" s="3">
        <v>42.84</v>
      </c>
      <c r="N192" s="3">
        <v>84.99</v>
      </c>
      <c r="O192" s="2" t="s">
        <v>129</v>
      </c>
      <c r="P192" s="2" t="s">
        <v>602</v>
      </c>
      <c r="Q192" s="2" t="s">
        <v>131</v>
      </c>
      <c r="R192" s="2" t="s">
        <v>132</v>
      </c>
      <c r="S192" s="2" t="s">
        <v>2582</v>
      </c>
      <c r="T192" s="2" t="s">
        <v>132</v>
      </c>
      <c r="U192" s="2" t="s">
        <v>428</v>
      </c>
      <c r="V192" s="2" t="s">
        <v>247</v>
      </c>
      <c r="W192" s="2" t="s">
        <v>246</v>
      </c>
      <c r="X192" s="2" t="s">
        <v>2457</v>
      </c>
      <c r="Y192" s="2" t="s">
        <v>383</v>
      </c>
      <c r="Z192" s="4">
        <v>90</v>
      </c>
      <c r="AA192" s="4">
        <f>=ROUNDDOWN(22.5,0)</f>
      </c>
      <c r="AB192" s="5">
        <v>4</v>
      </c>
      <c r="AC192" s="2" t="s">
        <v>132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36</v>
      </c>
      <c r="AQ192" s="8">
        <v>1675.79</v>
      </c>
      <c r="AR192" s="4"/>
      <c r="AS192" s="8"/>
      <c r="AT192" s="7"/>
      <c r="AU192" s="7"/>
      <c r="AV192" s="4">
        <v>36</v>
      </c>
      <c r="AW192" s="8">
        <v>1675.79</v>
      </c>
      <c r="AX192" s="4"/>
      <c r="AY192" s="8"/>
      <c r="AZ192" s="7"/>
      <c r="BA192" s="7"/>
      <c r="BB192" s="7">
        <v>1</v>
      </c>
      <c r="BC192" s="4">
        <v>36</v>
      </c>
      <c r="BD192" s="8">
        <v>1675.79</v>
      </c>
      <c r="BE192" s="4"/>
      <c r="BF192" s="8"/>
      <c r="BG192" s="7"/>
      <c r="BH192" s="7"/>
      <c r="BI192" s="7">
        <v>1</v>
      </c>
      <c r="BJ192" s="4">
        <v>36</v>
      </c>
      <c r="BK192" s="8">
        <v>1675.79</v>
      </c>
      <c r="BL192" s="2" t="s">
        <v>2583</v>
      </c>
      <c r="BM192" s="7">
        <v>1</v>
      </c>
      <c r="BN192" s="7">
        <v>1</v>
      </c>
      <c r="BO192" s="4">
        <v>8</v>
      </c>
      <c r="BP192" s="8">
        <v>375.36</v>
      </c>
      <c r="BQ192" s="4"/>
      <c r="BR192" s="8"/>
      <c r="BS192" s="7"/>
      <c r="BT192" s="7"/>
      <c r="BU192" s="2" t="s">
        <v>140</v>
      </c>
      <c r="BV192" s="2" t="s">
        <v>129</v>
      </c>
      <c r="BW192" s="2" t="s">
        <v>132</v>
      </c>
      <c r="BX192" s="2" t="s">
        <v>209</v>
      </c>
      <c r="BY192" s="2" t="s">
        <v>142</v>
      </c>
      <c r="BZ192" s="2" t="s">
        <v>132</v>
      </c>
      <c r="CA192" s="4">
        <v>8</v>
      </c>
      <c r="CB192" s="8">
        <v>298.74</v>
      </c>
      <c r="CC192" s="4"/>
      <c r="CD192" s="8"/>
      <c r="CE192" s="7"/>
      <c r="CF192" s="7"/>
      <c r="CG192" s="2" t="s">
        <v>140</v>
      </c>
      <c r="CH192" s="2" t="s">
        <v>129</v>
      </c>
      <c r="CI192" s="2" t="s">
        <v>650</v>
      </c>
      <c r="CJ192" s="2" t="s">
        <v>2516</v>
      </c>
      <c r="CK192" s="2" t="s">
        <v>142</v>
      </c>
      <c r="CL192" s="2" t="s">
        <v>132</v>
      </c>
      <c r="CM192" s="4"/>
      <c r="CN192" s="8"/>
      <c r="CO192" s="4"/>
      <c r="CP192" s="8"/>
      <c r="CQ192" s="7"/>
      <c r="CR192" s="7"/>
      <c r="CS192" s="2" t="s">
        <v>140</v>
      </c>
      <c r="CT192" s="2" t="s">
        <v>129</v>
      </c>
      <c r="CU192" s="2" t="s">
        <v>1895</v>
      </c>
      <c r="CV192" s="2" t="s">
        <v>2524</v>
      </c>
      <c r="CW192" s="2" t="s">
        <v>142</v>
      </c>
      <c r="CX192" s="2" t="s">
        <v>132</v>
      </c>
      <c r="CY192" s="4">
        <v>12</v>
      </c>
      <c r="CZ192" s="8">
        <v>571.27</v>
      </c>
      <c r="DA192" s="4"/>
      <c r="DB192" s="8"/>
      <c r="DC192" s="7"/>
      <c r="DD192" s="7"/>
      <c r="DE192" s="2" t="s">
        <v>140</v>
      </c>
      <c r="DF192" s="2" t="s">
        <v>129</v>
      </c>
      <c r="DG192" s="2" t="s">
        <v>383</v>
      </c>
      <c r="DH192" s="2" t="s">
        <v>1173</v>
      </c>
      <c r="DI192" s="2" t="s">
        <v>142</v>
      </c>
      <c r="DJ192" s="2" t="s">
        <v>132</v>
      </c>
      <c r="DK192" s="4"/>
      <c r="DL192" s="8"/>
      <c r="DM192" s="4"/>
      <c r="DN192" s="8"/>
      <c r="DO192" s="7"/>
      <c r="DP192" s="7"/>
      <c r="DQ192" s="2" t="s">
        <v>140</v>
      </c>
      <c r="DR192" s="2" t="s">
        <v>129</v>
      </c>
      <c r="DS192" s="2" t="s">
        <v>650</v>
      </c>
      <c r="DT192" s="2" t="s">
        <v>459</v>
      </c>
      <c r="DU192" s="2" t="s">
        <v>142</v>
      </c>
      <c r="DV192" s="2" t="s">
        <v>132</v>
      </c>
      <c r="DW192" s="4">
        <v>7</v>
      </c>
      <c r="DX192" s="8">
        <v>388.08</v>
      </c>
      <c r="DY192" s="4"/>
      <c r="DZ192" s="8"/>
      <c r="EA192" s="7"/>
      <c r="EB192" s="7"/>
      <c r="EC192" s="2" t="s">
        <v>140</v>
      </c>
      <c r="ED192" s="2" t="s">
        <v>129</v>
      </c>
      <c r="EE192" s="2" t="s">
        <v>258</v>
      </c>
      <c r="EF192" s="2" t="s">
        <v>635</v>
      </c>
      <c r="EG192" s="2" t="s">
        <v>142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140</v>
      </c>
      <c r="EP192" s="2" t="s">
        <v>129</v>
      </c>
      <c r="EQ192" s="2" t="s">
        <v>650</v>
      </c>
      <c r="ER192" s="2" t="s">
        <v>419</v>
      </c>
      <c r="ES192" s="2" t="s">
        <v>142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140</v>
      </c>
      <c r="FB192" s="2" t="s">
        <v>129</v>
      </c>
      <c r="FC192" s="2" t="s">
        <v>1474</v>
      </c>
      <c r="FD192" s="2" t="s">
        <v>2584</v>
      </c>
      <c r="FE192" s="2" t="s">
        <v>142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175</v>
      </c>
      <c r="FN192" s="2" t="s">
        <v>129</v>
      </c>
      <c r="FO192" s="2" t="s">
        <v>132</v>
      </c>
      <c r="FP192" s="2" t="s">
        <v>132</v>
      </c>
      <c r="FQ192" s="2" t="s">
        <v>142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140</v>
      </c>
      <c r="FZ192" s="2" t="s">
        <v>129</v>
      </c>
      <c r="GA192" s="2" t="s">
        <v>1978</v>
      </c>
      <c r="GB192" s="2" t="s">
        <v>1376</v>
      </c>
      <c r="GC192" s="2" t="s">
        <v>142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140</v>
      </c>
      <c r="GL192" s="2" t="s">
        <v>129</v>
      </c>
      <c r="GM192" s="2" t="s">
        <v>650</v>
      </c>
      <c r="GN192" s="2" t="s">
        <v>132</v>
      </c>
      <c r="GO192" s="2" t="s">
        <v>142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132</v>
      </c>
      <c r="GX192" s="2" t="s">
        <v>132</v>
      </c>
      <c r="GY192" s="2" t="s">
        <v>132</v>
      </c>
      <c r="GZ192" s="2" t="s">
        <v>132</v>
      </c>
      <c r="HA192" s="2" t="s">
        <v>132</v>
      </c>
      <c r="HB192" s="2" t="s">
        <v>132</v>
      </c>
      <c r="HC192" s="4">
        <v>1</v>
      </c>
      <c r="HD192" s="8">
        <v>42.34</v>
      </c>
      <c r="HE192" s="4"/>
      <c r="HF192" s="8"/>
      <c r="HG192" s="7"/>
      <c r="HH192" s="7"/>
      <c r="HI192" s="2" t="s">
        <v>140</v>
      </c>
      <c r="HJ192" s="2" t="s">
        <v>129</v>
      </c>
      <c r="HK192" s="2" t="s">
        <v>207</v>
      </c>
      <c r="HL192" s="2" t="s">
        <v>2585</v>
      </c>
      <c r="HM192" s="2" t="s">
        <v>142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129</v>
      </c>
      <c r="HW192" s="2" t="s">
        <v>167</v>
      </c>
      <c r="HX192" s="2" t="s">
        <v>132</v>
      </c>
      <c r="HY192" s="2" t="s">
        <v>142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140</v>
      </c>
      <c r="IH192" s="2" t="s">
        <v>129</v>
      </c>
      <c r="II192" s="2" t="s">
        <v>340</v>
      </c>
      <c r="IJ192" s="2" t="s">
        <v>2586</v>
      </c>
      <c r="IK192" s="2" t="s">
        <v>142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140</v>
      </c>
      <c r="IT192" s="2" t="s">
        <v>129</v>
      </c>
      <c r="IU192" s="2" t="s">
        <v>169</v>
      </c>
      <c r="IV192" s="2" t="s">
        <v>132</v>
      </c>
      <c r="IW192" s="2" t="s">
        <v>142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164</v>
      </c>
      <c r="JF192" s="2" t="s">
        <v>129</v>
      </c>
      <c r="JG192" s="2" t="s">
        <v>132</v>
      </c>
      <c r="JH192" s="2" t="s">
        <v>132</v>
      </c>
      <c r="JI192" s="2" t="s">
        <v>142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140</v>
      </c>
      <c r="JR192" s="2" t="s">
        <v>129</v>
      </c>
      <c r="JS192" s="2" t="s">
        <v>342</v>
      </c>
      <c r="JT192" s="2" t="s">
        <v>1486</v>
      </c>
      <c r="JU192" s="2" t="s">
        <v>142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140</v>
      </c>
      <c r="KD192" s="2" t="s">
        <v>129</v>
      </c>
      <c r="KE192" s="2" t="s">
        <v>988</v>
      </c>
      <c r="KF192" s="2" t="s">
        <v>453</v>
      </c>
      <c r="KG192" s="2" t="s">
        <v>142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132</v>
      </c>
      <c r="KP192" s="2" t="s">
        <v>132</v>
      </c>
      <c r="KQ192" s="2" t="s">
        <v>132</v>
      </c>
      <c r="KR192" s="2" t="s">
        <v>132</v>
      </c>
      <c r="KS192" s="2" t="s">
        <v>132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176</v>
      </c>
      <c r="LB192" s="2" t="s">
        <v>177</v>
      </c>
      <c r="LC192" s="2" t="s">
        <v>132</v>
      </c>
      <c r="LD192" s="2" t="s">
        <v>132</v>
      </c>
      <c r="LE192" s="2" t="s">
        <v>142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132</v>
      </c>
      <c r="LN192" s="2" t="s">
        <v>132</v>
      </c>
      <c r="LO192" s="2" t="s">
        <v>132</v>
      </c>
      <c r="LP192" s="2" t="s">
        <v>132</v>
      </c>
      <c r="LQ192" s="2" t="s">
        <v>132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140</v>
      </c>
      <c r="LZ192" s="2" t="s">
        <v>174</v>
      </c>
      <c r="MA192" s="2" t="s">
        <v>650</v>
      </c>
      <c r="MB192" s="2" t="s">
        <v>2587</v>
      </c>
      <c r="MC192" s="2" t="s">
        <v>142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175</v>
      </c>
      <c r="ML192" s="2" t="s">
        <v>129</v>
      </c>
      <c r="MM192" s="2" t="s">
        <v>132</v>
      </c>
      <c r="MN192" s="2" t="s">
        <v>132</v>
      </c>
      <c r="MO192" s="2" t="s">
        <v>142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175</v>
      </c>
      <c r="MX192" s="2" t="s">
        <v>129</v>
      </c>
      <c r="MY192" s="2" t="s">
        <v>132</v>
      </c>
      <c r="MZ192" s="2" t="s">
        <v>132</v>
      </c>
      <c r="NA192" s="2" t="s">
        <v>142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175</v>
      </c>
      <c r="NJ192" s="2" t="s">
        <v>129</v>
      </c>
      <c r="NK192" s="2" t="s">
        <v>132</v>
      </c>
      <c r="NL192" s="2" t="s">
        <v>132</v>
      </c>
      <c r="NM192" s="2" t="s">
        <v>142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176</v>
      </c>
      <c r="NV192" s="2" t="s">
        <v>129</v>
      </c>
      <c r="NW192" s="2" t="s">
        <v>132</v>
      </c>
      <c r="NX192" s="2" t="s">
        <v>132</v>
      </c>
      <c r="NY192" s="2" t="s">
        <v>142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175</v>
      </c>
      <c r="OH192" s="2" t="s">
        <v>129</v>
      </c>
      <c r="OI192" s="2" t="s">
        <v>132</v>
      </c>
      <c r="OJ192" s="2" t="s">
        <v>132</v>
      </c>
      <c r="OK192" s="2" t="s">
        <v>142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177</v>
      </c>
      <c r="OU192" s="2" t="s">
        <v>132</v>
      </c>
      <c r="OV192" s="2" t="s">
        <v>132</v>
      </c>
      <c r="OW192" s="2" t="s">
        <v>142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129</v>
      </c>
      <c r="PG192" s="2" t="s">
        <v>132</v>
      </c>
      <c r="PH192" s="2" t="s">
        <v>132</v>
      </c>
      <c r="PI192" s="2" t="s">
        <v>142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140</v>
      </c>
      <c r="PR192" s="2" t="s">
        <v>177</v>
      </c>
      <c r="PS192" s="2" t="s">
        <v>213</v>
      </c>
      <c r="PT192" s="2" t="s">
        <v>132</v>
      </c>
      <c r="PU192" s="2" t="s">
        <v>142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175</v>
      </c>
      <c r="QP192" s="2" t="s">
        <v>177</v>
      </c>
      <c r="QQ192" s="2" t="s">
        <v>132</v>
      </c>
      <c r="QR192" s="2" t="s">
        <v>132</v>
      </c>
      <c r="QS192" s="2" t="s">
        <v>142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175</v>
      </c>
      <c r="RB192" s="2" t="s">
        <v>129</v>
      </c>
      <c r="RC192" s="2" t="s">
        <v>132</v>
      </c>
      <c r="RD192" s="2" t="s">
        <v>132</v>
      </c>
      <c r="RE192" s="2" t="s">
        <v>142</v>
      </c>
      <c r="RF192" s="2" t="s">
        <v>180</v>
      </c>
      <c r="RG192" s="4"/>
      <c r="RH192" s="8"/>
      <c r="RI192" s="4"/>
      <c r="RJ192" s="8"/>
      <c r="RK192" s="7"/>
      <c r="RL192" s="7"/>
      <c r="RM192" s="2" t="s">
        <v>176</v>
      </c>
      <c r="RN192" s="2" t="s">
        <v>129</v>
      </c>
      <c r="RO192" s="2" t="s">
        <v>132</v>
      </c>
      <c r="RP192" s="2" t="s">
        <v>132</v>
      </c>
      <c r="RQ192" s="2" t="s">
        <v>142</v>
      </c>
      <c r="RR192" s="2" t="s">
        <v>132</v>
      </c>
    </row>
    <row r="193">
      <c r="A193" s="2" t="s">
        <v>2588</v>
      </c>
      <c r="B193" s="2" t="s">
        <v>121</v>
      </c>
      <c r="C193" s="2" t="s">
        <v>2434</v>
      </c>
      <c r="D193" s="2" t="s">
        <v>123</v>
      </c>
      <c r="E193" s="2" t="s">
        <v>124</v>
      </c>
      <c r="F193" s="2" t="s">
        <v>2589</v>
      </c>
      <c r="G193" s="2" t="s">
        <v>2589</v>
      </c>
      <c r="H193" s="2" t="s">
        <v>2589</v>
      </c>
      <c r="I193" s="2" t="s">
        <v>2590</v>
      </c>
      <c r="J193" s="2" t="s">
        <v>127</v>
      </c>
      <c r="K193" s="2" t="s">
        <v>847</v>
      </c>
      <c r="L193" s="3">
        <v>37.19</v>
      </c>
      <c r="M193" s="3">
        <v>39.05</v>
      </c>
      <c r="N193" s="3">
        <v>76.49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428</v>
      </c>
      <c r="V193" s="2" t="s">
        <v>1984</v>
      </c>
      <c r="W193" s="2" t="s">
        <v>136</v>
      </c>
      <c r="X193" s="2" t="s">
        <v>2457</v>
      </c>
      <c r="Y193" s="2" t="s">
        <v>2591</v>
      </c>
      <c r="Z193" s="4">
        <v>248</v>
      </c>
      <c r="AA193" s="4">
        <f>=ROUNDDOWN(11.2727272727273,0)</f>
      </c>
      <c r="AB193" s="5">
        <v>22</v>
      </c>
      <c r="AC193" s="2" t="s">
        <v>1947</v>
      </c>
      <c r="AD193" s="4">
        <v>150</v>
      </c>
      <c r="AE193" s="4">
        <v>500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152</v>
      </c>
      <c r="AQ193" s="8">
        <v>6377.86</v>
      </c>
      <c r="AR193" s="4"/>
      <c r="AS193" s="8"/>
      <c r="AT193" s="7"/>
      <c r="AU193" s="7"/>
      <c r="AV193" s="4">
        <v>152</v>
      </c>
      <c r="AW193" s="8">
        <v>6377.86</v>
      </c>
      <c r="AX193" s="4"/>
      <c r="AY193" s="8"/>
      <c r="AZ193" s="7"/>
      <c r="BA193" s="7"/>
      <c r="BB193" s="7">
        <v>1</v>
      </c>
      <c r="BC193" s="4">
        <v>152</v>
      </c>
      <c r="BD193" s="8">
        <v>6377.86</v>
      </c>
      <c r="BE193" s="4"/>
      <c r="BF193" s="8"/>
      <c r="BG193" s="7"/>
      <c r="BH193" s="7"/>
      <c r="BI193" s="7">
        <v>1</v>
      </c>
      <c r="BJ193" s="4">
        <v>152</v>
      </c>
      <c r="BK193" s="8">
        <v>6377.86</v>
      </c>
      <c r="BL193" s="2" t="s">
        <v>2592</v>
      </c>
      <c r="BM193" s="7">
        <v>1</v>
      </c>
      <c r="BN193" s="7">
        <v>1</v>
      </c>
      <c r="BO193" s="4">
        <v>72</v>
      </c>
      <c r="BP193" s="8">
        <v>3079.44</v>
      </c>
      <c r="BQ193" s="4"/>
      <c r="BR193" s="8"/>
      <c r="BS193" s="7"/>
      <c r="BT193" s="7"/>
      <c r="BU193" s="2" t="s">
        <v>140</v>
      </c>
      <c r="BV193" s="2" t="s">
        <v>129</v>
      </c>
      <c r="BW193" s="2" t="s">
        <v>132</v>
      </c>
      <c r="BX193" s="2" t="s">
        <v>1884</v>
      </c>
      <c r="BY193" s="2" t="s">
        <v>142</v>
      </c>
      <c r="BZ193" s="2" t="s">
        <v>132</v>
      </c>
      <c r="CA193" s="4">
        <v>29</v>
      </c>
      <c r="CB193" s="8">
        <v>974.83</v>
      </c>
      <c r="CC193" s="4"/>
      <c r="CD193" s="8"/>
      <c r="CE193" s="7"/>
      <c r="CF193" s="7"/>
      <c r="CG193" s="2" t="s">
        <v>140</v>
      </c>
      <c r="CH193" s="2" t="s">
        <v>129</v>
      </c>
      <c r="CI193" s="2" t="s">
        <v>1310</v>
      </c>
      <c r="CJ193" s="2" t="s">
        <v>2542</v>
      </c>
      <c r="CK193" s="2" t="s">
        <v>142</v>
      </c>
      <c r="CL193" s="2" t="s">
        <v>132</v>
      </c>
      <c r="CM193" s="4">
        <v>1</v>
      </c>
      <c r="CN193" s="8">
        <v>42.14</v>
      </c>
      <c r="CO193" s="4"/>
      <c r="CP193" s="8"/>
      <c r="CQ193" s="7"/>
      <c r="CR193" s="7"/>
      <c r="CS193" s="2" t="s">
        <v>140</v>
      </c>
      <c r="CT193" s="2" t="s">
        <v>129</v>
      </c>
      <c r="CU193" s="2" t="s">
        <v>1121</v>
      </c>
      <c r="CV193" s="2" t="s">
        <v>2325</v>
      </c>
      <c r="CW193" s="2" t="s">
        <v>142</v>
      </c>
      <c r="CX193" s="2" t="s">
        <v>132</v>
      </c>
      <c r="CY193" s="4">
        <v>5</v>
      </c>
      <c r="CZ193" s="8">
        <v>195.2</v>
      </c>
      <c r="DA193" s="4"/>
      <c r="DB193" s="8"/>
      <c r="DC193" s="7"/>
      <c r="DD193" s="7"/>
      <c r="DE193" s="2" t="s">
        <v>140</v>
      </c>
      <c r="DF193" s="2" t="s">
        <v>129</v>
      </c>
      <c r="DG193" s="2" t="s">
        <v>2593</v>
      </c>
      <c r="DH193" s="2" t="s">
        <v>899</v>
      </c>
      <c r="DI193" s="2" t="s">
        <v>142</v>
      </c>
      <c r="DJ193" s="2" t="s">
        <v>132</v>
      </c>
      <c r="DK193" s="4"/>
      <c r="DL193" s="8"/>
      <c r="DM193" s="4"/>
      <c r="DN193" s="8"/>
      <c r="DO193" s="7"/>
      <c r="DP193" s="7"/>
      <c r="DQ193" s="2" t="s">
        <v>140</v>
      </c>
      <c r="DR193" s="2" t="s">
        <v>129</v>
      </c>
      <c r="DS193" s="2" t="s">
        <v>494</v>
      </c>
      <c r="DT193" s="2" t="s">
        <v>2594</v>
      </c>
      <c r="DU193" s="2" t="s">
        <v>142</v>
      </c>
      <c r="DV193" s="2" t="s">
        <v>132</v>
      </c>
      <c r="DW193" s="4"/>
      <c r="DX193" s="8"/>
      <c r="DY193" s="4"/>
      <c r="DZ193" s="8"/>
      <c r="EA193" s="7"/>
      <c r="EB193" s="7"/>
      <c r="EC193" s="2" t="s">
        <v>168</v>
      </c>
      <c r="ED193" s="2" t="s">
        <v>129</v>
      </c>
      <c r="EE193" s="2" t="s">
        <v>132</v>
      </c>
      <c r="EF193" s="2" t="s">
        <v>132</v>
      </c>
      <c r="EG193" s="2" t="s">
        <v>142</v>
      </c>
      <c r="EH193" s="2" t="s">
        <v>132</v>
      </c>
      <c r="EI193" s="4">
        <v>32</v>
      </c>
      <c r="EJ193" s="8">
        <v>1489.92</v>
      </c>
      <c r="EK193" s="4"/>
      <c r="EL193" s="8"/>
      <c r="EM193" s="7"/>
      <c r="EN193" s="7"/>
      <c r="EO193" s="2" t="s">
        <v>140</v>
      </c>
      <c r="EP193" s="2" t="s">
        <v>129</v>
      </c>
      <c r="EQ193" s="2" t="s">
        <v>885</v>
      </c>
      <c r="ER193" s="2" t="s">
        <v>899</v>
      </c>
      <c r="ES193" s="2" t="s">
        <v>142</v>
      </c>
      <c r="ET193" s="2" t="s">
        <v>132</v>
      </c>
      <c r="EU193" s="4">
        <v>5</v>
      </c>
      <c r="EV193" s="8">
        <v>241.15</v>
      </c>
      <c r="EW193" s="4"/>
      <c r="EX193" s="8"/>
      <c r="EY193" s="7"/>
      <c r="EZ193" s="7"/>
      <c r="FA193" s="2" t="s">
        <v>140</v>
      </c>
      <c r="FB193" s="2" t="s">
        <v>129</v>
      </c>
      <c r="FC193" s="2" t="s">
        <v>1121</v>
      </c>
      <c r="FD193" s="2" t="s">
        <v>1295</v>
      </c>
      <c r="FE193" s="2" t="s">
        <v>142</v>
      </c>
      <c r="FF193" s="2" t="s">
        <v>132</v>
      </c>
      <c r="FG193" s="4"/>
      <c r="FH193" s="8"/>
      <c r="FI193" s="4"/>
      <c r="FJ193" s="8"/>
      <c r="FK193" s="7"/>
      <c r="FL193" s="7"/>
      <c r="FM193" s="2" t="s">
        <v>176</v>
      </c>
      <c r="FN193" s="2" t="s">
        <v>129</v>
      </c>
      <c r="FO193" s="2" t="s">
        <v>132</v>
      </c>
      <c r="FP193" s="2" t="s">
        <v>132</v>
      </c>
      <c r="FQ193" s="2" t="s">
        <v>142</v>
      </c>
      <c r="FR193" s="2" t="s">
        <v>132</v>
      </c>
      <c r="FS193" s="4">
        <v>2</v>
      </c>
      <c r="FT193" s="8">
        <v>84.34</v>
      </c>
      <c r="FU193" s="4"/>
      <c r="FV193" s="8"/>
      <c r="FW193" s="7"/>
      <c r="FX193" s="7"/>
      <c r="FY193" s="2" t="s">
        <v>140</v>
      </c>
      <c r="FZ193" s="2" t="s">
        <v>129</v>
      </c>
      <c r="GA193" s="2" t="s">
        <v>913</v>
      </c>
      <c r="GB193" s="2" t="s">
        <v>1979</v>
      </c>
      <c r="GC193" s="2" t="s">
        <v>142</v>
      </c>
      <c r="GD193" s="2" t="s">
        <v>132</v>
      </c>
      <c r="GE193" s="4">
        <v>1</v>
      </c>
      <c r="GF193" s="8">
        <v>59.99</v>
      </c>
      <c r="GG193" s="4"/>
      <c r="GH193" s="8"/>
      <c r="GI193" s="7"/>
      <c r="GJ193" s="7"/>
      <c r="GK193" s="2" t="s">
        <v>140</v>
      </c>
      <c r="GL193" s="2" t="s">
        <v>129</v>
      </c>
      <c r="GM193" s="2" t="s">
        <v>2591</v>
      </c>
      <c r="GN193" s="2" t="s">
        <v>2595</v>
      </c>
      <c r="GO193" s="2" t="s">
        <v>142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132</v>
      </c>
      <c r="GX193" s="2" t="s">
        <v>132</v>
      </c>
      <c r="GY193" s="2" t="s">
        <v>132</v>
      </c>
      <c r="GZ193" s="2" t="s">
        <v>132</v>
      </c>
      <c r="HA193" s="2" t="s">
        <v>132</v>
      </c>
      <c r="HB193" s="2" t="s">
        <v>132</v>
      </c>
      <c r="HC193" s="4"/>
      <c r="HD193" s="8"/>
      <c r="HE193" s="4"/>
      <c r="HF193" s="8"/>
      <c r="HG193" s="7"/>
      <c r="HH193" s="7"/>
      <c r="HI193" s="2" t="s">
        <v>140</v>
      </c>
      <c r="HJ193" s="2" t="s">
        <v>129</v>
      </c>
      <c r="HK193" s="2" t="s">
        <v>187</v>
      </c>
      <c r="HL193" s="2" t="s">
        <v>304</v>
      </c>
      <c r="HM193" s="2" t="s">
        <v>142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129</v>
      </c>
      <c r="HW193" s="2" t="s">
        <v>417</v>
      </c>
      <c r="HX193" s="2" t="s">
        <v>232</v>
      </c>
      <c r="HY193" s="2" t="s">
        <v>142</v>
      </c>
      <c r="HZ193" s="2" t="s">
        <v>132</v>
      </c>
      <c r="IA193" s="4">
        <v>4</v>
      </c>
      <c r="IB193" s="8">
        <v>168.68</v>
      </c>
      <c r="IC193" s="4"/>
      <c r="ID193" s="8"/>
      <c r="IE193" s="7"/>
      <c r="IF193" s="7"/>
      <c r="IG193" s="2" t="s">
        <v>140</v>
      </c>
      <c r="IH193" s="2" t="s">
        <v>129</v>
      </c>
      <c r="II193" s="2" t="s">
        <v>522</v>
      </c>
      <c r="IJ193" s="2" t="s">
        <v>2502</v>
      </c>
      <c r="IK193" s="2" t="s">
        <v>142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140</v>
      </c>
      <c r="IT193" s="2" t="s">
        <v>177</v>
      </c>
      <c r="IU193" s="2" t="s">
        <v>251</v>
      </c>
      <c r="IV193" s="2" t="s">
        <v>1835</v>
      </c>
      <c r="IW193" s="2" t="s">
        <v>142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164</v>
      </c>
      <c r="JF193" s="2" t="s">
        <v>129</v>
      </c>
      <c r="JG193" s="2" t="s">
        <v>132</v>
      </c>
      <c r="JH193" s="2" t="s">
        <v>132</v>
      </c>
      <c r="JI193" s="2" t="s">
        <v>142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140</v>
      </c>
      <c r="JR193" s="2" t="s">
        <v>129</v>
      </c>
      <c r="JS193" s="2" t="s">
        <v>236</v>
      </c>
      <c r="JT193" s="2" t="s">
        <v>1317</v>
      </c>
      <c r="JU193" s="2" t="s">
        <v>142</v>
      </c>
      <c r="JV193" s="2" t="s">
        <v>132</v>
      </c>
      <c r="JW193" s="4">
        <v>1</v>
      </c>
      <c r="JX193" s="8">
        <v>42.17</v>
      </c>
      <c r="JY193" s="4"/>
      <c r="JZ193" s="8"/>
      <c r="KA193" s="7"/>
      <c r="KB193" s="7"/>
      <c r="KC193" s="2" t="s">
        <v>140</v>
      </c>
      <c r="KD193" s="2" t="s">
        <v>129</v>
      </c>
      <c r="KE193" s="2" t="s">
        <v>1075</v>
      </c>
      <c r="KF193" s="2" t="s">
        <v>2596</v>
      </c>
      <c r="KG193" s="2" t="s">
        <v>142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173</v>
      </c>
      <c r="KP193" s="2" t="s">
        <v>129</v>
      </c>
      <c r="KQ193" s="2" t="s">
        <v>132</v>
      </c>
      <c r="KR193" s="2" t="s">
        <v>132</v>
      </c>
      <c r="KS193" s="2" t="s">
        <v>142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132</v>
      </c>
      <c r="LN193" s="2" t="s">
        <v>132</v>
      </c>
      <c r="LO193" s="2" t="s">
        <v>132</v>
      </c>
      <c r="LP193" s="2" t="s">
        <v>132</v>
      </c>
      <c r="LQ193" s="2" t="s">
        <v>132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140</v>
      </c>
      <c r="LZ193" s="2" t="s">
        <v>174</v>
      </c>
      <c r="MA193" s="2" t="s">
        <v>520</v>
      </c>
      <c r="MB193" s="2" t="s">
        <v>2539</v>
      </c>
      <c r="MC193" s="2" t="s">
        <v>142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175</v>
      </c>
      <c r="ML193" s="2" t="s">
        <v>129</v>
      </c>
      <c r="MM193" s="2" t="s">
        <v>132</v>
      </c>
      <c r="MN193" s="2" t="s">
        <v>132</v>
      </c>
      <c r="MO193" s="2" t="s">
        <v>142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175</v>
      </c>
      <c r="MX193" s="2" t="s">
        <v>129</v>
      </c>
      <c r="MY193" s="2" t="s">
        <v>132</v>
      </c>
      <c r="MZ193" s="2" t="s">
        <v>132</v>
      </c>
      <c r="NA193" s="2" t="s">
        <v>142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175</v>
      </c>
      <c r="NJ193" s="2" t="s">
        <v>129</v>
      </c>
      <c r="NK193" s="2" t="s">
        <v>132</v>
      </c>
      <c r="NL193" s="2" t="s">
        <v>132</v>
      </c>
      <c r="NM193" s="2" t="s">
        <v>142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176</v>
      </c>
      <c r="NV193" s="2" t="s">
        <v>129</v>
      </c>
      <c r="NW193" s="2" t="s">
        <v>132</v>
      </c>
      <c r="NX193" s="2" t="s">
        <v>132</v>
      </c>
      <c r="NY193" s="2" t="s">
        <v>142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175</v>
      </c>
      <c r="OH193" s="2" t="s">
        <v>129</v>
      </c>
      <c r="OI193" s="2" t="s">
        <v>132</v>
      </c>
      <c r="OJ193" s="2" t="s">
        <v>132</v>
      </c>
      <c r="OK193" s="2" t="s">
        <v>142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175</v>
      </c>
      <c r="OT193" s="2" t="s">
        <v>177</v>
      </c>
      <c r="OU193" s="2" t="s">
        <v>132</v>
      </c>
      <c r="OV193" s="2" t="s">
        <v>132</v>
      </c>
      <c r="OW193" s="2" t="s">
        <v>142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176</v>
      </c>
      <c r="PF193" s="2" t="s">
        <v>129</v>
      </c>
      <c r="PG193" s="2" t="s">
        <v>132</v>
      </c>
      <c r="PH193" s="2" t="s">
        <v>132</v>
      </c>
      <c r="PI193" s="2" t="s">
        <v>142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176</v>
      </c>
      <c r="PR193" s="2" t="s">
        <v>129</v>
      </c>
      <c r="PS193" s="2" t="s">
        <v>132</v>
      </c>
      <c r="PT193" s="2" t="s">
        <v>132</v>
      </c>
      <c r="PU193" s="2" t="s">
        <v>142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175</v>
      </c>
      <c r="QP193" s="2" t="s">
        <v>177</v>
      </c>
      <c r="QQ193" s="2" t="s">
        <v>132</v>
      </c>
      <c r="QR193" s="2" t="s">
        <v>132</v>
      </c>
      <c r="QS193" s="2" t="s">
        <v>142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176</v>
      </c>
      <c r="RB193" s="2" t="s">
        <v>129</v>
      </c>
      <c r="RC193" s="2" t="s">
        <v>132</v>
      </c>
      <c r="RD193" s="2" t="s">
        <v>132</v>
      </c>
      <c r="RE193" s="2" t="s">
        <v>142</v>
      </c>
      <c r="RF193" s="2" t="s">
        <v>180</v>
      </c>
      <c r="RG193" s="4"/>
      <c r="RH193" s="8"/>
      <c r="RI193" s="4"/>
      <c r="RJ193" s="8"/>
      <c r="RK193" s="7"/>
      <c r="RL193" s="7"/>
      <c r="RM193" s="2" t="s">
        <v>140</v>
      </c>
      <c r="RN193" s="2" t="s">
        <v>177</v>
      </c>
      <c r="RO193" s="2" t="s">
        <v>2489</v>
      </c>
      <c r="RP193" s="2" t="s">
        <v>646</v>
      </c>
      <c r="RQ193" s="2" t="s">
        <v>142</v>
      </c>
      <c r="RR193" s="2" t="s">
        <v>132</v>
      </c>
    </row>
    <row r="194">
      <c r="A194" s="2" t="s">
        <v>2597</v>
      </c>
      <c r="B194" s="2" t="s">
        <v>121</v>
      </c>
      <c r="C194" s="2" t="s">
        <v>2434</v>
      </c>
      <c r="D194" s="2" t="s">
        <v>123</v>
      </c>
      <c r="E194" s="2" t="s">
        <v>124</v>
      </c>
      <c r="F194" s="2" t="s">
        <v>2598</v>
      </c>
      <c r="G194" s="2" t="s">
        <v>2598</v>
      </c>
      <c r="H194" s="2" t="s">
        <v>2598</v>
      </c>
      <c r="I194" s="2" t="s">
        <v>2599</v>
      </c>
      <c r="J194" s="2" t="s">
        <v>127</v>
      </c>
      <c r="K194" s="2" t="s">
        <v>663</v>
      </c>
      <c r="L194" s="3">
        <v>32</v>
      </c>
      <c r="M194" s="3">
        <v>33.6</v>
      </c>
      <c r="N194" s="3">
        <v>69.99</v>
      </c>
      <c r="O194" s="2" t="s">
        <v>129</v>
      </c>
      <c r="P194" s="2" t="s">
        <v>864</v>
      </c>
      <c r="Q194" s="2" t="s">
        <v>131</v>
      </c>
      <c r="R194" s="2" t="s">
        <v>132</v>
      </c>
      <c r="S194" s="2" t="s">
        <v>132</v>
      </c>
      <c r="T194" s="2" t="s">
        <v>132</v>
      </c>
      <c r="U194" s="2" t="s">
        <v>428</v>
      </c>
      <c r="V194" s="2" t="s">
        <v>746</v>
      </c>
      <c r="W194" s="2" t="s">
        <v>2546</v>
      </c>
      <c r="X194" s="2" t="s">
        <v>246</v>
      </c>
      <c r="Y194" s="2" t="s">
        <v>163</v>
      </c>
      <c r="Z194" s="4">
        <v>67</v>
      </c>
      <c r="AA194" s="4">
        <f>=ROUNDDOWN(33.5,0)</f>
      </c>
      <c r="AB194" s="5">
        <v>2</v>
      </c>
      <c r="AC194" s="2" t="s">
        <v>132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16</v>
      </c>
      <c r="AQ194" s="8">
        <v>551.7</v>
      </c>
      <c r="AR194" s="4"/>
      <c r="AS194" s="8"/>
      <c r="AT194" s="7"/>
      <c r="AU194" s="7"/>
      <c r="AV194" s="4">
        <v>16</v>
      </c>
      <c r="AW194" s="8">
        <v>551.7</v>
      </c>
      <c r="AX194" s="4"/>
      <c r="AY194" s="8"/>
      <c r="AZ194" s="7"/>
      <c r="BA194" s="7"/>
      <c r="BB194" s="7">
        <v>1</v>
      </c>
      <c r="BC194" s="4">
        <v>21</v>
      </c>
      <c r="BD194" s="8">
        <v>716.85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>
        <v>0.7696</v>
      </c>
      <c r="BJ194" s="4">
        <v>16</v>
      </c>
      <c r="BK194" s="8">
        <v>551.7</v>
      </c>
      <c r="BL194" s="2" t="s">
        <v>2108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140</v>
      </c>
      <c r="BV194" s="2" t="s">
        <v>129</v>
      </c>
      <c r="BW194" s="2" t="s">
        <v>132</v>
      </c>
      <c r="BX194" s="2" t="s">
        <v>1239</v>
      </c>
      <c r="BY194" s="2" t="s">
        <v>142</v>
      </c>
      <c r="BZ194" s="2" t="s">
        <v>132</v>
      </c>
      <c r="CA194" s="4">
        <v>3</v>
      </c>
      <c r="CB194" s="8">
        <v>90.72</v>
      </c>
      <c r="CC194" s="4"/>
      <c r="CD194" s="8"/>
      <c r="CE194" s="7"/>
      <c r="CF194" s="7"/>
      <c r="CG194" s="2" t="s">
        <v>140</v>
      </c>
      <c r="CH194" s="2" t="s">
        <v>129</v>
      </c>
      <c r="CI194" s="2" t="s">
        <v>548</v>
      </c>
      <c r="CJ194" s="2" t="s">
        <v>1232</v>
      </c>
      <c r="CK194" s="2" t="s">
        <v>142</v>
      </c>
      <c r="CL194" s="2" t="s">
        <v>132</v>
      </c>
      <c r="CM194" s="4"/>
      <c r="CN194" s="8"/>
      <c r="CO194" s="4"/>
      <c r="CP194" s="8"/>
      <c r="CQ194" s="7"/>
      <c r="CR194" s="7"/>
      <c r="CS194" s="2" t="s">
        <v>140</v>
      </c>
      <c r="CT194" s="2" t="s">
        <v>129</v>
      </c>
      <c r="CU194" s="2" t="s">
        <v>206</v>
      </c>
      <c r="CV194" s="2" t="s">
        <v>132</v>
      </c>
      <c r="CW194" s="2" t="s">
        <v>142</v>
      </c>
      <c r="CX194" s="2" t="s">
        <v>132</v>
      </c>
      <c r="CY194" s="4">
        <v>7</v>
      </c>
      <c r="CZ194" s="8">
        <v>235.2</v>
      </c>
      <c r="DA194" s="4"/>
      <c r="DB194" s="8"/>
      <c r="DC194" s="7"/>
      <c r="DD194" s="7"/>
      <c r="DE194" s="2" t="s">
        <v>140</v>
      </c>
      <c r="DF194" s="2" t="s">
        <v>129</v>
      </c>
      <c r="DG194" s="2" t="s">
        <v>868</v>
      </c>
      <c r="DH194" s="2" t="s">
        <v>1903</v>
      </c>
      <c r="DI194" s="2" t="s">
        <v>142</v>
      </c>
      <c r="DJ194" s="2" t="s">
        <v>132</v>
      </c>
      <c r="DK194" s="4"/>
      <c r="DL194" s="8"/>
      <c r="DM194" s="4"/>
      <c r="DN194" s="8"/>
      <c r="DO194" s="7"/>
      <c r="DP194" s="7"/>
      <c r="DQ194" s="2" t="s">
        <v>175</v>
      </c>
      <c r="DR194" s="2" t="s">
        <v>129</v>
      </c>
      <c r="DS194" s="2" t="s">
        <v>132</v>
      </c>
      <c r="DT194" s="2" t="s">
        <v>132</v>
      </c>
      <c r="DU194" s="2" t="s">
        <v>142</v>
      </c>
      <c r="DV194" s="2" t="s">
        <v>132</v>
      </c>
      <c r="DW194" s="4">
        <v>6</v>
      </c>
      <c r="DX194" s="8">
        <v>225.78</v>
      </c>
      <c r="DY194" s="4"/>
      <c r="DZ194" s="8"/>
      <c r="EA194" s="7"/>
      <c r="EB194" s="7"/>
      <c r="EC194" s="2" t="s">
        <v>140</v>
      </c>
      <c r="ED194" s="2" t="s">
        <v>129</v>
      </c>
      <c r="EE194" s="2" t="s">
        <v>871</v>
      </c>
      <c r="EF194" s="2" t="s">
        <v>1691</v>
      </c>
      <c r="EG194" s="2" t="s">
        <v>142</v>
      </c>
      <c r="EH194" s="2" t="s">
        <v>132</v>
      </c>
      <c r="EI194" s="4"/>
      <c r="EJ194" s="8"/>
      <c r="EK194" s="4"/>
      <c r="EL194" s="8"/>
      <c r="EM194" s="7"/>
      <c r="EN194" s="7"/>
      <c r="EO194" s="2" t="s">
        <v>140</v>
      </c>
      <c r="EP194" s="2" t="s">
        <v>129</v>
      </c>
      <c r="EQ194" s="2" t="s">
        <v>2600</v>
      </c>
      <c r="ER194" s="2" t="s">
        <v>132</v>
      </c>
      <c r="ES194" s="2" t="s">
        <v>142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164</v>
      </c>
      <c r="FB194" s="2" t="s">
        <v>129</v>
      </c>
      <c r="FC194" s="2" t="s">
        <v>132</v>
      </c>
      <c r="FD194" s="2" t="s">
        <v>132</v>
      </c>
      <c r="FE194" s="2" t="s">
        <v>142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176</v>
      </c>
      <c r="FN194" s="2" t="s">
        <v>129</v>
      </c>
      <c r="FO194" s="2" t="s">
        <v>132</v>
      </c>
      <c r="FP194" s="2" t="s">
        <v>132</v>
      </c>
      <c r="FQ194" s="2" t="s">
        <v>142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140</v>
      </c>
      <c r="FZ194" s="2" t="s">
        <v>129</v>
      </c>
      <c r="GA194" s="2" t="s">
        <v>871</v>
      </c>
      <c r="GB194" s="2" t="s">
        <v>132</v>
      </c>
      <c r="GC194" s="2" t="s">
        <v>142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140</v>
      </c>
      <c r="GL194" s="2" t="s">
        <v>129</v>
      </c>
      <c r="GM194" s="2" t="s">
        <v>868</v>
      </c>
      <c r="GN194" s="2" t="s">
        <v>132</v>
      </c>
      <c r="GO194" s="2" t="s">
        <v>142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140</v>
      </c>
      <c r="GX194" s="2" t="s">
        <v>129</v>
      </c>
      <c r="GY194" s="2" t="s">
        <v>868</v>
      </c>
      <c r="GZ194" s="2" t="s">
        <v>132</v>
      </c>
      <c r="HA194" s="2" t="s">
        <v>142</v>
      </c>
      <c r="HB194" s="2" t="s">
        <v>132</v>
      </c>
      <c r="HC194" s="4"/>
      <c r="HD194" s="8"/>
      <c r="HE194" s="4"/>
      <c r="HF194" s="8"/>
      <c r="HG194" s="7"/>
      <c r="HH194" s="7"/>
      <c r="HI194" s="2" t="s">
        <v>164</v>
      </c>
      <c r="HJ194" s="2" t="s">
        <v>129</v>
      </c>
      <c r="HK194" s="2" t="s">
        <v>132</v>
      </c>
      <c r="HL194" s="2" t="s">
        <v>132</v>
      </c>
      <c r="HM194" s="2" t="s">
        <v>142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140</v>
      </c>
      <c r="HV194" s="2" t="s">
        <v>129</v>
      </c>
      <c r="HW194" s="2" t="s">
        <v>167</v>
      </c>
      <c r="HX194" s="2" t="s">
        <v>132</v>
      </c>
      <c r="HY194" s="2" t="s">
        <v>142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175</v>
      </c>
      <c r="IH194" s="2" t="s">
        <v>129</v>
      </c>
      <c r="II194" s="2" t="s">
        <v>132</v>
      </c>
      <c r="IJ194" s="2" t="s">
        <v>132</v>
      </c>
      <c r="IK194" s="2" t="s">
        <v>142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175</v>
      </c>
      <c r="IT194" s="2" t="s">
        <v>129</v>
      </c>
      <c r="IU194" s="2" t="s">
        <v>132</v>
      </c>
      <c r="IV194" s="2" t="s">
        <v>132</v>
      </c>
      <c r="IW194" s="2" t="s">
        <v>142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164</v>
      </c>
      <c r="JF194" s="2" t="s">
        <v>129</v>
      </c>
      <c r="JG194" s="2" t="s">
        <v>132</v>
      </c>
      <c r="JH194" s="2" t="s">
        <v>132</v>
      </c>
      <c r="JI194" s="2" t="s">
        <v>142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176</v>
      </c>
      <c r="JR194" s="2" t="s">
        <v>129</v>
      </c>
      <c r="JS194" s="2" t="s">
        <v>132</v>
      </c>
      <c r="JT194" s="2" t="s">
        <v>132</v>
      </c>
      <c r="JU194" s="2" t="s">
        <v>142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164</v>
      </c>
      <c r="KD194" s="2" t="s">
        <v>129</v>
      </c>
      <c r="KE194" s="2" t="s">
        <v>132</v>
      </c>
      <c r="KF194" s="2" t="s">
        <v>132</v>
      </c>
      <c r="KG194" s="2" t="s">
        <v>142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175</v>
      </c>
      <c r="KP194" s="2" t="s">
        <v>129</v>
      </c>
      <c r="KQ194" s="2" t="s">
        <v>132</v>
      </c>
      <c r="KR194" s="2" t="s">
        <v>132</v>
      </c>
      <c r="KS194" s="2" t="s">
        <v>142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176</v>
      </c>
      <c r="LB194" s="2" t="s">
        <v>177</v>
      </c>
      <c r="LC194" s="2" t="s">
        <v>132</v>
      </c>
      <c r="LD194" s="2" t="s">
        <v>132</v>
      </c>
      <c r="LE194" s="2" t="s">
        <v>142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175</v>
      </c>
      <c r="LN194" s="2" t="s">
        <v>129</v>
      </c>
      <c r="LO194" s="2" t="s">
        <v>132</v>
      </c>
      <c r="LP194" s="2" t="s">
        <v>132</v>
      </c>
      <c r="LQ194" s="2" t="s">
        <v>142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175</v>
      </c>
      <c r="ML194" s="2" t="s">
        <v>129</v>
      </c>
      <c r="MM194" s="2" t="s">
        <v>132</v>
      </c>
      <c r="MN194" s="2" t="s">
        <v>132</v>
      </c>
      <c r="MO194" s="2" t="s">
        <v>142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175</v>
      </c>
      <c r="MX194" s="2" t="s">
        <v>129</v>
      </c>
      <c r="MY194" s="2" t="s">
        <v>132</v>
      </c>
      <c r="MZ194" s="2" t="s">
        <v>132</v>
      </c>
      <c r="NA194" s="2" t="s">
        <v>142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175</v>
      </c>
      <c r="NJ194" s="2" t="s">
        <v>129</v>
      </c>
      <c r="NK194" s="2" t="s">
        <v>132</v>
      </c>
      <c r="NL194" s="2" t="s">
        <v>132</v>
      </c>
      <c r="NM194" s="2" t="s">
        <v>142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132</v>
      </c>
      <c r="NV194" s="2" t="s">
        <v>132</v>
      </c>
      <c r="NW194" s="2" t="s">
        <v>132</v>
      </c>
      <c r="NX194" s="2" t="s">
        <v>132</v>
      </c>
      <c r="NY194" s="2" t="s">
        <v>132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175</v>
      </c>
      <c r="OH194" s="2" t="s">
        <v>129</v>
      </c>
      <c r="OI194" s="2" t="s">
        <v>132</v>
      </c>
      <c r="OJ194" s="2" t="s">
        <v>132</v>
      </c>
      <c r="OK194" s="2" t="s">
        <v>142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175</v>
      </c>
      <c r="OT194" s="2" t="s">
        <v>129</v>
      </c>
      <c r="OU194" s="2" t="s">
        <v>132</v>
      </c>
      <c r="OV194" s="2" t="s">
        <v>132</v>
      </c>
      <c r="OW194" s="2" t="s">
        <v>142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176</v>
      </c>
      <c r="PF194" s="2" t="s">
        <v>129</v>
      </c>
      <c r="PG194" s="2" t="s">
        <v>132</v>
      </c>
      <c r="PH194" s="2" t="s">
        <v>132</v>
      </c>
      <c r="PI194" s="2" t="s">
        <v>142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176</v>
      </c>
      <c r="PR194" s="2" t="s">
        <v>129</v>
      </c>
      <c r="PS194" s="2" t="s">
        <v>132</v>
      </c>
      <c r="PT194" s="2" t="s">
        <v>132</v>
      </c>
      <c r="PU194" s="2" t="s">
        <v>142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175</v>
      </c>
      <c r="QD194" s="2" t="s">
        <v>129</v>
      </c>
      <c r="QE194" s="2" t="s">
        <v>132</v>
      </c>
      <c r="QF194" s="2" t="s">
        <v>132</v>
      </c>
      <c r="QG194" s="2" t="s">
        <v>142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132</v>
      </c>
      <c r="QP194" s="2" t="s">
        <v>132</v>
      </c>
      <c r="QQ194" s="2" t="s">
        <v>132</v>
      </c>
      <c r="QR194" s="2" t="s">
        <v>132</v>
      </c>
      <c r="QS194" s="2" t="s">
        <v>132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176</v>
      </c>
      <c r="RB194" s="2" t="s">
        <v>129</v>
      </c>
      <c r="RC194" s="2" t="s">
        <v>132</v>
      </c>
      <c r="RD194" s="2" t="s">
        <v>132</v>
      </c>
      <c r="RE194" s="2" t="s">
        <v>142</v>
      </c>
      <c r="RF194" s="2" t="s">
        <v>132</v>
      </c>
      <c r="RG194" s="4"/>
      <c r="RH194" s="8"/>
      <c r="RI194" s="4"/>
      <c r="RJ194" s="8"/>
      <c r="RK194" s="7"/>
      <c r="RL194" s="7"/>
      <c r="RM194" s="2" t="s">
        <v>176</v>
      </c>
      <c r="RN194" s="2" t="s">
        <v>129</v>
      </c>
      <c r="RO194" s="2" t="s">
        <v>132</v>
      </c>
      <c r="RP194" s="2" t="s">
        <v>132</v>
      </c>
      <c r="RQ194" s="2" t="s">
        <v>142</v>
      </c>
      <c r="RR194" s="2" t="s">
        <v>132</v>
      </c>
    </row>
    <row r="195">
      <c r="A195" s="2" t="s">
        <v>2601</v>
      </c>
      <c r="B195" s="2" t="s">
        <v>121</v>
      </c>
      <c r="C195" s="2" t="s">
        <v>2434</v>
      </c>
      <c r="D195" s="2" t="s">
        <v>123</v>
      </c>
      <c r="E195" s="2" t="s">
        <v>124</v>
      </c>
      <c r="F195" s="2" t="s">
        <v>2598</v>
      </c>
      <c r="G195" s="2" t="s">
        <v>2598</v>
      </c>
      <c r="H195" s="2" t="s">
        <v>2598</v>
      </c>
      <c r="I195" s="2" t="s">
        <v>2602</v>
      </c>
      <c r="J195" s="2" t="s">
        <v>127</v>
      </c>
      <c r="K195" s="2" t="s">
        <v>349</v>
      </c>
      <c r="L195" s="3">
        <v>32</v>
      </c>
      <c r="M195" s="3">
        <v>33.6</v>
      </c>
      <c r="N195" s="3">
        <v>69.99</v>
      </c>
      <c r="O195" s="2" t="s">
        <v>129</v>
      </c>
      <c r="P195" s="2" t="s">
        <v>864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428</v>
      </c>
      <c r="V195" s="2" t="s">
        <v>746</v>
      </c>
      <c r="W195" s="2" t="s">
        <v>2546</v>
      </c>
      <c r="X195" s="2" t="s">
        <v>246</v>
      </c>
      <c r="Y195" s="2" t="s">
        <v>163</v>
      </c>
      <c r="Z195" s="4">
        <v>85</v>
      </c>
      <c r="AA195" s="4">
        <f>=ROUNDDOWN(85,0)</f>
      </c>
      <c r="AB195" s="5">
        <v>1</v>
      </c>
      <c r="AC195" s="2" t="s">
        <v>132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5</v>
      </c>
      <c r="AQ195" s="8">
        <v>165.15</v>
      </c>
      <c r="AR195" s="4"/>
      <c r="AS195" s="8"/>
      <c r="AT195" s="7"/>
      <c r="AU195" s="7"/>
      <c r="AV195" s="4">
        <v>5</v>
      </c>
      <c r="AW195" s="8">
        <v>165.15</v>
      </c>
      <c r="AX195" s="4"/>
      <c r="AY195" s="8"/>
      <c r="AZ195" s="7"/>
      <c r="BA195" s="7"/>
      <c r="BB195" s="7">
        <v>1</v>
      </c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>
        <v>0.2304</v>
      </c>
      <c r="BJ195" s="4">
        <v>5</v>
      </c>
      <c r="BK195" s="8">
        <v>165.15</v>
      </c>
      <c r="BL195" s="2" t="s">
        <v>2603</v>
      </c>
      <c r="BM195" s="7">
        <v>1</v>
      </c>
      <c r="BN195" s="7">
        <v>1</v>
      </c>
      <c r="BO195" s="4">
        <v>1</v>
      </c>
      <c r="BP195" s="8">
        <v>36.8</v>
      </c>
      <c r="BQ195" s="4"/>
      <c r="BR195" s="8"/>
      <c r="BS195" s="7"/>
      <c r="BT195" s="7"/>
      <c r="BU195" s="2" t="s">
        <v>140</v>
      </c>
      <c r="BV195" s="2" t="s">
        <v>129</v>
      </c>
      <c r="BW195" s="2" t="s">
        <v>132</v>
      </c>
      <c r="BX195" s="2" t="s">
        <v>2604</v>
      </c>
      <c r="BY195" s="2" t="s">
        <v>142</v>
      </c>
      <c r="BZ195" s="2" t="s">
        <v>132</v>
      </c>
      <c r="CA195" s="4">
        <v>3</v>
      </c>
      <c r="CB195" s="8">
        <v>90.72</v>
      </c>
      <c r="CC195" s="4"/>
      <c r="CD195" s="8"/>
      <c r="CE195" s="7"/>
      <c r="CF195" s="7"/>
      <c r="CG195" s="2" t="s">
        <v>140</v>
      </c>
      <c r="CH195" s="2" t="s">
        <v>129</v>
      </c>
      <c r="CI195" s="2" t="s">
        <v>548</v>
      </c>
      <c r="CJ195" s="2" t="s">
        <v>1574</v>
      </c>
      <c r="CK195" s="2" t="s">
        <v>142</v>
      </c>
      <c r="CL195" s="2" t="s">
        <v>132</v>
      </c>
      <c r="CM195" s="4"/>
      <c r="CN195" s="8"/>
      <c r="CO195" s="4"/>
      <c r="CP195" s="8"/>
      <c r="CQ195" s="7"/>
      <c r="CR195" s="7"/>
      <c r="CS195" s="2" t="s">
        <v>140</v>
      </c>
      <c r="CT195" s="2" t="s">
        <v>129</v>
      </c>
      <c r="CU195" s="2" t="s">
        <v>206</v>
      </c>
      <c r="CV195" s="2" t="s">
        <v>132</v>
      </c>
      <c r="CW195" s="2" t="s">
        <v>142</v>
      </c>
      <c r="CX195" s="2" t="s">
        <v>132</v>
      </c>
      <c r="CY195" s="4"/>
      <c r="CZ195" s="8"/>
      <c r="DA195" s="4"/>
      <c r="DB195" s="8"/>
      <c r="DC195" s="7"/>
      <c r="DD195" s="7"/>
      <c r="DE195" s="2" t="s">
        <v>140</v>
      </c>
      <c r="DF195" s="2" t="s">
        <v>129</v>
      </c>
      <c r="DG195" s="2" t="s">
        <v>868</v>
      </c>
      <c r="DH195" s="2" t="s">
        <v>132</v>
      </c>
      <c r="DI195" s="2" t="s">
        <v>142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175</v>
      </c>
      <c r="DR195" s="2" t="s">
        <v>129</v>
      </c>
      <c r="DS195" s="2" t="s">
        <v>132</v>
      </c>
      <c r="DT195" s="2" t="s">
        <v>132</v>
      </c>
      <c r="DU195" s="2" t="s">
        <v>142</v>
      </c>
      <c r="DV195" s="2" t="s">
        <v>132</v>
      </c>
      <c r="DW195" s="4">
        <v>1</v>
      </c>
      <c r="DX195" s="8">
        <v>37.63</v>
      </c>
      <c r="DY195" s="4"/>
      <c r="DZ195" s="8"/>
      <c r="EA195" s="7"/>
      <c r="EB195" s="7"/>
      <c r="EC195" s="2" t="s">
        <v>140</v>
      </c>
      <c r="ED195" s="2" t="s">
        <v>129</v>
      </c>
      <c r="EE195" s="2" t="s">
        <v>871</v>
      </c>
      <c r="EF195" s="2" t="s">
        <v>1691</v>
      </c>
      <c r="EG195" s="2" t="s">
        <v>142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140</v>
      </c>
      <c r="EP195" s="2" t="s">
        <v>129</v>
      </c>
      <c r="EQ195" s="2" t="s">
        <v>2600</v>
      </c>
      <c r="ER195" s="2" t="s">
        <v>132</v>
      </c>
      <c r="ES195" s="2" t="s">
        <v>142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164</v>
      </c>
      <c r="FB195" s="2" t="s">
        <v>129</v>
      </c>
      <c r="FC195" s="2" t="s">
        <v>132</v>
      </c>
      <c r="FD195" s="2" t="s">
        <v>132</v>
      </c>
      <c r="FE195" s="2" t="s">
        <v>142</v>
      </c>
      <c r="FF195" s="2" t="s">
        <v>132</v>
      </c>
      <c r="FG195" s="4"/>
      <c r="FH195" s="8"/>
      <c r="FI195" s="4"/>
      <c r="FJ195" s="8"/>
      <c r="FK195" s="7"/>
      <c r="FL195" s="7"/>
      <c r="FM195" s="2" t="s">
        <v>176</v>
      </c>
      <c r="FN195" s="2" t="s">
        <v>129</v>
      </c>
      <c r="FO195" s="2" t="s">
        <v>132</v>
      </c>
      <c r="FP195" s="2" t="s">
        <v>132</v>
      </c>
      <c r="FQ195" s="2" t="s">
        <v>142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140</v>
      </c>
      <c r="FZ195" s="2" t="s">
        <v>129</v>
      </c>
      <c r="GA195" s="2" t="s">
        <v>871</v>
      </c>
      <c r="GB195" s="2" t="s">
        <v>132</v>
      </c>
      <c r="GC195" s="2" t="s">
        <v>142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140</v>
      </c>
      <c r="GL195" s="2" t="s">
        <v>129</v>
      </c>
      <c r="GM195" s="2" t="s">
        <v>868</v>
      </c>
      <c r="GN195" s="2" t="s">
        <v>132</v>
      </c>
      <c r="GO195" s="2" t="s">
        <v>142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140</v>
      </c>
      <c r="GX195" s="2" t="s">
        <v>129</v>
      </c>
      <c r="GY195" s="2" t="s">
        <v>868</v>
      </c>
      <c r="GZ195" s="2" t="s">
        <v>132</v>
      </c>
      <c r="HA195" s="2" t="s">
        <v>142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164</v>
      </c>
      <c r="HJ195" s="2" t="s">
        <v>129</v>
      </c>
      <c r="HK195" s="2" t="s">
        <v>132</v>
      </c>
      <c r="HL195" s="2" t="s">
        <v>132</v>
      </c>
      <c r="HM195" s="2" t="s">
        <v>142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129</v>
      </c>
      <c r="HW195" s="2" t="s">
        <v>167</v>
      </c>
      <c r="HX195" s="2" t="s">
        <v>132</v>
      </c>
      <c r="HY195" s="2" t="s">
        <v>142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175</v>
      </c>
      <c r="IH195" s="2" t="s">
        <v>129</v>
      </c>
      <c r="II195" s="2" t="s">
        <v>132</v>
      </c>
      <c r="IJ195" s="2" t="s">
        <v>132</v>
      </c>
      <c r="IK195" s="2" t="s">
        <v>142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175</v>
      </c>
      <c r="IT195" s="2" t="s">
        <v>129</v>
      </c>
      <c r="IU195" s="2" t="s">
        <v>132</v>
      </c>
      <c r="IV195" s="2" t="s">
        <v>132</v>
      </c>
      <c r="IW195" s="2" t="s">
        <v>142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164</v>
      </c>
      <c r="JF195" s="2" t="s">
        <v>129</v>
      </c>
      <c r="JG195" s="2" t="s">
        <v>132</v>
      </c>
      <c r="JH195" s="2" t="s">
        <v>132</v>
      </c>
      <c r="JI195" s="2" t="s">
        <v>142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176</v>
      </c>
      <c r="JR195" s="2" t="s">
        <v>129</v>
      </c>
      <c r="JS195" s="2" t="s">
        <v>132</v>
      </c>
      <c r="JT195" s="2" t="s">
        <v>132</v>
      </c>
      <c r="JU195" s="2" t="s">
        <v>142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164</v>
      </c>
      <c r="KD195" s="2" t="s">
        <v>129</v>
      </c>
      <c r="KE195" s="2" t="s">
        <v>132</v>
      </c>
      <c r="KF195" s="2" t="s">
        <v>132</v>
      </c>
      <c r="KG195" s="2" t="s">
        <v>142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175</v>
      </c>
      <c r="KP195" s="2" t="s">
        <v>129</v>
      </c>
      <c r="KQ195" s="2" t="s">
        <v>132</v>
      </c>
      <c r="KR195" s="2" t="s">
        <v>132</v>
      </c>
      <c r="KS195" s="2" t="s">
        <v>142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176</v>
      </c>
      <c r="LB195" s="2" t="s">
        <v>177</v>
      </c>
      <c r="LC195" s="2" t="s">
        <v>132</v>
      </c>
      <c r="LD195" s="2" t="s">
        <v>132</v>
      </c>
      <c r="LE195" s="2" t="s">
        <v>142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175</v>
      </c>
      <c r="LN195" s="2" t="s">
        <v>129</v>
      </c>
      <c r="LO195" s="2" t="s">
        <v>132</v>
      </c>
      <c r="LP195" s="2" t="s">
        <v>132</v>
      </c>
      <c r="LQ195" s="2" t="s">
        <v>142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175</v>
      </c>
      <c r="ML195" s="2" t="s">
        <v>129</v>
      </c>
      <c r="MM195" s="2" t="s">
        <v>132</v>
      </c>
      <c r="MN195" s="2" t="s">
        <v>132</v>
      </c>
      <c r="MO195" s="2" t="s">
        <v>142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175</v>
      </c>
      <c r="MX195" s="2" t="s">
        <v>129</v>
      </c>
      <c r="MY195" s="2" t="s">
        <v>132</v>
      </c>
      <c r="MZ195" s="2" t="s">
        <v>132</v>
      </c>
      <c r="NA195" s="2" t="s">
        <v>142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175</v>
      </c>
      <c r="NJ195" s="2" t="s">
        <v>129</v>
      </c>
      <c r="NK195" s="2" t="s">
        <v>132</v>
      </c>
      <c r="NL195" s="2" t="s">
        <v>132</v>
      </c>
      <c r="NM195" s="2" t="s">
        <v>142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132</v>
      </c>
      <c r="NV195" s="2" t="s">
        <v>132</v>
      </c>
      <c r="NW195" s="2" t="s">
        <v>132</v>
      </c>
      <c r="NX195" s="2" t="s">
        <v>132</v>
      </c>
      <c r="NY195" s="2" t="s">
        <v>132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175</v>
      </c>
      <c r="OH195" s="2" t="s">
        <v>129</v>
      </c>
      <c r="OI195" s="2" t="s">
        <v>132</v>
      </c>
      <c r="OJ195" s="2" t="s">
        <v>132</v>
      </c>
      <c r="OK195" s="2" t="s">
        <v>142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175</v>
      </c>
      <c r="OT195" s="2" t="s">
        <v>129</v>
      </c>
      <c r="OU195" s="2" t="s">
        <v>132</v>
      </c>
      <c r="OV195" s="2" t="s">
        <v>132</v>
      </c>
      <c r="OW195" s="2" t="s">
        <v>142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176</v>
      </c>
      <c r="PF195" s="2" t="s">
        <v>129</v>
      </c>
      <c r="PG195" s="2" t="s">
        <v>132</v>
      </c>
      <c r="PH195" s="2" t="s">
        <v>132</v>
      </c>
      <c r="PI195" s="2" t="s">
        <v>142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176</v>
      </c>
      <c r="PR195" s="2" t="s">
        <v>129</v>
      </c>
      <c r="PS195" s="2" t="s">
        <v>132</v>
      </c>
      <c r="PT195" s="2" t="s">
        <v>132</v>
      </c>
      <c r="PU195" s="2" t="s">
        <v>142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175</v>
      </c>
      <c r="QD195" s="2" t="s">
        <v>129</v>
      </c>
      <c r="QE195" s="2" t="s">
        <v>132</v>
      </c>
      <c r="QF195" s="2" t="s">
        <v>132</v>
      </c>
      <c r="QG195" s="2" t="s">
        <v>142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132</v>
      </c>
      <c r="QP195" s="2" t="s">
        <v>132</v>
      </c>
      <c r="QQ195" s="2" t="s">
        <v>132</v>
      </c>
      <c r="QR195" s="2" t="s">
        <v>132</v>
      </c>
      <c r="QS195" s="2" t="s">
        <v>132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176</v>
      </c>
      <c r="RB195" s="2" t="s">
        <v>129</v>
      </c>
      <c r="RC195" s="2" t="s">
        <v>132</v>
      </c>
      <c r="RD195" s="2" t="s">
        <v>132</v>
      </c>
      <c r="RE195" s="2" t="s">
        <v>142</v>
      </c>
      <c r="RF195" s="2" t="s">
        <v>132</v>
      </c>
      <c r="RG195" s="4"/>
      <c r="RH195" s="8"/>
      <c r="RI195" s="4"/>
      <c r="RJ195" s="8"/>
      <c r="RK195" s="7"/>
      <c r="RL195" s="7"/>
      <c r="RM195" s="2" t="s">
        <v>176</v>
      </c>
      <c r="RN195" s="2" t="s">
        <v>129</v>
      </c>
      <c r="RO195" s="2" t="s">
        <v>132</v>
      </c>
      <c r="RP195" s="2" t="s">
        <v>132</v>
      </c>
      <c r="RQ195" s="2" t="s">
        <v>142</v>
      </c>
      <c r="RR195" s="2" t="s">
        <v>132</v>
      </c>
    </row>
    <row r="196">
      <c r="A196" s="2" t="s">
        <v>2605</v>
      </c>
      <c r="B196" s="2" t="s">
        <v>121</v>
      </c>
      <c r="C196" s="2" t="s">
        <v>2434</v>
      </c>
      <c r="D196" s="2" t="s">
        <v>123</v>
      </c>
      <c r="E196" s="2" t="s">
        <v>844</v>
      </c>
      <c r="F196" s="2" t="s">
        <v>2606</v>
      </c>
      <c r="G196" s="2" t="s">
        <v>2606</v>
      </c>
      <c r="H196" s="2" t="s">
        <v>2606</v>
      </c>
      <c r="I196" s="2" t="s">
        <v>2607</v>
      </c>
      <c r="J196" s="2" t="s">
        <v>127</v>
      </c>
      <c r="K196" s="2" t="s">
        <v>280</v>
      </c>
      <c r="L196" s="3">
        <v>70.13</v>
      </c>
      <c r="M196" s="3">
        <v>73.64</v>
      </c>
      <c r="N196" s="3">
        <v>144.49</v>
      </c>
      <c r="O196" s="2" t="s">
        <v>129</v>
      </c>
      <c r="P196" s="2" t="s">
        <v>321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282</v>
      </c>
      <c r="V196" s="2" t="s">
        <v>283</v>
      </c>
      <c r="W196" s="2" t="s">
        <v>246</v>
      </c>
      <c r="X196" s="2" t="s">
        <v>2457</v>
      </c>
      <c r="Y196" s="2" t="s">
        <v>2608</v>
      </c>
      <c r="Z196" s="4">
        <v>119</v>
      </c>
      <c r="AA196" s="4">
        <f>=ROUNDDOWN(39.6666666666667,0)</f>
      </c>
      <c r="AB196" s="5">
        <v>3</v>
      </c>
      <c r="AC196" s="2" t="s">
        <v>132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13</v>
      </c>
      <c r="AQ196" s="8">
        <v>1016.97</v>
      </c>
      <c r="AR196" s="4"/>
      <c r="AS196" s="8"/>
      <c r="AT196" s="7"/>
      <c r="AU196" s="7"/>
      <c r="AV196" s="4">
        <v>13</v>
      </c>
      <c r="AW196" s="8">
        <v>1016.97</v>
      </c>
      <c r="AX196" s="4"/>
      <c r="AY196" s="8"/>
      <c r="AZ196" s="7"/>
      <c r="BA196" s="7"/>
      <c r="BB196" s="7">
        <v>1</v>
      </c>
      <c r="BC196" s="4">
        <v>13</v>
      </c>
      <c r="BD196" s="8">
        <v>1016.97</v>
      </c>
      <c r="BE196" s="4"/>
      <c r="BF196" s="8"/>
      <c r="BG196" s="7"/>
      <c r="BH196" s="7"/>
      <c r="BI196" s="7">
        <v>1</v>
      </c>
      <c r="BJ196" s="4">
        <v>13</v>
      </c>
      <c r="BK196" s="8">
        <v>1016.97</v>
      </c>
      <c r="BL196" s="2" t="s">
        <v>2609</v>
      </c>
      <c r="BM196" s="7">
        <v>1</v>
      </c>
      <c r="BN196" s="7">
        <v>1</v>
      </c>
      <c r="BO196" s="4">
        <v>5</v>
      </c>
      <c r="BP196" s="8">
        <v>400</v>
      </c>
      <c r="BQ196" s="4"/>
      <c r="BR196" s="8"/>
      <c r="BS196" s="7"/>
      <c r="BT196" s="7"/>
      <c r="BU196" s="2" t="s">
        <v>140</v>
      </c>
      <c r="BV196" s="2" t="s">
        <v>129</v>
      </c>
      <c r="BW196" s="2" t="s">
        <v>132</v>
      </c>
      <c r="BX196" s="2" t="s">
        <v>132</v>
      </c>
      <c r="BY196" s="2" t="s">
        <v>142</v>
      </c>
      <c r="BZ196" s="2" t="s">
        <v>132</v>
      </c>
      <c r="CA196" s="4">
        <v>4</v>
      </c>
      <c r="CB196" s="8">
        <v>256.07</v>
      </c>
      <c r="CC196" s="4"/>
      <c r="CD196" s="8"/>
      <c r="CE196" s="7"/>
      <c r="CF196" s="7"/>
      <c r="CG196" s="2" t="s">
        <v>140</v>
      </c>
      <c r="CH196" s="2" t="s">
        <v>129</v>
      </c>
      <c r="CI196" s="2" t="s">
        <v>2037</v>
      </c>
      <c r="CJ196" s="2" t="s">
        <v>2038</v>
      </c>
      <c r="CK196" s="2" t="s">
        <v>142</v>
      </c>
      <c r="CL196" s="2" t="s">
        <v>132</v>
      </c>
      <c r="CM196" s="4"/>
      <c r="CN196" s="8"/>
      <c r="CO196" s="4"/>
      <c r="CP196" s="8"/>
      <c r="CQ196" s="7"/>
      <c r="CR196" s="7"/>
      <c r="CS196" s="2" t="s">
        <v>140</v>
      </c>
      <c r="CT196" s="2" t="s">
        <v>129</v>
      </c>
      <c r="CU196" s="2" t="s">
        <v>1895</v>
      </c>
      <c r="CV196" s="2" t="s">
        <v>204</v>
      </c>
      <c r="CW196" s="2" t="s">
        <v>142</v>
      </c>
      <c r="CX196" s="2" t="s">
        <v>132</v>
      </c>
      <c r="CY196" s="4">
        <v>1</v>
      </c>
      <c r="CZ196" s="8">
        <v>73.64</v>
      </c>
      <c r="DA196" s="4"/>
      <c r="DB196" s="8"/>
      <c r="DC196" s="7"/>
      <c r="DD196" s="7"/>
      <c r="DE196" s="2" t="s">
        <v>140</v>
      </c>
      <c r="DF196" s="2" t="s">
        <v>129</v>
      </c>
      <c r="DG196" s="2" t="s">
        <v>1643</v>
      </c>
      <c r="DH196" s="2" t="s">
        <v>2057</v>
      </c>
      <c r="DI196" s="2" t="s">
        <v>142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168</v>
      </c>
      <c r="DR196" s="2" t="s">
        <v>129</v>
      </c>
      <c r="DS196" s="2" t="s">
        <v>132</v>
      </c>
      <c r="DT196" s="2" t="s">
        <v>132</v>
      </c>
      <c r="DU196" s="2" t="s">
        <v>142</v>
      </c>
      <c r="DV196" s="2" t="s">
        <v>132</v>
      </c>
      <c r="DW196" s="4"/>
      <c r="DX196" s="8"/>
      <c r="DY196" s="4"/>
      <c r="DZ196" s="8"/>
      <c r="EA196" s="7"/>
      <c r="EB196" s="7"/>
      <c r="EC196" s="2" t="s">
        <v>140</v>
      </c>
      <c r="ED196" s="2" t="s">
        <v>129</v>
      </c>
      <c r="EE196" s="2" t="s">
        <v>331</v>
      </c>
      <c r="EF196" s="2" t="s">
        <v>442</v>
      </c>
      <c r="EG196" s="2" t="s">
        <v>142</v>
      </c>
      <c r="EH196" s="2" t="s">
        <v>132</v>
      </c>
      <c r="EI196" s="4">
        <v>2</v>
      </c>
      <c r="EJ196" s="8">
        <v>200.62</v>
      </c>
      <c r="EK196" s="4"/>
      <c r="EL196" s="8"/>
      <c r="EM196" s="7"/>
      <c r="EN196" s="7"/>
      <c r="EO196" s="2" t="s">
        <v>140</v>
      </c>
      <c r="EP196" s="2" t="s">
        <v>129</v>
      </c>
      <c r="EQ196" s="2" t="s">
        <v>385</v>
      </c>
      <c r="ER196" s="2" t="s">
        <v>673</v>
      </c>
      <c r="ES196" s="2" t="s">
        <v>142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140</v>
      </c>
      <c r="FB196" s="2" t="s">
        <v>129</v>
      </c>
      <c r="FC196" s="2" t="s">
        <v>1474</v>
      </c>
      <c r="FD196" s="2" t="s">
        <v>1179</v>
      </c>
      <c r="FE196" s="2" t="s">
        <v>142</v>
      </c>
      <c r="FF196" s="2" t="s">
        <v>132</v>
      </c>
      <c r="FG196" s="4"/>
      <c r="FH196" s="8"/>
      <c r="FI196" s="4"/>
      <c r="FJ196" s="8"/>
      <c r="FK196" s="7"/>
      <c r="FL196" s="7"/>
      <c r="FM196" s="2" t="s">
        <v>173</v>
      </c>
      <c r="FN196" s="2" t="s">
        <v>129</v>
      </c>
      <c r="FO196" s="2" t="s">
        <v>132</v>
      </c>
      <c r="FP196" s="2" t="s">
        <v>132</v>
      </c>
      <c r="FQ196" s="2" t="s">
        <v>142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140</v>
      </c>
      <c r="FZ196" s="2" t="s">
        <v>129</v>
      </c>
      <c r="GA196" s="2" t="s">
        <v>913</v>
      </c>
      <c r="GB196" s="2" t="s">
        <v>2149</v>
      </c>
      <c r="GC196" s="2" t="s">
        <v>142</v>
      </c>
      <c r="GD196" s="2" t="s">
        <v>132</v>
      </c>
      <c r="GE196" s="4"/>
      <c r="GF196" s="8"/>
      <c r="GG196" s="4"/>
      <c r="GH196" s="8"/>
      <c r="GI196" s="7"/>
      <c r="GJ196" s="7"/>
      <c r="GK196" s="2" t="s">
        <v>140</v>
      </c>
      <c r="GL196" s="2" t="s">
        <v>129</v>
      </c>
      <c r="GM196" s="2" t="s">
        <v>2608</v>
      </c>
      <c r="GN196" s="2" t="s">
        <v>907</v>
      </c>
      <c r="GO196" s="2" t="s">
        <v>142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132</v>
      </c>
      <c r="GX196" s="2" t="s">
        <v>132</v>
      </c>
      <c r="GY196" s="2" t="s">
        <v>132</v>
      </c>
      <c r="GZ196" s="2" t="s">
        <v>132</v>
      </c>
      <c r="HA196" s="2" t="s">
        <v>132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164</v>
      </c>
      <c r="HJ196" s="2" t="s">
        <v>129</v>
      </c>
      <c r="HK196" s="2" t="s">
        <v>635</v>
      </c>
      <c r="HL196" s="2" t="s">
        <v>132</v>
      </c>
      <c r="HM196" s="2" t="s">
        <v>142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175</v>
      </c>
      <c r="HV196" s="2" t="s">
        <v>129</v>
      </c>
      <c r="HW196" s="2" t="s">
        <v>132</v>
      </c>
      <c r="HX196" s="2" t="s">
        <v>132</v>
      </c>
      <c r="HY196" s="2" t="s">
        <v>142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168</v>
      </c>
      <c r="IH196" s="2" t="s">
        <v>129</v>
      </c>
      <c r="II196" s="2" t="s">
        <v>132</v>
      </c>
      <c r="IJ196" s="2" t="s">
        <v>132</v>
      </c>
      <c r="IK196" s="2" t="s">
        <v>142</v>
      </c>
      <c r="IL196" s="2" t="s">
        <v>132</v>
      </c>
      <c r="IM196" s="4">
        <v>1</v>
      </c>
      <c r="IN196" s="8">
        <v>86.64</v>
      </c>
      <c r="IO196" s="4"/>
      <c r="IP196" s="8"/>
      <c r="IQ196" s="7"/>
      <c r="IR196" s="7"/>
      <c r="IS196" s="2" t="s">
        <v>140</v>
      </c>
      <c r="IT196" s="2" t="s">
        <v>129</v>
      </c>
      <c r="IU196" s="2" t="s">
        <v>910</v>
      </c>
      <c r="IV196" s="2" t="s">
        <v>1215</v>
      </c>
      <c r="IW196" s="2" t="s">
        <v>142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164</v>
      </c>
      <c r="JF196" s="2" t="s">
        <v>129</v>
      </c>
      <c r="JG196" s="2" t="s">
        <v>132</v>
      </c>
      <c r="JH196" s="2" t="s">
        <v>132</v>
      </c>
      <c r="JI196" s="2" t="s">
        <v>142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140</v>
      </c>
      <c r="JR196" s="2" t="s">
        <v>129</v>
      </c>
      <c r="JS196" s="2" t="s">
        <v>342</v>
      </c>
      <c r="JT196" s="2" t="s">
        <v>854</v>
      </c>
      <c r="JU196" s="2" t="s">
        <v>142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140</v>
      </c>
      <c r="KD196" s="2" t="s">
        <v>129</v>
      </c>
      <c r="KE196" s="2" t="s">
        <v>460</v>
      </c>
      <c r="KF196" s="2" t="s">
        <v>132</v>
      </c>
      <c r="KG196" s="2" t="s">
        <v>142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132</v>
      </c>
      <c r="KP196" s="2" t="s">
        <v>132</v>
      </c>
      <c r="KQ196" s="2" t="s">
        <v>132</v>
      </c>
      <c r="KR196" s="2" t="s">
        <v>132</v>
      </c>
      <c r="KS196" s="2" t="s">
        <v>132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176</v>
      </c>
      <c r="LB196" s="2" t="s">
        <v>177</v>
      </c>
      <c r="LC196" s="2" t="s">
        <v>132</v>
      </c>
      <c r="LD196" s="2" t="s">
        <v>132</v>
      </c>
      <c r="LE196" s="2" t="s">
        <v>142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175</v>
      </c>
      <c r="LZ196" s="2" t="s">
        <v>129</v>
      </c>
      <c r="MA196" s="2" t="s">
        <v>132</v>
      </c>
      <c r="MB196" s="2" t="s">
        <v>132</v>
      </c>
      <c r="MC196" s="2" t="s">
        <v>142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175</v>
      </c>
      <c r="ML196" s="2" t="s">
        <v>129</v>
      </c>
      <c r="MM196" s="2" t="s">
        <v>132</v>
      </c>
      <c r="MN196" s="2" t="s">
        <v>132</v>
      </c>
      <c r="MO196" s="2" t="s">
        <v>142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129</v>
      </c>
      <c r="MY196" s="2" t="s">
        <v>132</v>
      </c>
      <c r="MZ196" s="2" t="s">
        <v>132</v>
      </c>
      <c r="NA196" s="2" t="s">
        <v>142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175</v>
      </c>
      <c r="NJ196" s="2" t="s">
        <v>129</v>
      </c>
      <c r="NK196" s="2" t="s">
        <v>132</v>
      </c>
      <c r="NL196" s="2" t="s">
        <v>132</v>
      </c>
      <c r="NM196" s="2" t="s">
        <v>142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132</v>
      </c>
      <c r="NV196" s="2" t="s">
        <v>132</v>
      </c>
      <c r="NW196" s="2" t="s">
        <v>132</v>
      </c>
      <c r="NX196" s="2" t="s">
        <v>132</v>
      </c>
      <c r="NY196" s="2" t="s">
        <v>132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175</v>
      </c>
      <c r="OH196" s="2" t="s">
        <v>129</v>
      </c>
      <c r="OI196" s="2" t="s">
        <v>132</v>
      </c>
      <c r="OJ196" s="2" t="s">
        <v>132</v>
      </c>
      <c r="OK196" s="2" t="s">
        <v>142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132</v>
      </c>
      <c r="OT196" s="2" t="s">
        <v>132</v>
      </c>
      <c r="OU196" s="2" t="s">
        <v>132</v>
      </c>
      <c r="OV196" s="2" t="s">
        <v>132</v>
      </c>
      <c r="OW196" s="2" t="s">
        <v>132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176</v>
      </c>
      <c r="PF196" s="2" t="s">
        <v>129</v>
      </c>
      <c r="PG196" s="2" t="s">
        <v>132</v>
      </c>
      <c r="PH196" s="2" t="s">
        <v>132</v>
      </c>
      <c r="PI196" s="2" t="s">
        <v>142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176</v>
      </c>
      <c r="PR196" s="2" t="s">
        <v>129</v>
      </c>
      <c r="PS196" s="2" t="s">
        <v>132</v>
      </c>
      <c r="PT196" s="2" t="s">
        <v>132</v>
      </c>
      <c r="PU196" s="2" t="s">
        <v>142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175</v>
      </c>
      <c r="QD196" s="2" t="s">
        <v>129</v>
      </c>
      <c r="QE196" s="2" t="s">
        <v>132</v>
      </c>
      <c r="QF196" s="2" t="s">
        <v>132</v>
      </c>
      <c r="QG196" s="2" t="s">
        <v>142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132</v>
      </c>
      <c r="QP196" s="2" t="s">
        <v>132</v>
      </c>
      <c r="QQ196" s="2" t="s">
        <v>132</v>
      </c>
      <c r="QR196" s="2" t="s">
        <v>132</v>
      </c>
      <c r="QS196" s="2" t="s">
        <v>132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176</v>
      </c>
      <c r="RB196" s="2" t="s">
        <v>129</v>
      </c>
      <c r="RC196" s="2" t="s">
        <v>132</v>
      </c>
      <c r="RD196" s="2" t="s">
        <v>132</v>
      </c>
      <c r="RE196" s="2" t="s">
        <v>142</v>
      </c>
      <c r="RF196" s="2" t="s">
        <v>180</v>
      </c>
      <c r="RG196" s="4"/>
      <c r="RH196" s="8"/>
      <c r="RI196" s="4"/>
      <c r="RJ196" s="8"/>
      <c r="RK196" s="7"/>
      <c r="RL196" s="7"/>
      <c r="RM196" s="2" t="s">
        <v>176</v>
      </c>
      <c r="RN196" s="2" t="s">
        <v>129</v>
      </c>
      <c r="RO196" s="2" t="s">
        <v>132</v>
      </c>
      <c r="RP196" s="2" t="s">
        <v>132</v>
      </c>
      <c r="RQ196" s="2" t="s">
        <v>142</v>
      </c>
      <c r="RR196" s="2" t="s">
        <v>132</v>
      </c>
    </row>
    <row r="197">
      <c r="A197" s="2" t="s">
        <v>2610</v>
      </c>
      <c r="B197" s="2" t="s">
        <v>121</v>
      </c>
      <c r="C197" s="2" t="s">
        <v>2434</v>
      </c>
      <c r="D197" s="2" t="s">
        <v>123</v>
      </c>
      <c r="E197" s="2" t="s">
        <v>844</v>
      </c>
      <c r="F197" s="2" t="s">
        <v>2611</v>
      </c>
      <c r="G197" s="2" t="s">
        <v>2611</v>
      </c>
      <c r="H197" s="2" t="s">
        <v>2611</v>
      </c>
      <c r="I197" s="2" t="s">
        <v>2612</v>
      </c>
      <c r="J197" s="2" t="s">
        <v>127</v>
      </c>
      <c r="K197" s="2" t="s">
        <v>663</v>
      </c>
      <c r="L197" s="3">
        <v>40.47</v>
      </c>
      <c r="M197" s="3">
        <v>42.49</v>
      </c>
      <c r="N197" s="3">
        <v>84.99</v>
      </c>
      <c r="O197" s="2" t="s">
        <v>129</v>
      </c>
      <c r="P197" s="2" t="s">
        <v>602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428</v>
      </c>
      <c r="V197" s="2" t="s">
        <v>135</v>
      </c>
      <c r="W197" s="2" t="s">
        <v>2546</v>
      </c>
      <c r="X197" s="2" t="s">
        <v>284</v>
      </c>
      <c r="Y197" s="2" t="s">
        <v>850</v>
      </c>
      <c r="Z197" s="4">
        <v>29</v>
      </c>
      <c r="AA197" s="4">
        <f>=ROUNDDOWN(14.5,0)</f>
      </c>
      <c r="AB197" s="5">
        <v>2</v>
      </c>
      <c r="AC197" s="2" t="s">
        <v>132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21</v>
      </c>
      <c r="AQ197" s="8">
        <v>914.06</v>
      </c>
      <c r="AR197" s="4"/>
      <c r="AS197" s="8"/>
      <c r="AT197" s="7"/>
      <c r="AU197" s="7"/>
      <c r="AV197" s="4">
        <v>21</v>
      </c>
      <c r="AW197" s="8">
        <v>914.06</v>
      </c>
      <c r="AX197" s="4"/>
      <c r="AY197" s="8"/>
      <c r="AZ197" s="7"/>
      <c r="BA197" s="7"/>
      <c r="BB197" s="7">
        <v>1</v>
      </c>
      <c r="BC197" s="4">
        <v>21</v>
      </c>
      <c r="BD197" s="8">
        <v>914.06</v>
      </c>
      <c r="BE197" s="4"/>
      <c r="BF197" s="8"/>
      <c r="BG197" s="7"/>
      <c r="BH197" s="7"/>
      <c r="BI197" s="7">
        <v>1</v>
      </c>
      <c r="BJ197" s="4">
        <v>21</v>
      </c>
      <c r="BK197" s="8">
        <v>914.06</v>
      </c>
      <c r="BL197" s="2" t="s">
        <v>2613</v>
      </c>
      <c r="BM197" s="7">
        <v>1</v>
      </c>
      <c r="BN197" s="7">
        <v>1</v>
      </c>
      <c r="BO197" s="4">
        <v>5</v>
      </c>
      <c r="BP197" s="8">
        <v>232.7</v>
      </c>
      <c r="BQ197" s="4"/>
      <c r="BR197" s="8"/>
      <c r="BS197" s="7"/>
      <c r="BT197" s="7"/>
      <c r="BU197" s="2" t="s">
        <v>140</v>
      </c>
      <c r="BV197" s="2" t="s">
        <v>129</v>
      </c>
      <c r="BW197" s="2" t="s">
        <v>132</v>
      </c>
      <c r="BX197" s="2" t="s">
        <v>858</v>
      </c>
      <c r="BY197" s="2" t="s">
        <v>142</v>
      </c>
      <c r="BZ197" s="2" t="s">
        <v>132</v>
      </c>
      <c r="CA197" s="4">
        <v>4</v>
      </c>
      <c r="CB197" s="8">
        <v>125.34</v>
      </c>
      <c r="CC197" s="4"/>
      <c r="CD197" s="8"/>
      <c r="CE197" s="7"/>
      <c r="CF197" s="7"/>
      <c r="CG197" s="2" t="s">
        <v>140</v>
      </c>
      <c r="CH197" s="2" t="s">
        <v>129</v>
      </c>
      <c r="CI197" s="2" t="s">
        <v>858</v>
      </c>
      <c r="CJ197" s="2" t="s">
        <v>2614</v>
      </c>
      <c r="CK197" s="2" t="s">
        <v>142</v>
      </c>
      <c r="CL197" s="2" t="s">
        <v>132</v>
      </c>
      <c r="CM197" s="4"/>
      <c r="CN197" s="8"/>
      <c r="CO197" s="4"/>
      <c r="CP197" s="8"/>
      <c r="CQ197" s="7"/>
      <c r="CR197" s="7"/>
      <c r="CS197" s="2" t="s">
        <v>140</v>
      </c>
      <c r="CT197" s="2" t="s">
        <v>129</v>
      </c>
      <c r="CU197" s="2" t="s">
        <v>206</v>
      </c>
      <c r="CV197" s="2" t="s">
        <v>132</v>
      </c>
      <c r="CW197" s="2" t="s">
        <v>142</v>
      </c>
      <c r="CX197" s="2" t="s">
        <v>132</v>
      </c>
      <c r="CY197" s="4">
        <v>10</v>
      </c>
      <c r="CZ197" s="8">
        <v>458.91</v>
      </c>
      <c r="DA197" s="4"/>
      <c r="DB197" s="8"/>
      <c r="DC197" s="7"/>
      <c r="DD197" s="7"/>
      <c r="DE197" s="2" t="s">
        <v>140</v>
      </c>
      <c r="DF197" s="2" t="s">
        <v>129</v>
      </c>
      <c r="DG197" s="2" t="s">
        <v>678</v>
      </c>
      <c r="DH197" s="2" t="s">
        <v>850</v>
      </c>
      <c r="DI197" s="2" t="s">
        <v>142</v>
      </c>
      <c r="DJ197" s="2" t="s">
        <v>132</v>
      </c>
      <c r="DK197" s="4">
        <v>1</v>
      </c>
      <c r="DL197" s="8">
        <v>52.49</v>
      </c>
      <c r="DM197" s="4"/>
      <c r="DN197" s="8"/>
      <c r="DO197" s="7"/>
      <c r="DP197" s="7"/>
      <c r="DQ197" s="2" t="s">
        <v>140</v>
      </c>
      <c r="DR197" s="2" t="s">
        <v>129</v>
      </c>
      <c r="DS197" s="2" t="s">
        <v>1611</v>
      </c>
      <c r="DT197" s="2" t="s">
        <v>2555</v>
      </c>
      <c r="DU197" s="2" t="s">
        <v>142</v>
      </c>
      <c r="DV197" s="2" t="s">
        <v>132</v>
      </c>
      <c r="DW197" s="4"/>
      <c r="DX197" s="8"/>
      <c r="DY197" s="4"/>
      <c r="DZ197" s="8"/>
      <c r="EA197" s="7"/>
      <c r="EB197" s="7"/>
      <c r="EC197" s="2" t="s">
        <v>140</v>
      </c>
      <c r="ED197" s="2" t="s">
        <v>129</v>
      </c>
      <c r="EE197" s="2" t="s">
        <v>678</v>
      </c>
      <c r="EF197" s="2" t="s">
        <v>1211</v>
      </c>
      <c r="EG197" s="2" t="s">
        <v>142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140</v>
      </c>
      <c r="EP197" s="2" t="s">
        <v>129</v>
      </c>
      <c r="EQ197" s="2" t="s">
        <v>857</v>
      </c>
      <c r="ER197" s="2" t="s">
        <v>1815</v>
      </c>
      <c r="ES197" s="2" t="s">
        <v>142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796</v>
      </c>
      <c r="FB197" s="2" t="s">
        <v>129</v>
      </c>
      <c r="FC197" s="2" t="s">
        <v>132</v>
      </c>
      <c r="FD197" s="2" t="s">
        <v>132</v>
      </c>
      <c r="FE197" s="2" t="s">
        <v>142</v>
      </c>
      <c r="FF197" s="2" t="s">
        <v>132</v>
      </c>
      <c r="FG197" s="4"/>
      <c r="FH197" s="8"/>
      <c r="FI197" s="4"/>
      <c r="FJ197" s="8"/>
      <c r="FK197" s="7"/>
      <c r="FL197" s="7"/>
      <c r="FM197" s="2" t="s">
        <v>175</v>
      </c>
      <c r="FN197" s="2" t="s">
        <v>129</v>
      </c>
      <c r="FO197" s="2" t="s">
        <v>132</v>
      </c>
      <c r="FP197" s="2" t="s">
        <v>132</v>
      </c>
      <c r="FQ197" s="2" t="s">
        <v>142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140</v>
      </c>
      <c r="FZ197" s="2" t="s">
        <v>129</v>
      </c>
      <c r="GA197" s="2" t="s">
        <v>480</v>
      </c>
      <c r="GB197" s="2" t="s">
        <v>132</v>
      </c>
      <c r="GC197" s="2" t="s">
        <v>142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140</v>
      </c>
      <c r="GL197" s="2" t="s">
        <v>129</v>
      </c>
      <c r="GM197" s="2" t="s">
        <v>678</v>
      </c>
      <c r="GN197" s="2" t="s">
        <v>132</v>
      </c>
      <c r="GO197" s="2" t="s">
        <v>142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132</v>
      </c>
      <c r="GX197" s="2" t="s">
        <v>132</v>
      </c>
      <c r="GY197" s="2" t="s">
        <v>132</v>
      </c>
      <c r="GZ197" s="2" t="s">
        <v>132</v>
      </c>
      <c r="HA197" s="2" t="s">
        <v>132</v>
      </c>
      <c r="HB197" s="2" t="s">
        <v>132</v>
      </c>
      <c r="HC197" s="4">
        <v>1</v>
      </c>
      <c r="HD197" s="8">
        <v>44.62</v>
      </c>
      <c r="HE197" s="4"/>
      <c r="HF197" s="8"/>
      <c r="HG197" s="7"/>
      <c r="HH197" s="7"/>
      <c r="HI197" s="2" t="s">
        <v>140</v>
      </c>
      <c r="HJ197" s="2" t="s">
        <v>129</v>
      </c>
      <c r="HK197" s="2" t="s">
        <v>859</v>
      </c>
      <c r="HL197" s="2" t="s">
        <v>1903</v>
      </c>
      <c r="HM197" s="2" t="s">
        <v>142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140</v>
      </c>
      <c r="HV197" s="2" t="s">
        <v>129</v>
      </c>
      <c r="HW197" s="2" t="s">
        <v>167</v>
      </c>
      <c r="HX197" s="2" t="s">
        <v>132</v>
      </c>
      <c r="HY197" s="2" t="s">
        <v>142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168</v>
      </c>
      <c r="IH197" s="2" t="s">
        <v>129</v>
      </c>
      <c r="II197" s="2" t="s">
        <v>132</v>
      </c>
      <c r="IJ197" s="2" t="s">
        <v>132</v>
      </c>
      <c r="IK197" s="2" t="s">
        <v>142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175</v>
      </c>
      <c r="IT197" s="2" t="s">
        <v>129</v>
      </c>
      <c r="IU197" s="2" t="s">
        <v>132</v>
      </c>
      <c r="IV197" s="2" t="s">
        <v>132</v>
      </c>
      <c r="IW197" s="2" t="s">
        <v>142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164</v>
      </c>
      <c r="JF197" s="2" t="s">
        <v>129</v>
      </c>
      <c r="JG197" s="2" t="s">
        <v>132</v>
      </c>
      <c r="JH197" s="2" t="s">
        <v>132</v>
      </c>
      <c r="JI197" s="2" t="s">
        <v>142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175</v>
      </c>
      <c r="JR197" s="2" t="s">
        <v>129</v>
      </c>
      <c r="JS197" s="2" t="s">
        <v>132</v>
      </c>
      <c r="JT197" s="2" t="s">
        <v>132</v>
      </c>
      <c r="JU197" s="2" t="s">
        <v>142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164</v>
      </c>
      <c r="KD197" s="2" t="s">
        <v>129</v>
      </c>
      <c r="KE197" s="2" t="s">
        <v>132</v>
      </c>
      <c r="KF197" s="2" t="s">
        <v>132</v>
      </c>
      <c r="KG197" s="2" t="s">
        <v>142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175</v>
      </c>
      <c r="KP197" s="2" t="s">
        <v>129</v>
      </c>
      <c r="KQ197" s="2" t="s">
        <v>132</v>
      </c>
      <c r="KR197" s="2" t="s">
        <v>132</v>
      </c>
      <c r="KS197" s="2" t="s">
        <v>142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176</v>
      </c>
      <c r="LB197" s="2" t="s">
        <v>177</v>
      </c>
      <c r="LC197" s="2" t="s">
        <v>132</v>
      </c>
      <c r="LD197" s="2" t="s">
        <v>132</v>
      </c>
      <c r="LE197" s="2" t="s">
        <v>142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175</v>
      </c>
      <c r="LZ197" s="2" t="s">
        <v>129</v>
      </c>
      <c r="MA197" s="2" t="s">
        <v>132</v>
      </c>
      <c r="MB197" s="2" t="s">
        <v>132</v>
      </c>
      <c r="MC197" s="2" t="s">
        <v>142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175</v>
      </c>
      <c r="ML197" s="2" t="s">
        <v>129</v>
      </c>
      <c r="MM197" s="2" t="s">
        <v>132</v>
      </c>
      <c r="MN197" s="2" t="s">
        <v>132</v>
      </c>
      <c r="MO197" s="2" t="s">
        <v>142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175</v>
      </c>
      <c r="MX197" s="2" t="s">
        <v>129</v>
      </c>
      <c r="MY197" s="2" t="s">
        <v>132</v>
      </c>
      <c r="MZ197" s="2" t="s">
        <v>132</v>
      </c>
      <c r="NA197" s="2" t="s">
        <v>142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175</v>
      </c>
      <c r="NJ197" s="2" t="s">
        <v>129</v>
      </c>
      <c r="NK197" s="2" t="s">
        <v>132</v>
      </c>
      <c r="NL197" s="2" t="s">
        <v>132</v>
      </c>
      <c r="NM197" s="2" t="s">
        <v>142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132</v>
      </c>
      <c r="NV197" s="2" t="s">
        <v>132</v>
      </c>
      <c r="NW197" s="2" t="s">
        <v>132</v>
      </c>
      <c r="NX197" s="2" t="s">
        <v>132</v>
      </c>
      <c r="NY197" s="2" t="s">
        <v>132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175</v>
      </c>
      <c r="OH197" s="2" t="s">
        <v>129</v>
      </c>
      <c r="OI197" s="2" t="s">
        <v>132</v>
      </c>
      <c r="OJ197" s="2" t="s">
        <v>132</v>
      </c>
      <c r="OK197" s="2" t="s">
        <v>142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132</v>
      </c>
      <c r="OT197" s="2" t="s">
        <v>132</v>
      </c>
      <c r="OU197" s="2" t="s">
        <v>132</v>
      </c>
      <c r="OV197" s="2" t="s">
        <v>132</v>
      </c>
      <c r="OW197" s="2" t="s">
        <v>132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129</v>
      </c>
      <c r="PG197" s="2" t="s">
        <v>132</v>
      </c>
      <c r="PH197" s="2" t="s">
        <v>132</v>
      </c>
      <c r="PI197" s="2" t="s">
        <v>142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175</v>
      </c>
      <c r="PR197" s="2" t="s">
        <v>129</v>
      </c>
      <c r="PS197" s="2" t="s">
        <v>132</v>
      </c>
      <c r="PT197" s="2" t="s">
        <v>132</v>
      </c>
      <c r="PU197" s="2" t="s">
        <v>142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175</v>
      </c>
      <c r="QD197" s="2" t="s">
        <v>129</v>
      </c>
      <c r="QE197" s="2" t="s">
        <v>132</v>
      </c>
      <c r="QF197" s="2" t="s">
        <v>132</v>
      </c>
      <c r="QG197" s="2" t="s">
        <v>142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132</v>
      </c>
      <c r="QP197" s="2" t="s">
        <v>132</v>
      </c>
      <c r="QQ197" s="2" t="s">
        <v>132</v>
      </c>
      <c r="QR197" s="2" t="s">
        <v>132</v>
      </c>
      <c r="QS197" s="2" t="s">
        <v>132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175</v>
      </c>
      <c r="RB197" s="2" t="s">
        <v>129</v>
      </c>
      <c r="RC197" s="2" t="s">
        <v>132</v>
      </c>
      <c r="RD197" s="2" t="s">
        <v>132</v>
      </c>
      <c r="RE197" s="2" t="s">
        <v>142</v>
      </c>
      <c r="RF197" s="2" t="s">
        <v>180</v>
      </c>
      <c r="RG197" s="4"/>
      <c r="RH197" s="8"/>
      <c r="RI197" s="4"/>
      <c r="RJ197" s="8"/>
      <c r="RK197" s="7"/>
      <c r="RL197" s="7"/>
      <c r="RM197" s="2" t="s">
        <v>176</v>
      </c>
      <c r="RN197" s="2" t="s">
        <v>129</v>
      </c>
      <c r="RO197" s="2" t="s">
        <v>132</v>
      </c>
      <c r="RP197" s="2" t="s">
        <v>132</v>
      </c>
      <c r="RQ197" s="2" t="s">
        <v>142</v>
      </c>
      <c r="RR197" s="2" t="s">
        <v>132</v>
      </c>
    </row>
    <row r="198">
      <c r="A198" s="2" t="s">
        <v>2615</v>
      </c>
      <c r="B198" s="2" t="s">
        <v>121</v>
      </c>
      <c r="C198" s="2" t="s">
        <v>2434</v>
      </c>
      <c r="D198" s="2" t="s">
        <v>1990</v>
      </c>
      <c r="E198" s="2" t="s">
        <v>660</v>
      </c>
      <c r="F198" s="2" t="s">
        <v>2616</v>
      </c>
      <c r="G198" s="2" t="s">
        <v>2616</v>
      </c>
      <c r="H198" s="2" t="s">
        <v>2616</v>
      </c>
      <c r="I198" s="2" t="s">
        <v>2617</v>
      </c>
      <c r="J198" s="2" t="s">
        <v>127</v>
      </c>
      <c r="K198" s="2" t="s">
        <v>465</v>
      </c>
      <c r="L198" s="3">
        <v>15.17</v>
      </c>
      <c r="M198" s="3">
        <v>15.93</v>
      </c>
      <c r="N198" s="3">
        <v>38.24</v>
      </c>
      <c r="O198" s="2" t="s">
        <v>129</v>
      </c>
      <c r="P198" s="2" t="s">
        <v>218</v>
      </c>
      <c r="Q198" s="2" t="s">
        <v>131</v>
      </c>
      <c r="R198" s="2" t="s">
        <v>132</v>
      </c>
      <c r="S198" s="2" t="s">
        <v>2618</v>
      </c>
      <c r="T198" s="2" t="s">
        <v>132</v>
      </c>
      <c r="U198" s="2" t="s">
        <v>428</v>
      </c>
      <c r="V198" s="2" t="s">
        <v>1013</v>
      </c>
      <c r="W198" s="2" t="s">
        <v>879</v>
      </c>
      <c r="X198" s="2" t="s">
        <v>2437</v>
      </c>
      <c r="Y198" s="2" t="s">
        <v>789</v>
      </c>
      <c r="Z198" s="4">
        <v>344</v>
      </c>
      <c r="AA198" s="4">
        <f>=ROUNDDOWN(24.5714285714286,0)</f>
      </c>
      <c r="AB198" s="5">
        <v>14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70</v>
      </c>
      <c r="AQ198" s="8">
        <v>1357.07</v>
      </c>
      <c r="AR198" s="4"/>
      <c r="AS198" s="8"/>
      <c r="AT198" s="7"/>
      <c r="AU198" s="7"/>
      <c r="AV198" s="4">
        <v>70</v>
      </c>
      <c r="AW198" s="8">
        <v>1357.07</v>
      </c>
      <c r="AX198" s="4"/>
      <c r="AY198" s="8"/>
      <c r="AZ198" s="7"/>
      <c r="BA198" s="7"/>
      <c r="BB198" s="7">
        <v>1</v>
      </c>
      <c r="BC198" s="4">
        <v>70</v>
      </c>
      <c r="BD198" s="8">
        <v>1357.07</v>
      </c>
      <c r="BE198" s="4"/>
      <c r="BF198" s="8"/>
      <c r="BG198" s="7"/>
      <c r="BH198" s="7"/>
      <c r="BI198" s="7">
        <v>1</v>
      </c>
      <c r="BJ198" s="4">
        <v>70</v>
      </c>
      <c r="BK198" s="8">
        <v>1357.07</v>
      </c>
      <c r="BL198" s="2" t="s">
        <v>2619</v>
      </c>
      <c r="BM198" s="7">
        <v>1</v>
      </c>
      <c r="BN198" s="7">
        <v>1</v>
      </c>
      <c r="BO198" s="4">
        <v>8</v>
      </c>
      <c r="BP198" s="8">
        <v>139.6</v>
      </c>
      <c r="BQ198" s="4"/>
      <c r="BR198" s="8"/>
      <c r="BS198" s="7"/>
      <c r="BT198" s="7"/>
      <c r="BU198" s="2" t="s">
        <v>140</v>
      </c>
      <c r="BV198" s="2" t="s">
        <v>129</v>
      </c>
      <c r="BW198" s="2" t="s">
        <v>132</v>
      </c>
      <c r="BX198" s="2" t="s">
        <v>1762</v>
      </c>
      <c r="BY198" s="2" t="s">
        <v>142</v>
      </c>
      <c r="BZ198" s="2" t="s">
        <v>132</v>
      </c>
      <c r="CA198" s="4">
        <v>7</v>
      </c>
      <c r="CB198" s="8">
        <v>91.89</v>
      </c>
      <c r="CC198" s="4"/>
      <c r="CD198" s="8"/>
      <c r="CE198" s="7"/>
      <c r="CF198" s="7"/>
      <c r="CG198" s="2" t="s">
        <v>140</v>
      </c>
      <c r="CH198" s="2" t="s">
        <v>129</v>
      </c>
      <c r="CI198" s="2" t="s">
        <v>143</v>
      </c>
      <c r="CJ198" s="2" t="s">
        <v>2620</v>
      </c>
      <c r="CK198" s="2" t="s">
        <v>142</v>
      </c>
      <c r="CL198" s="2" t="s">
        <v>132</v>
      </c>
      <c r="CM198" s="4">
        <v>1</v>
      </c>
      <c r="CN198" s="8">
        <v>18.05</v>
      </c>
      <c r="CO198" s="4"/>
      <c r="CP198" s="8"/>
      <c r="CQ198" s="7"/>
      <c r="CR198" s="7"/>
      <c r="CS198" s="2" t="s">
        <v>140</v>
      </c>
      <c r="CT198" s="2" t="s">
        <v>129</v>
      </c>
      <c r="CU198" s="2" t="s">
        <v>1895</v>
      </c>
      <c r="CV198" s="2" t="s">
        <v>169</v>
      </c>
      <c r="CW198" s="2" t="s">
        <v>142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140</v>
      </c>
      <c r="DF198" s="2" t="s">
        <v>129</v>
      </c>
      <c r="DG198" s="2" t="s">
        <v>789</v>
      </c>
      <c r="DH198" s="2" t="s">
        <v>358</v>
      </c>
      <c r="DI198" s="2" t="s">
        <v>142</v>
      </c>
      <c r="DJ198" s="2" t="s">
        <v>132</v>
      </c>
      <c r="DK198" s="4">
        <v>8</v>
      </c>
      <c r="DL198" s="8">
        <v>155.28</v>
      </c>
      <c r="DM198" s="4"/>
      <c r="DN198" s="8"/>
      <c r="DO198" s="7"/>
      <c r="DP198" s="7"/>
      <c r="DQ198" s="2" t="s">
        <v>140</v>
      </c>
      <c r="DR198" s="2" t="s">
        <v>129</v>
      </c>
      <c r="DS198" s="2" t="s">
        <v>148</v>
      </c>
      <c r="DT198" s="2" t="s">
        <v>149</v>
      </c>
      <c r="DU198" s="2" t="s">
        <v>142</v>
      </c>
      <c r="DV198" s="2" t="s">
        <v>132</v>
      </c>
      <c r="DW198" s="4">
        <v>43</v>
      </c>
      <c r="DX198" s="8">
        <v>899.13</v>
      </c>
      <c r="DY198" s="4"/>
      <c r="DZ198" s="8"/>
      <c r="EA198" s="7"/>
      <c r="EB198" s="7"/>
      <c r="EC198" s="2" t="s">
        <v>140</v>
      </c>
      <c r="ED198" s="2" t="s">
        <v>129</v>
      </c>
      <c r="EE198" s="2" t="s">
        <v>359</v>
      </c>
      <c r="EF198" s="2" t="s">
        <v>407</v>
      </c>
      <c r="EG198" s="2" t="s">
        <v>142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140</v>
      </c>
      <c r="EP198" s="2" t="s">
        <v>129</v>
      </c>
      <c r="EQ198" s="2" t="s">
        <v>1998</v>
      </c>
      <c r="ER198" s="2" t="s">
        <v>1814</v>
      </c>
      <c r="ES198" s="2" t="s">
        <v>142</v>
      </c>
      <c r="ET198" s="2" t="s">
        <v>132</v>
      </c>
      <c r="EU198" s="4">
        <v>1</v>
      </c>
      <c r="EV198" s="8">
        <v>19.68</v>
      </c>
      <c r="EW198" s="4"/>
      <c r="EX198" s="8"/>
      <c r="EY198" s="7"/>
      <c r="EZ198" s="7"/>
      <c r="FA198" s="2" t="s">
        <v>140</v>
      </c>
      <c r="FB198" s="2" t="s">
        <v>129</v>
      </c>
      <c r="FC198" s="2" t="s">
        <v>1474</v>
      </c>
      <c r="FD198" s="2" t="s">
        <v>2621</v>
      </c>
      <c r="FE198" s="2" t="s">
        <v>142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176</v>
      </c>
      <c r="FN198" s="2" t="s">
        <v>129</v>
      </c>
      <c r="FO198" s="2" t="s">
        <v>132</v>
      </c>
      <c r="FP198" s="2" t="s">
        <v>132</v>
      </c>
      <c r="FQ198" s="2" t="s">
        <v>142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140</v>
      </c>
      <c r="FZ198" s="2" t="s">
        <v>129</v>
      </c>
      <c r="GA198" s="2" t="s">
        <v>1978</v>
      </c>
      <c r="GB198" s="2" t="s">
        <v>132</v>
      </c>
      <c r="GC198" s="2" t="s">
        <v>142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140</v>
      </c>
      <c r="GL198" s="2" t="s">
        <v>129</v>
      </c>
      <c r="GM198" s="2" t="s">
        <v>789</v>
      </c>
      <c r="GN198" s="2" t="s">
        <v>2622</v>
      </c>
      <c r="GO198" s="2" t="s">
        <v>142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132</v>
      </c>
      <c r="GX198" s="2" t="s">
        <v>132</v>
      </c>
      <c r="GY198" s="2" t="s">
        <v>132</v>
      </c>
      <c r="GZ198" s="2" t="s">
        <v>132</v>
      </c>
      <c r="HA198" s="2" t="s">
        <v>132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140</v>
      </c>
      <c r="HJ198" s="2" t="s">
        <v>129</v>
      </c>
      <c r="HK198" s="2" t="s">
        <v>303</v>
      </c>
      <c r="HL198" s="2" t="s">
        <v>224</v>
      </c>
      <c r="HM198" s="2" t="s">
        <v>142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173</v>
      </c>
      <c r="HV198" s="2" t="s">
        <v>129</v>
      </c>
      <c r="HW198" s="2" t="s">
        <v>132</v>
      </c>
      <c r="HX198" s="2" t="s">
        <v>132</v>
      </c>
      <c r="HY198" s="2" t="s">
        <v>142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140</v>
      </c>
      <c r="IH198" s="2" t="s">
        <v>129</v>
      </c>
      <c r="II198" s="2" t="s">
        <v>290</v>
      </c>
      <c r="IJ198" s="2" t="s">
        <v>308</v>
      </c>
      <c r="IK198" s="2" t="s">
        <v>142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140</v>
      </c>
      <c r="IT198" s="2" t="s">
        <v>129</v>
      </c>
      <c r="IU198" s="2" t="s">
        <v>305</v>
      </c>
      <c r="IV198" s="2" t="s">
        <v>132</v>
      </c>
      <c r="IW198" s="2" t="s">
        <v>142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140</v>
      </c>
      <c r="JF198" s="2" t="s">
        <v>129</v>
      </c>
      <c r="JG198" s="2" t="s">
        <v>1793</v>
      </c>
      <c r="JH198" s="2" t="s">
        <v>2623</v>
      </c>
      <c r="JI198" s="2" t="s">
        <v>142</v>
      </c>
      <c r="JJ198" s="2" t="s">
        <v>132</v>
      </c>
      <c r="JK198" s="4">
        <v>2</v>
      </c>
      <c r="JL198" s="8">
        <v>33.44</v>
      </c>
      <c r="JM198" s="4"/>
      <c r="JN198" s="8"/>
      <c r="JO198" s="7"/>
      <c r="JP198" s="7"/>
      <c r="JQ198" s="2" t="s">
        <v>140</v>
      </c>
      <c r="JR198" s="2" t="s">
        <v>129</v>
      </c>
      <c r="JS198" s="2" t="s">
        <v>170</v>
      </c>
      <c r="JT198" s="2" t="s">
        <v>1987</v>
      </c>
      <c r="JU198" s="2" t="s">
        <v>142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140</v>
      </c>
      <c r="KD198" s="2" t="s">
        <v>129</v>
      </c>
      <c r="KE198" s="2" t="s">
        <v>2450</v>
      </c>
      <c r="KF198" s="2" t="s">
        <v>132</v>
      </c>
      <c r="KG198" s="2" t="s">
        <v>142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173</v>
      </c>
      <c r="KP198" s="2" t="s">
        <v>129</v>
      </c>
      <c r="KQ198" s="2" t="s">
        <v>132</v>
      </c>
      <c r="KR198" s="2" t="s">
        <v>132</v>
      </c>
      <c r="KS198" s="2" t="s">
        <v>142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140</v>
      </c>
      <c r="LZ198" s="2" t="s">
        <v>174</v>
      </c>
      <c r="MA198" s="2" t="s">
        <v>484</v>
      </c>
      <c r="MB198" s="2" t="s">
        <v>1310</v>
      </c>
      <c r="MC198" s="2" t="s">
        <v>142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175</v>
      </c>
      <c r="ML198" s="2" t="s">
        <v>129</v>
      </c>
      <c r="MM198" s="2" t="s">
        <v>132</v>
      </c>
      <c r="MN198" s="2" t="s">
        <v>132</v>
      </c>
      <c r="MO198" s="2" t="s">
        <v>142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175</v>
      </c>
      <c r="MX198" s="2" t="s">
        <v>129</v>
      </c>
      <c r="MY198" s="2" t="s">
        <v>132</v>
      </c>
      <c r="MZ198" s="2" t="s">
        <v>132</v>
      </c>
      <c r="NA198" s="2" t="s">
        <v>142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175</v>
      </c>
      <c r="NJ198" s="2" t="s">
        <v>129</v>
      </c>
      <c r="NK198" s="2" t="s">
        <v>132</v>
      </c>
      <c r="NL198" s="2" t="s">
        <v>132</v>
      </c>
      <c r="NM198" s="2" t="s">
        <v>142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176</v>
      </c>
      <c r="NV198" s="2" t="s">
        <v>129</v>
      </c>
      <c r="NW198" s="2" t="s">
        <v>132</v>
      </c>
      <c r="NX198" s="2" t="s">
        <v>132</v>
      </c>
      <c r="NY198" s="2" t="s">
        <v>142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175</v>
      </c>
      <c r="OH198" s="2" t="s">
        <v>129</v>
      </c>
      <c r="OI198" s="2" t="s">
        <v>132</v>
      </c>
      <c r="OJ198" s="2" t="s">
        <v>132</v>
      </c>
      <c r="OK198" s="2" t="s">
        <v>142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175</v>
      </c>
      <c r="OT198" s="2" t="s">
        <v>177</v>
      </c>
      <c r="OU198" s="2" t="s">
        <v>132</v>
      </c>
      <c r="OV198" s="2" t="s">
        <v>132</v>
      </c>
      <c r="OW198" s="2" t="s">
        <v>142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176</v>
      </c>
      <c r="PF198" s="2" t="s">
        <v>129</v>
      </c>
      <c r="PG198" s="2" t="s">
        <v>132</v>
      </c>
      <c r="PH198" s="2" t="s">
        <v>132</v>
      </c>
      <c r="PI198" s="2" t="s">
        <v>142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176</v>
      </c>
      <c r="PR198" s="2" t="s">
        <v>129</v>
      </c>
      <c r="PS198" s="2" t="s">
        <v>132</v>
      </c>
      <c r="PT198" s="2" t="s">
        <v>132</v>
      </c>
      <c r="PU198" s="2" t="s">
        <v>142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140</v>
      </c>
      <c r="QP198" s="2" t="s">
        <v>177</v>
      </c>
      <c r="QQ198" s="2" t="s">
        <v>148</v>
      </c>
      <c r="QR198" s="2" t="s">
        <v>1275</v>
      </c>
      <c r="QS198" s="2" t="s">
        <v>142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176</v>
      </c>
      <c r="RB198" s="2" t="s">
        <v>129</v>
      </c>
      <c r="RC198" s="2" t="s">
        <v>132</v>
      </c>
      <c r="RD198" s="2" t="s">
        <v>132</v>
      </c>
      <c r="RE198" s="2" t="s">
        <v>142</v>
      </c>
      <c r="RF198" s="2" t="s">
        <v>180</v>
      </c>
      <c r="RG198" s="4"/>
      <c r="RH198" s="8"/>
      <c r="RI198" s="4"/>
      <c r="RJ198" s="8"/>
      <c r="RK198" s="7"/>
      <c r="RL198" s="7"/>
      <c r="RM198" s="2" t="s">
        <v>140</v>
      </c>
      <c r="RN198" s="2" t="s">
        <v>177</v>
      </c>
      <c r="RO198" s="2" t="s">
        <v>2489</v>
      </c>
      <c r="RP198" s="2" t="s">
        <v>646</v>
      </c>
      <c r="RQ198" s="2" t="s">
        <v>142</v>
      </c>
      <c r="RR198" s="2" t="s">
        <v>132</v>
      </c>
    </row>
    <row r="199">
      <c r="A199" s="2" t="s">
        <v>2624</v>
      </c>
      <c r="B199" s="2" t="s">
        <v>121</v>
      </c>
      <c r="C199" s="2" t="s">
        <v>2434</v>
      </c>
      <c r="D199" s="2" t="s">
        <v>1990</v>
      </c>
      <c r="E199" s="2" t="s">
        <v>660</v>
      </c>
      <c r="F199" s="2" t="s">
        <v>2625</v>
      </c>
      <c r="G199" s="2" t="s">
        <v>2625</v>
      </c>
      <c r="H199" s="2" t="s">
        <v>2625</v>
      </c>
      <c r="I199" s="2" t="s">
        <v>2626</v>
      </c>
      <c r="J199" s="2" t="s">
        <v>127</v>
      </c>
      <c r="K199" s="2" t="s">
        <v>465</v>
      </c>
      <c r="L199" s="3">
        <v>17.03</v>
      </c>
      <c r="M199" s="3">
        <v>17.88</v>
      </c>
      <c r="N199" s="3">
        <v>39.09</v>
      </c>
      <c r="O199" s="2" t="s">
        <v>129</v>
      </c>
      <c r="P199" s="2" t="s">
        <v>321</v>
      </c>
      <c r="Q199" s="2" t="s">
        <v>131</v>
      </c>
      <c r="R199" s="2" t="s">
        <v>132</v>
      </c>
      <c r="S199" s="2" t="s">
        <v>2627</v>
      </c>
      <c r="T199" s="2" t="s">
        <v>132</v>
      </c>
      <c r="U199" s="2" t="s">
        <v>428</v>
      </c>
      <c r="V199" s="2" t="s">
        <v>1013</v>
      </c>
      <c r="W199" s="2" t="s">
        <v>879</v>
      </c>
      <c r="X199" s="2" t="s">
        <v>2437</v>
      </c>
      <c r="Y199" s="2" t="s">
        <v>789</v>
      </c>
      <c r="Z199" s="4">
        <v>101</v>
      </c>
      <c r="AA199" s="4">
        <f>=ROUNDDOWN(10.1,0)</f>
      </c>
      <c r="AB199" s="5">
        <v>10</v>
      </c>
      <c r="AC199" s="2" t="s">
        <v>1396</v>
      </c>
      <c r="AD199" s="4">
        <v>50</v>
      </c>
      <c r="AE199" s="4">
        <v>100</v>
      </c>
      <c r="AF199" s="6">
        <v>63</v>
      </c>
      <c r="AG199" s="6"/>
      <c r="AH199" s="7">
        <v>0.8571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44</v>
      </c>
      <c r="AQ199" s="8">
        <v>891.13</v>
      </c>
      <c r="AR199" s="4"/>
      <c r="AS199" s="8"/>
      <c r="AT199" s="7"/>
      <c r="AU199" s="7"/>
      <c r="AV199" s="4">
        <v>44</v>
      </c>
      <c r="AW199" s="8">
        <v>891.13</v>
      </c>
      <c r="AX199" s="4"/>
      <c r="AY199" s="8"/>
      <c r="AZ199" s="7"/>
      <c r="BA199" s="7"/>
      <c r="BB199" s="7">
        <v>1</v>
      </c>
      <c r="BC199" s="4">
        <v>44</v>
      </c>
      <c r="BD199" s="8">
        <v>891.13</v>
      </c>
      <c r="BE199" s="4"/>
      <c r="BF199" s="8"/>
      <c r="BG199" s="7"/>
      <c r="BH199" s="7"/>
      <c r="BI199" s="7">
        <v>1</v>
      </c>
      <c r="BJ199" s="4">
        <v>44</v>
      </c>
      <c r="BK199" s="8">
        <v>891.13</v>
      </c>
      <c r="BL199" s="2" t="s">
        <v>2628</v>
      </c>
      <c r="BM199" s="7">
        <v>1</v>
      </c>
      <c r="BN199" s="7">
        <v>1</v>
      </c>
      <c r="BO199" s="4">
        <v>11</v>
      </c>
      <c r="BP199" s="8">
        <v>215.38</v>
      </c>
      <c r="BQ199" s="4"/>
      <c r="BR199" s="8"/>
      <c r="BS199" s="7"/>
      <c r="BT199" s="7"/>
      <c r="BU199" s="2" t="s">
        <v>140</v>
      </c>
      <c r="BV199" s="2" t="s">
        <v>129</v>
      </c>
      <c r="BW199" s="2" t="s">
        <v>2508</v>
      </c>
      <c r="BX199" s="2" t="s">
        <v>1115</v>
      </c>
      <c r="BY199" s="2" t="s">
        <v>142</v>
      </c>
      <c r="BZ199" s="2" t="s">
        <v>132</v>
      </c>
      <c r="CA199" s="4">
        <v>4</v>
      </c>
      <c r="CB199" s="8">
        <v>66.54</v>
      </c>
      <c r="CC199" s="4"/>
      <c r="CD199" s="8"/>
      <c r="CE199" s="7"/>
      <c r="CF199" s="7"/>
      <c r="CG199" s="2" t="s">
        <v>140</v>
      </c>
      <c r="CH199" s="2" t="s">
        <v>129</v>
      </c>
      <c r="CI199" s="2" t="s">
        <v>143</v>
      </c>
      <c r="CJ199" s="2" t="s">
        <v>645</v>
      </c>
      <c r="CK199" s="2" t="s">
        <v>142</v>
      </c>
      <c r="CL199" s="2" t="s">
        <v>132</v>
      </c>
      <c r="CM199" s="4">
        <v>2</v>
      </c>
      <c r="CN199" s="8">
        <v>42.4</v>
      </c>
      <c r="CO199" s="4"/>
      <c r="CP199" s="8"/>
      <c r="CQ199" s="7"/>
      <c r="CR199" s="7"/>
      <c r="CS199" s="2" t="s">
        <v>140</v>
      </c>
      <c r="CT199" s="2" t="s">
        <v>129</v>
      </c>
      <c r="CU199" s="2" t="s">
        <v>1895</v>
      </c>
      <c r="CV199" s="2" t="s">
        <v>2374</v>
      </c>
      <c r="CW199" s="2" t="s">
        <v>142</v>
      </c>
      <c r="CX199" s="2" t="s">
        <v>132</v>
      </c>
      <c r="CY199" s="4">
        <v>6</v>
      </c>
      <c r="CZ199" s="8">
        <v>123.9</v>
      </c>
      <c r="DA199" s="4"/>
      <c r="DB199" s="8"/>
      <c r="DC199" s="7"/>
      <c r="DD199" s="7"/>
      <c r="DE199" s="2" t="s">
        <v>140</v>
      </c>
      <c r="DF199" s="2" t="s">
        <v>129</v>
      </c>
      <c r="DG199" s="2" t="s">
        <v>789</v>
      </c>
      <c r="DH199" s="2" t="s">
        <v>358</v>
      </c>
      <c r="DI199" s="2" t="s">
        <v>142</v>
      </c>
      <c r="DJ199" s="2" t="s">
        <v>132</v>
      </c>
      <c r="DK199" s="4">
        <v>4</v>
      </c>
      <c r="DL199" s="8">
        <v>87.12</v>
      </c>
      <c r="DM199" s="4"/>
      <c r="DN199" s="8"/>
      <c r="DO199" s="7"/>
      <c r="DP199" s="7"/>
      <c r="DQ199" s="2" t="s">
        <v>140</v>
      </c>
      <c r="DR199" s="2" t="s">
        <v>129</v>
      </c>
      <c r="DS199" s="2" t="s">
        <v>148</v>
      </c>
      <c r="DT199" s="2" t="s">
        <v>149</v>
      </c>
      <c r="DU199" s="2" t="s">
        <v>142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140</v>
      </c>
      <c r="ED199" s="2" t="s">
        <v>129</v>
      </c>
      <c r="EE199" s="2" t="s">
        <v>2388</v>
      </c>
      <c r="EF199" s="2" t="s">
        <v>413</v>
      </c>
      <c r="EG199" s="2" t="s">
        <v>142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129</v>
      </c>
      <c r="EQ199" s="2" t="s">
        <v>1998</v>
      </c>
      <c r="ER199" s="2" t="s">
        <v>517</v>
      </c>
      <c r="ES199" s="2" t="s">
        <v>142</v>
      </c>
      <c r="ET199" s="2" t="s">
        <v>132</v>
      </c>
      <c r="EU199" s="4">
        <v>3</v>
      </c>
      <c r="EV199" s="8">
        <v>66.24</v>
      </c>
      <c r="EW199" s="4"/>
      <c r="EX199" s="8"/>
      <c r="EY199" s="7"/>
      <c r="EZ199" s="7"/>
      <c r="FA199" s="2" t="s">
        <v>140</v>
      </c>
      <c r="FB199" s="2" t="s">
        <v>129</v>
      </c>
      <c r="FC199" s="2" t="s">
        <v>1474</v>
      </c>
      <c r="FD199" s="2" t="s">
        <v>752</v>
      </c>
      <c r="FE199" s="2" t="s">
        <v>142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176</v>
      </c>
      <c r="FN199" s="2" t="s">
        <v>129</v>
      </c>
      <c r="FO199" s="2" t="s">
        <v>132</v>
      </c>
      <c r="FP199" s="2" t="s">
        <v>132</v>
      </c>
      <c r="FQ199" s="2" t="s">
        <v>142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140</v>
      </c>
      <c r="FZ199" s="2" t="s">
        <v>129</v>
      </c>
      <c r="GA199" s="2" t="s">
        <v>1978</v>
      </c>
      <c r="GB199" s="2" t="s">
        <v>132</v>
      </c>
      <c r="GC199" s="2" t="s">
        <v>142</v>
      </c>
      <c r="GD199" s="2" t="s">
        <v>132</v>
      </c>
      <c r="GE199" s="4">
        <v>1</v>
      </c>
      <c r="GF199" s="8">
        <v>39.99</v>
      </c>
      <c r="GG199" s="4"/>
      <c r="GH199" s="8"/>
      <c r="GI199" s="7"/>
      <c r="GJ199" s="7"/>
      <c r="GK199" s="2" t="s">
        <v>140</v>
      </c>
      <c r="GL199" s="2" t="s">
        <v>129</v>
      </c>
      <c r="GM199" s="2" t="s">
        <v>2485</v>
      </c>
      <c r="GN199" s="2" t="s">
        <v>2629</v>
      </c>
      <c r="GO199" s="2" t="s">
        <v>142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132</v>
      </c>
      <c r="GX199" s="2" t="s">
        <v>132</v>
      </c>
      <c r="GY199" s="2" t="s">
        <v>132</v>
      </c>
      <c r="GZ199" s="2" t="s">
        <v>132</v>
      </c>
      <c r="HA199" s="2" t="s">
        <v>132</v>
      </c>
      <c r="HB199" s="2" t="s">
        <v>132</v>
      </c>
      <c r="HC199" s="4">
        <v>1</v>
      </c>
      <c r="HD199" s="8">
        <v>22.08</v>
      </c>
      <c r="HE199" s="4"/>
      <c r="HF199" s="8"/>
      <c r="HG199" s="7"/>
      <c r="HH199" s="7"/>
      <c r="HI199" s="2" t="s">
        <v>140</v>
      </c>
      <c r="HJ199" s="2" t="s">
        <v>129</v>
      </c>
      <c r="HK199" s="2" t="s">
        <v>303</v>
      </c>
      <c r="HL199" s="2" t="s">
        <v>503</v>
      </c>
      <c r="HM199" s="2" t="s">
        <v>142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140</v>
      </c>
      <c r="HV199" s="2" t="s">
        <v>129</v>
      </c>
      <c r="HW199" s="2" t="s">
        <v>2488</v>
      </c>
      <c r="HX199" s="2" t="s">
        <v>855</v>
      </c>
      <c r="HY199" s="2" t="s">
        <v>142</v>
      </c>
      <c r="HZ199" s="2" t="s">
        <v>132</v>
      </c>
      <c r="IA199" s="4">
        <v>4</v>
      </c>
      <c r="IB199" s="8">
        <v>77.24</v>
      </c>
      <c r="IC199" s="4"/>
      <c r="ID199" s="8"/>
      <c r="IE199" s="7"/>
      <c r="IF199" s="7"/>
      <c r="IG199" s="2" t="s">
        <v>140</v>
      </c>
      <c r="IH199" s="2" t="s">
        <v>129</v>
      </c>
      <c r="II199" s="2" t="s">
        <v>290</v>
      </c>
      <c r="IJ199" s="2" t="s">
        <v>1292</v>
      </c>
      <c r="IK199" s="2" t="s">
        <v>142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140</v>
      </c>
      <c r="IT199" s="2" t="s">
        <v>129</v>
      </c>
      <c r="IU199" s="2" t="s">
        <v>305</v>
      </c>
      <c r="IV199" s="2" t="s">
        <v>1872</v>
      </c>
      <c r="IW199" s="2" t="s">
        <v>142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164</v>
      </c>
      <c r="JF199" s="2" t="s">
        <v>129</v>
      </c>
      <c r="JG199" s="2" t="s">
        <v>132</v>
      </c>
      <c r="JH199" s="2" t="s">
        <v>132</v>
      </c>
      <c r="JI199" s="2" t="s">
        <v>142</v>
      </c>
      <c r="JJ199" s="2" t="s">
        <v>132</v>
      </c>
      <c r="JK199" s="4">
        <v>8</v>
      </c>
      <c r="JL199" s="8">
        <v>150.24</v>
      </c>
      <c r="JM199" s="4"/>
      <c r="JN199" s="8"/>
      <c r="JO199" s="7"/>
      <c r="JP199" s="7"/>
      <c r="JQ199" s="2" t="s">
        <v>140</v>
      </c>
      <c r="JR199" s="2" t="s">
        <v>129</v>
      </c>
      <c r="JS199" s="2" t="s">
        <v>236</v>
      </c>
      <c r="JT199" s="2" t="s">
        <v>1968</v>
      </c>
      <c r="JU199" s="2" t="s">
        <v>142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140</v>
      </c>
      <c r="KD199" s="2" t="s">
        <v>129</v>
      </c>
      <c r="KE199" s="2" t="s">
        <v>2450</v>
      </c>
      <c r="KF199" s="2" t="s">
        <v>2523</v>
      </c>
      <c r="KG199" s="2" t="s">
        <v>142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132</v>
      </c>
      <c r="KP199" s="2" t="s">
        <v>132</v>
      </c>
      <c r="KQ199" s="2" t="s">
        <v>132</v>
      </c>
      <c r="KR199" s="2" t="s">
        <v>132</v>
      </c>
      <c r="KS199" s="2" t="s">
        <v>132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140</v>
      </c>
      <c r="LZ199" s="2" t="s">
        <v>174</v>
      </c>
      <c r="MA199" s="2" t="s">
        <v>484</v>
      </c>
      <c r="MB199" s="2" t="s">
        <v>2630</v>
      </c>
      <c r="MC199" s="2" t="s">
        <v>142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175</v>
      </c>
      <c r="ML199" s="2" t="s">
        <v>129</v>
      </c>
      <c r="MM199" s="2" t="s">
        <v>132</v>
      </c>
      <c r="MN199" s="2" t="s">
        <v>132</v>
      </c>
      <c r="MO199" s="2" t="s">
        <v>142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175</v>
      </c>
      <c r="MX199" s="2" t="s">
        <v>129</v>
      </c>
      <c r="MY199" s="2" t="s">
        <v>132</v>
      </c>
      <c r="MZ199" s="2" t="s">
        <v>132</v>
      </c>
      <c r="NA199" s="2" t="s">
        <v>142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175</v>
      </c>
      <c r="NJ199" s="2" t="s">
        <v>129</v>
      </c>
      <c r="NK199" s="2" t="s">
        <v>132</v>
      </c>
      <c r="NL199" s="2" t="s">
        <v>132</v>
      </c>
      <c r="NM199" s="2" t="s">
        <v>142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176</v>
      </c>
      <c r="NV199" s="2" t="s">
        <v>129</v>
      </c>
      <c r="NW199" s="2" t="s">
        <v>132</v>
      </c>
      <c r="NX199" s="2" t="s">
        <v>132</v>
      </c>
      <c r="NY199" s="2" t="s">
        <v>142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175</v>
      </c>
      <c r="OH199" s="2" t="s">
        <v>129</v>
      </c>
      <c r="OI199" s="2" t="s">
        <v>132</v>
      </c>
      <c r="OJ199" s="2" t="s">
        <v>132</v>
      </c>
      <c r="OK199" s="2" t="s">
        <v>142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175</v>
      </c>
      <c r="OT199" s="2" t="s">
        <v>177</v>
      </c>
      <c r="OU199" s="2" t="s">
        <v>132</v>
      </c>
      <c r="OV199" s="2" t="s">
        <v>132</v>
      </c>
      <c r="OW199" s="2" t="s">
        <v>142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176</v>
      </c>
      <c r="PF199" s="2" t="s">
        <v>129</v>
      </c>
      <c r="PG199" s="2" t="s">
        <v>132</v>
      </c>
      <c r="PH199" s="2" t="s">
        <v>132</v>
      </c>
      <c r="PI199" s="2" t="s">
        <v>142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176</v>
      </c>
      <c r="PR199" s="2" t="s">
        <v>129</v>
      </c>
      <c r="PS199" s="2" t="s">
        <v>132</v>
      </c>
      <c r="PT199" s="2" t="s">
        <v>132</v>
      </c>
      <c r="PU199" s="2" t="s">
        <v>142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140</v>
      </c>
      <c r="QP199" s="2" t="s">
        <v>177</v>
      </c>
      <c r="QQ199" s="2" t="s">
        <v>148</v>
      </c>
      <c r="QR199" s="2" t="s">
        <v>2631</v>
      </c>
      <c r="QS199" s="2" t="s">
        <v>142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176</v>
      </c>
      <c r="RB199" s="2" t="s">
        <v>129</v>
      </c>
      <c r="RC199" s="2" t="s">
        <v>132</v>
      </c>
      <c r="RD199" s="2" t="s">
        <v>132</v>
      </c>
      <c r="RE199" s="2" t="s">
        <v>142</v>
      </c>
      <c r="RF199" s="2" t="s">
        <v>180</v>
      </c>
      <c r="RG199" s="4"/>
      <c r="RH199" s="8"/>
      <c r="RI199" s="4"/>
      <c r="RJ199" s="8"/>
      <c r="RK199" s="7"/>
      <c r="RL199" s="7"/>
      <c r="RM199" s="2" t="s">
        <v>140</v>
      </c>
      <c r="RN199" s="2" t="s">
        <v>177</v>
      </c>
      <c r="RO199" s="2" t="s">
        <v>145</v>
      </c>
      <c r="RP199" s="2" t="s">
        <v>2453</v>
      </c>
      <c r="RQ199" s="2" t="s">
        <v>142</v>
      </c>
      <c r="RR199" s="2" t="s">
        <v>132</v>
      </c>
    </row>
    <row r="200">
      <c r="A200" s="2" t="s">
        <v>2632</v>
      </c>
      <c r="B200" s="2" t="s">
        <v>121</v>
      </c>
      <c r="C200" s="2" t="s">
        <v>2434</v>
      </c>
      <c r="D200" s="2" t="s">
        <v>1990</v>
      </c>
      <c r="E200" s="2" t="s">
        <v>660</v>
      </c>
      <c r="F200" s="2" t="s">
        <v>2633</v>
      </c>
      <c r="G200" s="2" t="s">
        <v>2633</v>
      </c>
      <c r="H200" s="2" t="s">
        <v>2633</v>
      </c>
      <c r="I200" s="2" t="s">
        <v>2634</v>
      </c>
      <c r="J200" s="2" t="s">
        <v>127</v>
      </c>
      <c r="K200" s="2" t="s">
        <v>2423</v>
      </c>
      <c r="L200" s="3">
        <v>41.91</v>
      </c>
      <c r="M200" s="3">
        <v>44.01</v>
      </c>
      <c r="N200" s="3">
        <v>90.94</v>
      </c>
      <c r="O200" s="2" t="s">
        <v>129</v>
      </c>
      <c r="P200" s="2" t="s">
        <v>321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282</v>
      </c>
      <c r="V200" s="2" t="s">
        <v>135</v>
      </c>
      <c r="W200" s="2" t="s">
        <v>136</v>
      </c>
      <c r="X200" s="2" t="s">
        <v>2437</v>
      </c>
      <c r="Y200" s="2" t="s">
        <v>2438</v>
      </c>
      <c r="Z200" s="4">
        <v>96</v>
      </c>
      <c r="AA200" s="4">
        <f>=ROUNDDOWN(16,0)</f>
      </c>
      <c r="AB200" s="5">
        <v>6</v>
      </c>
      <c r="AC200" s="2" t="s">
        <v>721</v>
      </c>
      <c r="AD200" s="4">
        <v>120</v>
      </c>
      <c r="AE200" s="4">
        <v>120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13</v>
      </c>
      <c r="AQ200" s="8">
        <v>619.34</v>
      </c>
      <c r="AR200" s="4"/>
      <c r="AS200" s="8"/>
      <c r="AT200" s="7"/>
      <c r="AU200" s="7"/>
      <c r="AV200" s="4">
        <v>13</v>
      </c>
      <c r="AW200" s="8">
        <v>619.34</v>
      </c>
      <c r="AX200" s="4"/>
      <c r="AY200" s="8"/>
      <c r="AZ200" s="7"/>
      <c r="BA200" s="7"/>
      <c r="BB200" s="7">
        <v>1</v>
      </c>
      <c r="BC200" s="4">
        <v>13</v>
      </c>
      <c r="BD200" s="8">
        <v>619.34</v>
      </c>
      <c r="BE200" s="4"/>
      <c r="BF200" s="8"/>
      <c r="BG200" s="7"/>
      <c r="BH200" s="7"/>
      <c r="BI200" s="7">
        <v>1</v>
      </c>
      <c r="BJ200" s="4">
        <v>13</v>
      </c>
      <c r="BK200" s="8">
        <v>619.34</v>
      </c>
      <c r="BL200" s="2" t="s">
        <v>2635</v>
      </c>
      <c r="BM200" s="7">
        <v>1</v>
      </c>
      <c r="BN200" s="7">
        <v>1</v>
      </c>
      <c r="BO200" s="4">
        <v>3</v>
      </c>
      <c r="BP200" s="8">
        <v>144.6</v>
      </c>
      <c r="BQ200" s="4"/>
      <c r="BR200" s="8"/>
      <c r="BS200" s="7"/>
      <c r="BT200" s="7"/>
      <c r="BU200" s="2" t="s">
        <v>140</v>
      </c>
      <c r="BV200" s="2" t="s">
        <v>129</v>
      </c>
      <c r="BW200" s="2" t="s">
        <v>886</v>
      </c>
      <c r="BX200" s="2" t="s">
        <v>2636</v>
      </c>
      <c r="BY200" s="2" t="s">
        <v>142</v>
      </c>
      <c r="BZ200" s="2" t="s">
        <v>132</v>
      </c>
      <c r="CA200" s="4"/>
      <c r="CB200" s="8"/>
      <c r="CC200" s="4"/>
      <c r="CD200" s="8"/>
      <c r="CE200" s="7"/>
      <c r="CF200" s="7"/>
      <c r="CG200" s="2" t="s">
        <v>140</v>
      </c>
      <c r="CH200" s="2" t="s">
        <v>129</v>
      </c>
      <c r="CI200" s="2" t="s">
        <v>2441</v>
      </c>
      <c r="CJ200" s="2" t="s">
        <v>2442</v>
      </c>
      <c r="CK200" s="2" t="s">
        <v>142</v>
      </c>
      <c r="CL200" s="2" t="s">
        <v>132</v>
      </c>
      <c r="CM200" s="4">
        <v>4</v>
      </c>
      <c r="CN200" s="8">
        <v>188</v>
      </c>
      <c r="CO200" s="4"/>
      <c r="CP200" s="8"/>
      <c r="CQ200" s="7"/>
      <c r="CR200" s="7"/>
      <c r="CS200" s="2" t="s">
        <v>140</v>
      </c>
      <c r="CT200" s="2" t="s">
        <v>129</v>
      </c>
      <c r="CU200" s="2" t="s">
        <v>1895</v>
      </c>
      <c r="CV200" s="2" t="s">
        <v>2637</v>
      </c>
      <c r="CW200" s="2" t="s">
        <v>142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140</v>
      </c>
      <c r="DF200" s="2" t="s">
        <v>129</v>
      </c>
      <c r="DG200" s="2" t="s">
        <v>2438</v>
      </c>
      <c r="DH200" s="2" t="s">
        <v>1963</v>
      </c>
      <c r="DI200" s="2" t="s">
        <v>142</v>
      </c>
      <c r="DJ200" s="2" t="s">
        <v>132</v>
      </c>
      <c r="DK200" s="4">
        <v>2</v>
      </c>
      <c r="DL200" s="8">
        <v>91.14</v>
      </c>
      <c r="DM200" s="4"/>
      <c r="DN200" s="8"/>
      <c r="DO200" s="7"/>
      <c r="DP200" s="7"/>
      <c r="DQ200" s="2" t="s">
        <v>140</v>
      </c>
      <c r="DR200" s="2" t="s">
        <v>129</v>
      </c>
      <c r="DS200" s="2" t="s">
        <v>148</v>
      </c>
      <c r="DT200" s="2" t="s">
        <v>2638</v>
      </c>
      <c r="DU200" s="2" t="s">
        <v>142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168</v>
      </c>
      <c r="ED200" s="2" t="s">
        <v>129</v>
      </c>
      <c r="EE200" s="2" t="s">
        <v>132</v>
      </c>
      <c r="EF200" s="2" t="s">
        <v>132</v>
      </c>
      <c r="EG200" s="2" t="s">
        <v>142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140</v>
      </c>
      <c r="EP200" s="2" t="s">
        <v>129</v>
      </c>
      <c r="EQ200" s="2" t="s">
        <v>2445</v>
      </c>
      <c r="ER200" s="2" t="s">
        <v>2494</v>
      </c>
      <c r="ES200" s="2" t="s">
        <v>142</v>
      </c>
      <c r="ET200" s="2" t="s">
        <v>132</v>
      </c>
      <c r="EU200" s="4">
        <v>1</v>
      </c>
      <c r="EV200" s="8">
        <v>54.35</v>
      </c>
      <c r="EW200" s="4"/>
      <c r="EX200" s="8"/>
      <c r="EY200" s="7"/>
      <c r="EZ200" s="7"/>
      <c r="FA200" s="2" t="s">
        <v>140</v>
      </c>
      <c r="FB200" s="2" t="s">
        <v>129</v>
      </c>
      <c r="FC200" s="2" t="s">
        <v>1474</v>
      </c>
      <c r="FD200" s="2" t="s">
        <v>523</v>
      </c>
      <c r="FE200" s="2" t="s">
        <v>142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176</v>
      </c>
      <c r="FN200" s="2" t="s">
        <v>129</v>
      </c>
      <c r="FO200" s="2" t="s">
        <v>132</v>
      </c>
      <c r="FP200" s="2" t="s">
        <v>132</v>
      </c>
      <c r="FQ200" s="2" t="s">
        <v>142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140</v>
      </c>
      <c r="FZ200" s="2" t="s">
        <v>129</v>
      </c>
      <c r="GA200" s="2" t="s">
        <v>565</v>
      </c>
      <c r="GB200" s="2" t="s">
        <v>1976</v>
      </c>
      <c r="GC200" s="2" t="s">
        <v>142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140</v>
      </c>
      <c r="GL200" s="2" t="s">
        <v>129</v>
      </c>
      <c r="GM200" s="2" t="s">
        <v>1064</v>
      </c>
      <c r="GN200" s="2" t="s">
        <v>2639</v>
      </c>
      <c r="GO200" s="2" t="s">
        <v>142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132</v>
      </c>
      <c r="GX200" s="2" t="s">
        <v>132</v>
      </c>
      <c r="GY200" s="2" t="s">
        <v>132</v>
      </c>
      <c r="GZ200" s="2" t="s">
        <v>132</v>
      </c>
      <c r="HA200" s="2" t="s">
        <v>132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129</v>
      </c>
      <c r="HK200" s="2" t="s">
        <v>893</v>
      </c>
      <c r="HL200" s="2" t="s">
        <v>2452</v>
      </c>
      <c r="HM200" s="2" t="s">
        <v>142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129</v>
      </c>
      <c r="HW200" s="2" t="s">
        <v>2488</v>
      </c>
      <c r="HX200" s="2" t="s">
        <v>1896</v>
      </c>
      <c r="HY200" s="2" t="s">
        <v>142</v>
      </c>
      <c r="HZ200" s="2" t="s">
        <v>132</v>
      </c>
      <c r="IA200" s="4">
        <v>2</v>
      </c>
      <c r="IB200" s="8">
        <v>95.04</v>
      </c>
      <c r="IC200" s="4"/>
      <c r="ID200" s="8"/>
      <c r="IE200" s="7"/>
      <c r="IF200" s="7"/>
      <c r="IG200" s="2" t="s">
        <v>140</v>
      </c>
      <c r="IH200" s="2" t="s">
        <v>129</v>
      </c>
      <c r="II200" s="2" t="s">
        <v>290</v>
      </c>
      <c r="IJ200" s="2" t="s">
        <v>2640</v>
      </c>
      <c r="IK200" s="2" t="s">
        <v>142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140</v>
      </c>
      <c r="IT200" s="2" t="s">
        <v>129</v>
      </c>
      <c r="IU200" s="2" t="s">
        <v>305</v>
      </c>
      <c r="IV200" s="2" t="s">
        <v>132</v>
      </c>
      <c r="IW200" s="2" t="s">
        <v>142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176</v>
      </c>
      <c r="JF200" s="2" t="s">
        <v>129</v>
      </c>
      <c r="JG200" s="2" t="s">
        <v>132</v>
      </c>
      <c r="JH200" s="2" t="s">
        <v>132</v>
      </c>
      <c r="JI200" s="2" t="s">
        <v>142</v>
      </c>
      <c r="JJ200" s="2" t="s">
        <v>132</v>
      </c>
      <c r="JK200" s="4">
        <v>1</v>
      </c>
      <c r="JL200" s="8">
        <v>46.21</v>
      </c>
      <c r="JM200" s="4"/>
      <c r="JN200" s="8"/>
      <c r="JO200" s="7"/>
      <c r="JP200" s="7"/>
      <c r="JQ200" s="2" t="s">
        <v>140</v>
      </c>
      <c r="JR200" s="2" t="s">
        <v>129</v>
      </c>
      <c r="JS200" s="2" t="s">
        <v>236</v>
      </c>
      <c r="JT200" s="2" t="s">
        <v>1872</v>
      </c>
      <c r="JU200" s="2" t="s">
        <v>142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129</v>
      </c>
      <c r="KE200" s="2" t="s">
        <v>2450</v>
      </c>
      <c r="KF200" s="2" t="s">
        <v>132</v>
      </c>
      <c r="KG200" s="2" t="s">
        <v>142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132</v>
      </c>
      <c r="KP200" s="2" t="s">
        <v>132</v>
      </c>
      <c r="KQ200" s="2" t="s">
        <v>132</v>
      </c>
      <c r="KR200" s="2" t="s">
        <v>132</v>
      </c>
      <c r="KS200" s="2" t="s">
        <v>132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132</v>
      </c>
      <c r="LN200" s="2" t="s">
        <v>132</v>
      </c>
      <c r="LO200" s="2" t="s">
        <v>132</v>
      </c>
      <c r="LP200" s="2" t="s">
        <v>132</v>
      </c>
      <c r="LQ200" s="2" t="s">
        <v>132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140</v>
      </c>
      <c r="LZ200" s="2" t="s">
        <v>174</v>
      </c>
      <c r="MA200" s="2" t="s">
        <v>2451</v>
      </c>
      <c r="MB200" s="2" t="s">
        <v>2356</v>
      </c>
      <c r="MC200" s="2" t="s">
        <v>142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176</v>
      </c>
      <c r="ML200" s="2" t="s">
        <v>129</v>
      </c>
      <c r="MM200" s="2" t="s">
        <v>132</v>
      </c>
      <c r="MN200" s="2" t="s">
        <v>132</v>
      </c>
      <c r="MO200" s="2" t="s">
        <v>142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176</v>
      </c>
      <c r="MX200" s="2" t="s">
        <v>129</v>
      </c>
      <c r="MY200" s="2" t="s">
        <v>132</v>
      </c>
      <c r="MZ200" s="2" t="s">
        <v>132</v>
      </c>
      <c r="NA200" s="2" t="s">
        <v>142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175</v>
      </c>
      <c r="NJ200" s="2" t="s">
        <v>129</v>
      </c>
      <c r="NK200" s="2" t="s">
        <v>132</v>
      </c>
      <c r="NL200" s="2" t="s">
        <v>132</v>
      </c>
      <c r="NM200" s="2" t="s">
        <v>142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176</v>
      </c>
      <c r="NV200" s="2" t="s">
        <v>129</v>
      </c>
      <c r="NW200" s="2" t="s">
        <v>132</v>
      </c>
      <c r="NX200" s="2" t="s">
        <v>132</v>
      </c>
      <c r="NY200" s="2" t="s">
        <v>142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175</v>
      </c>
      <c r="OH200" s="2" t="s">
        <v>129</v>
      </c>
      <c r="OI200" s="2" t="s">
        <v>132</v>
      </c>
      <c r="OJ200" s="2" t="s">
        <v>132</v>
      </c>
      <c r="OK200" s="2" t="s">
        <v>142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176</v>
      </c>
      <c r="OT200" s="2" t="s">
        <v>177</v>
      </c>
      <c r="OU200" s="2" t="s">
        <v>132</v>
      </c>
      <c r="OV200" s="2" t="s">
        <v>132</v>
      </c>
      <c r="OW200" s="2" t="s">
        <v>142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176</v>
      </c>
      <c r="PF200" s="2" t="s">
        <v>129</v>
      </c>
      <c r="PG200" s="2" t="s">
        <v>132</v>
      </c>
      <c r="PH200" s="2" t="s">
        <v>132</v>
      </c>
      <c r="PI200" s="2" t="s">
        <v>142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140</v>
      </c>
      <c r="PR200" s="2" t="s">
        <v>177</v>
      </c>
      <c r="PS200" s="2" t="s">
        <v>213</v>
      </c>
      <c r="PT200" s="2" t="s">
        <v>132</v>
      </c>
      <c r="PU200" s="2" t="s">
        <v>142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140</v>
      </c>
      <c r="QP200" s="2" t="s">
        <v>177</v>
      </c>
      <c r="QQ200" s="2" t="s">
        <v>148</v>
      </c>
      <c r="QR200" s="2" t="s">
        <v>468</v>
      </c>
      <c r="QS200" s="2" t="s">
        <v>142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176</v>
      </c>
      <c r="RB200" s="2" t="s">
        <v>129</v>
      </c>
      <c r="RC200" s="2" t="s">
        <v>132</v>
      </c>
      <c r="RD200" s="2" t="s">
        <v>132</v>
      </c>
      <c r="RE200" s="2" t="s">
        <v>142</v>
      </c>
      <c r="RF200" s="2" t="s">
        <v>180</v>
      </c>
      <c r="RG200" s="4"/>
      <c r="RH200" s="8"/>
      <c r="RI200" s="4"/>
      <c r="RJ200" s="8"/>
      <c r="RK200" s="7"/>
      <c r="RL200" s="7"/>
      <c r="RM200" s="2" t="s">
        <v>140</v>
      </c>
      <c r="RN200" s="2" t="s">
        <v>177</v>
      </c>
      <c r="RO200" s="2" t="s">
        <v>2489</v>
      </c>
      <c r="RP200" s="2" t="s">
        <v>646</v>
      </c>
      <c r="RQ200" s="2" t="s">
        <v>142</v>
      </c>
      <c r="RR200" s="2" t="s">
        <v>132</v>
      </c>
    </row>
    <row r="201">
      <c r="A201" s="2" t="s">
        <v>2641</v>
      </c>
      <c r="B201" s="2" t="s">
        <v>121</v>
      </c>
      <c r="C201" s="2" t="s">
        <v>2434</v>
      </c>
      <c r="D201" s="2" t="s">
        <v>1990</v>
      </c>
      <c r="E201" s="2" t="s">
        <v>660</v>
      </c>
      <c r="F201" s="2" t="s">
        <v>2642</v>
      </c>
      <c r="G201" s="2" t="s">
        <v>2642</v>
      </c>
      <c r="H201" s="2" t="s">
        <v>2642</v>
      </c>
      <c r="I201" s="2" t="s">
        <v>2643</v>
      </c>
      <c r="J201" s="2" t="s">
        <v>127</v>
      </c>
      <c r="K201" s="2" t="s">
        <v>512</v>
      </c>
      <c r="L201" s="3">
        <v>41.9</v>
      </c>
      <c r="M201" s="3">
        <v>44</v>
      </c>
      <c r="N201" s="3">
        <v>87.99</v>
      </c>
      <c r="O201" s="2" t="s">
        <v>129</v>
      </c>
      <c r="P201" s="2" t="s">
        <v>864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282</v>
      </c>
      <c r="V201" s="2" t="s">
        <v>2644</v>
      </c>
      <c r="W201" s="2" t="s">
        <v>2546</v>
      </c>
      <c r="X201" s="2" t="s">
        <v>879</v>
      </c>
      <c r="Y201" s="2" t="s">
        <v>2645</v>
      </c>
      <c r="Z201" s="4">
        <v>21</v>
      </c>
      <c r="AA201" s="4">
        <f>=ROUNDDOWN(10.5,0)</f>
      </c>
      <c r="AB201" s="5">
        <v>2</v>
      </c>
      <c r="AC201" s="2" t="s">
        <v>1014</v>
      </c>
      <c r="AD201" s="4">
        <v>80</v>
      </c>
      <c r="AE201" s="4">
        <v>80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11</v>
      </c>
      <c r="AQ201" s="8">
        <v>520.42</v>
      </c>
      <c r="AR201" s="4"/>
      <c r="AS201" s="8"/>
      <c r="AT201" s="7"/>
      <c r="AU201" s="7"/>
      <c r="AV201" s="4">
        <v>11</v>
      </c>
      <c r="AW201" s="8">
        <v>520.42</v>
      </c>
      <c r="AX201" s="4"/>
      <c r="AY201" s="8"/>
      <c r="AZ201" s="7"/>
      <c r="BA201" s="7"/>
      <c r="BB201" s="7">
        <v>1</v>
      </c>
      <c r="BC201" s="4">
        <v>11</v>
      </c>
      <c r="BD201" s="8">
        <v>520.42</v>
      </c>
      <c r="BE201" s="4"/>
      <c r="BF201" s="8"/>
      <c r="BG201" s="7"/>
      <c r="BH201" s="7"/>
      <c r="BI201" s="7">
        <v>1</v>
      </c>
      <c r="BJ201" s="4">
        <v>11</v>
      </c>
      <c r="BK201" s="8">
        <v>520.42</v>
      </c>
      <c r="BL201" s="2" t="s">
        <v>2646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140</v>
      </c>
      <c r="BV201" s="2" t="s">
        <v>129</v>
      </c>
      <c r="BW201" s="2" t="s">
        <v>132</v>
      </c>
      <c r="BX201" s="2" t="s">
        <v>868</v>
      </c>
      <c r="BY201" s="2" t="s">
        <v>142</v>
      </c>
      <c r="BZ201" s="2" t="s">
        <v>132</v>
      </c>
      <c r="CA201" s="4">
        <v>1</v>
      </c>
      <c r="CB201" s="8">
        <v>44</v>
      </c>
      <c r="CC201" s="4"/>
      <c r="CD201" s="8"/>
      <c r="CE201" s="7"/>
      <c r="CF201" s="7"/>
      <c r="CG201" s="2" t="s">
        <v>140</v>
      </c>
      <c r="CH201" s="2" t="s">
        <v>129</v>
      </c>
      <c r="CI201" s="2" t="s">
        <v>2647</v>
      </c>
      <c r="CJ201" s="2" t="s">
        <v>2600</v>
      </c>
      <c r="CK201" s="2" t="s">
        <v>142</v>
      </c>
      <c r="CL201" s="2" t="s">
        <v>132</v>
      </c>
      <c r="CM201" s="4"/>
      <c r="CN201" s="8"/>
      <c r="CO201" s="4"/>
      <c r="CP201" s="8"/>
      <c r="CQ201" s="7"/>
      <c r="CR201" s="7"/>
      <c r="CS201" s="2" t="s">
        <v>140</v>
      </c>
      <c r="CT201" s="2" t="s">
        <v>129</v>
      </c>
      <c r="CU201" s="2" t="s">
        <v>206</v>
      </c>
      <c r="CV201" s="2" t="s">
        <v>132</v>
      </c>
      <c r="CW201" s="2" t="s">
        <v>142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140</v>
      </c>
      <c r="DF201" s="2" t="s">
        <v>129</v>
      </c>
      <c r="DG201" s="2" t="s">
        <v>1177</v>
      </c>
      <c r="DH201" s="2" t="s">
        <v>1347</v>
      </c>
      <c r="DI201" s="2" t="s">
        <v>142</v>
      </c>
      <c r="DJ201" s="2" t="s">
        <v>132</v>
      </c>
      <c r="DK201" s="4">
        <v>5</v>
      </c>
      <c r="DL201" s="8">
        <v>230.95</v>
      </c>
      <c r="DM201" s="4"/>
      <c r="DN201" s="8"/>
      <c r="DO201" s="7"/>
      <c r="DP201" s="7"/>
      <c r="DQ201" s="2" t="s">
        <v>140</v>
      </c>
      <c r="DR201" s="2" t="s">
        <v>129</v>
      </c>
      <c r="DS201" s="2" t="s">
        <v>1484</v>
      </c>
      <c r="DT201" s="2" t="s">
        <v>1485</v>
      </c>
      <c r="DU201" s="2" t="s">
        <v>142</v>
      </c>
      <c r="DV201" s="2" t="s">
        <v>132</v>
      </c>
      <c r="DW201" s="4">
        <v>4</v>
      </c>
      <c r="DX201" s="8">
        <v>197.08</v>
      </c>
      <c r="DY201" s="4"/>
      <c r="DZ201" s="8"/>
      <c r="EA201" s="7"/>
      <c r="EB201" s="7"/>
      <c r="EC201" s="2" t="s">
        <v>140</v>
      </c>
      <c r="ED201" s="2" t="s">
        <v>129</v>
      </c>
      <c r="EE201" s="2" t="s">
        <v>871</v>
      </c>
      <c r="EF201" s="2" t="s">
        <v>2648</v>
      </c>
      <c r="EG201" s="2" t="s">
        <v>142</v>
      </c>
      <c r="EH201" s="2" t="s">
        <v>132</v>
      </c>
      <c r="EI201" s="4">
        <v>1</v>
      </c>
      <c r="EJ201" s="8">
        <v>48.39</v>
      </c>
      <c r="EK201" s="4"/>
      <c r="EL201" s="8"/>
      <c r="EM201" s="7"/>
      <c r="EN201" s="7"/>
      <c r="EO201" s="2" t="s">
        <v>140</v>
      </c>
      <c r="EP201" s="2" t="s">
        <v>129</v>
      </c>
      <c r="EQ201" s="2" t="s">
        <v>2649</v>
      </c>
      <c r="ER201" s="2" t="s">
        <v>2650</v>
      </c>
      <c r="ES201" s="2" t="s">
        <v>142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164</v>
      </c>
      <c r="FB201" s="2" t="s">
        <v>129</v>
      </c>
      <c r="FC201" s="2" t="s">
        <v>132</v>
      </c>
      <c r="FD201" s="2" t="s">
        <v>132</v>
      </c>
      <c r="FE201" s="2" t="s">
        <v>142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176</v>
      </c>
      <c r="FN201" s="2" t="s">
        <v>129</v>
      </c>
      <c r="FO201" s="2" t="s">
        <v>132</v>
      </c>
      <c r="FP201" s="2" t="s">
        <v>132</v>
      </c>
      <c r="FQ201" s="2" t="s">
        <v>142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140</v>
      </c>
      <c r="FZ201" s="2" t="s">
        <v>129</v>
      </c>
      <c r="GA201" s="2" t="s">
        <v>2550</v>
      </c>
      <c r="GB201" s="2" t="s">
        <v>132</v>
      </c>
      <c r="GC201" s="2" t="s">
        <v>142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140</v>
      </c>
      <c r="GL201" s="2" t="s">
        <v>129</v>
      </c>
      <c r="GM201" s="2" t="s">
        <v>1177</v>
      </c>
      <c r="GN201" s="2" t="s">
        <v>132</v>
      </c>
      <c r="GO201" s="2" t="s">
        <v>142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140</v>
      </c>
      <c r="GX201" s="2" t="s">
        <v>129</v>
      </c>
      <c r="GY201" s="2" t="s">
        <v>1177</v>
      </c>
      <c r="GZ201" s="2" t="s">
        <v>132</v>
      </c>
      <c r="HA201" s="2" t="s">
        <v>142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164</v>
      </c>
      <c r="HJ201" s="2" t="s">
        <v>129</v>
      </c>
      <c r="HK201" s="2" t="s">
        <v>132</v>
      </c>
      <c r="HL201" s="2" t="s">
        <v>132</v>
      </c>
      <c r="HM201" s="2" t="s">
        <v>142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173</v>
      </c>
      <c r="HV201" s="2" t="s">
        <v>129</v>
      </c>
      <c r="HW201" s="2" t="s">
        <v>132</v>
      </c>
      <c r="HX201" s="2" t="s">
        <v>132</v>
      </c>
      <c r="HY201" s="2" t="s">
        <v>142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168</v>
      </c>
      <c r="IH201" s="2" t="s">
        <v>129</v>
      </c>
      <c r="II201" s="2" t="s">
        <v>132</v>
      </c>
      <c r="IJ201" s="2" t="s">
        <v>132</v>
      </c>
      <c r="IK201" s="2" t="s">
        <v>142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175</v>
      </c>
      <c r="IT201" s="2" t="s">
        <v>129</v>
      </c>
      <c r="IU201" s="2" t="s">
        <v>132</v>
      </c>
      <c r="IV201" s="2" t="s">
        <v>132</v>
      </c>
      <c r="IW201" s="2" t="s">
        <v>142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164</v>
      </c>
      <c r="JF201" s="2" t="s">
        <v>129</v>
      </c>
      <c r="JG201" s="2" t="s">
        <v>132</v>
      </c>
      <c r="JH201" s="2" t="s">
        <v>132</v>
      </c>
      <c r="JI201" s="2" t="s">
        <v>142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176</v>
      </c>
      <c r="JR201" s="2" t="s">
        <v>129</v>
      </c>
      <c r="JS201" s="2" t="s">
        <v>132</v>
      </c>
      <c r="JT201" s="2" t="s">
        <v>132</v>
      </c>
      <c r="JU201" s="2" t="s">
        <v>142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164</v>
      </c>
      <c r="KD201" s="2" t="s">
        <v>129</v>
      </c>
      <c r="KE201" s="2" t="s">
        <v>132</v>
      </c>
      <c r="KF201" s="2" t="s">
        <v>132</v>
      </c>
      <c r="KG201" s="2" t="s">
        <v>142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175</v>
      </c>
      <c r="KP201" s="2" t="s">
        <v>129</v>
      </c>
      <c r="KQ201" s="2" t="s">
        <v>132</v>
      </c>
      <c r="KR201" s="2" t="s">
        <v>132</v>
      </c>
      <c r="KS201" s="2" t="s">
        <v>142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176</v>
      </c>
      <c r="LB201" s="2" t="s">
        <v>177</v>
      </c>
      <c r="LC201" s="2" t="s">
        <v>132</v>
      </c>
      <c r="LD201" s="2" t="s">
        <v>132</v>
      </c>
      <c r="LE201" s="2" t="s">
        <v>142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175</v>
      </c>
      <c r="LN201" s="2" t="s">
        <v>129</v>
      </c>
      <c r="LO201" s="2" t="s">
        <v>132</v>
      </c>
      <c r="LP201" s="2" t="s">
        <v>132</v>
      </c>
      <c r="LQ201" s="2" t="s">
        <v>142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175</v>
      </c>
      <c r="ML201" s="2" t="s">
        <v>129</v>
      </c>
      <c r="MM201" s="2" t="s">
        <v>132</v>
      </c>
      <c r="MN201" s="2" t="s">
        <v>132</v>
      </c>
      <c r="MO201" s="2" t="s">
        <v>142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175</v>
      </c>
      <c r="MX201" s="2" t="s">
        <v>129</v>
      </c>
      <c r="MY201" s="2" t="s">
        <v>132</v>
      </c>
      <c r="MZ201" s="2" t="s">
        <v>132</v>
      </c>
      <c r="NA201" s="2" t="s">
        <v>142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175</v>
      </c>
      <c r="NJ201" s="2" t="s">
        <v>129</v>
      </c>
      <c r="NK201" s="2" t="s">
        <v>132</v>
      </c>
      <c r="NL201" s="2" t="s">
        <v>132</v>
      </c>
      <c r="NM201" s="2" t="s">
        <v>142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132</v>
      </c>
      <c r="NV201" s="2" t="s">
        <v>132</v>
      </c>
      <c r="NW201" s="2" t="s">
        <v>132</v>
      </c>
      <c r="NX201" s="2" t="s">
        <v>132</v>
      </c>
      <c r="NY201" s="2" t="s">
        <v>132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175</v>
      </c>
      <c r="OH201" s="2" t="s">
        <v>129</v>
      </c>
      <c r="OI201" s="2" t="s">
        <v>132</v>
      </c>
      <c r="OJ201" s="2" t="s">
        <v>132</v>
      </c>
      <c r="OK201" s="2" t="s">
        <v>142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175</v>
      </c>
      <c r="OT201" s="2" t="s">
        <v>129</v>
      </c>
      <c r="OU201" s="2" t="s">
        <v>132</v>
      </c>
      <c r="OV201" s="2" t="s">
        <v>132</v>
      </c>
      <c r="OW201" s="2" t="s">
        <v>142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176</v>
      </c>
      <c r="PF201" s="2" t="s">
        <v>129</v>
      </c>
      <c r="PG201" s="2" t="s">
        <v>132</v>
      </c>
      <c r="PH201" s="2" t="s">
        <v>132</v>
      </c>
      <c r="PI201" s="2" t="s">
        <v>142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176</v>
      </c>
      <c r="PR201" s="2" t="s">
        <v>129</v>
      </c>
      <c r="PS201" s="2" t="s">
        <v>132</v>
      </c>
      <c r="PT201" s="2" t="s">
        <v>132</v>
      </c>
      <c r="PU201" s="2" t="s">
        <v>142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175</v>
      </c>
      <c r="QD201" s="2" t="s">
        <v>129</v>
      </c>
      <c r="QE201" s="2" t="s">
        <v>132</v>
      </c>
      <c r="QF201" s="2" t="s">
        <v>132</v>
      </c>
      <c r="QG201" s="2" t="s">
        <v>142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176</v>
      </c>
      <c r="RB201" s="2" t="s">
        <v>129</v>
      </c>
      <c r="RC201" s="2" t="s">
        <v>132</v>
      </c>
      <c r="RD201" s="2" t="s">
        <v>132</v>
      </c>
      <c r="RE201" s="2" t="s">
        <v>142</v>
      </c>
      <c r="RF201" s="2" t="s">
        <v>132</v>
      </c>
      <c r="RG201" s="4"/>
      <c r="RH201" s="8"/>
      <c r="RI201" s="4"/>
      <c r="RJ201" s="8"/>
      <c r="RK201" s="7"/>
      <c r="RL201" s="7"/>
      <c r="RM201" s="2" t="s">
        <v>176</v>
      </c>
      <c r="RN201" s="2" t="s">
        <v>129</v>
      </c>
      <c r="RO201" s="2" t="s">
        <v>132</v>
      </c>
      <c r="RP201" s="2" t="s">
        <v>132</v>
      </c>
      <c r="RQ201" s="2" t="s">
        <v>142</v>
      </c>
      <c r="RR201" s="2" t="s">
        <v>132</v>
      </c>
    </row>
    <row r="202">
      <c r="A202" s="2" t="s">
        <v>2651</v>
      </c>
      <c r="B202" s="2" t="s">
        <v>121</v>
      </c>
      <c r="C202" s="2" t="s">
        <v>2434</v>
      </c>
      <c r="D202" s="2" t="s">
        <v>1990</v>
      </c>
      <c r="E202" s="2" t="s">
        <v>124</v>
      </c>
      <c r="F202" s="2" t="s">
        <v>2652</v>
      </c>
      <c r="G202" s="2" t="s">
        <v>2652</v>
      </c>
      <c r="H202" s="2" t="s">
        <v>2652</v>
      </c>
      <c r="I202" s="2" t="s">
        <v>2653</v>
      </c>
      <c r="J202" s="2" t="s">
        <v>127</v>
      </c>
      <c r="K202" s="2" t="s">
        <v>465</v>
      </c>
      <c r="L202" s="3">
        <v>38.09</v>
      </c>
      <c r="M202" s="3">
        <v>39.99</v>
      </c>
      <c r="N202" s="3">
        <v>79.99</v>
      </c>
      <c r="O202" s="2" t="s">
        <v>129</v>
      </c>
      <c r="P202" s="2" t="s">
        <v>864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134</v>
      </c>
      <c r="V202" s="2" t="s">
        <v>878</v>
      </c>
      <c r="W202" s="2" t="s">
        <v>247</v>
      </c>
      <c r="X202" s="2" t="s">
        <v>2546</v>
      </c>
      <c r="Y202" s="2" t="s">
        <v>2645</v>
      </c>
      <c r="Z202" s="4">
        <v>16</v>
      </c>
      <c r="AA202" s="4">
        <f>=ROUNDDOWN(5.33333333333333,0)</f>
      </c>
      <c r="AB202" s="5">
        <v>3</v>
      </c>
      <c r="AC202" s="2" t="s">
        <v>721</v>
      </c>
      <c r="AD202" s="4">
        <v>70</v>
      </c>
      <c r="AE202" s="4">
        <v>70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43</v>
      </c>
      <c r="AQ202" s="8">
        <v>1861.47</v>
      </c>
      <c r="AR202" s="4"/>
      <c r="AS202" s="8"/>
      <c r="AT202" s="7"/>
      <c r="AU202" s="7"/>
      <c r="AV202" s="4">
        <v>43</v>
      </c>
      <c r="AW202" s="8">
        <v>1861.47</v>
      </c>
      <c r="AX202" s="4"/>
      <c r="AY202" s="8"/>
      <c r="AZ202" s="7"/>
      <c r="BA202" s="7"/>
      <c r="BB202" s="7">
        <v>1</v>
      </c>
      <c r="BC202" s="4">
        <v>43</v>
      </c>
      <c r="BD202" s="8">
        <v>1861.47</v>
      </c>
      <c r="BE202" s="4"/>
      <c r="BF202" s="8"/>
      <c r="BG202" s="7"/>
      <c r="BH202" s="7"/>
      <c r="BI202" s="7">
        <v>1</v>
      </c>
      <c r="BJ202" s="4">
        <v>43</v>
      </c>
      <c r="BK202" s="8">
        <v>1861.47</v>
      </c>
      <c r="BL202" s="2" t="s">
        <v>2654</v>
      </c>
      <c r="BM202" s="7">
        <v>1</v>
      </c>
      <c r="BN202" s="7">
        <v>1</v>
      </c>
      <c r="BO202" s="4">
        <v>30</v>
      </c>
      <c r="BP202" s="8">
        <v>1314</v>
      </c>
      <c r="BQ202" s="4"/>
      <c r="BR202" s="8"/>
      <c r="BS202" s="7"/>
      <c r="BT202" s="7"/>
      <c r="BU202" s="2" t="s">
        <v>140</v>
      </c>
      <c r="BV202" s="2" t="s">
        <v>129</v>
      </c>
      <c r="BW202" s="2" t="s">
        <v>132</v>
      </c>
      <c r="BX202" s="2" t="s">
        <v>674</v>
      </c>
      <c r="BY202" s="2" t="s">
        <v>142</v>
      </c>
      <c r="BZ202" s="2" t="s">
        <v>132</v>
      </c>
      <c r="CA202" s="4">
        <v>1</v>
      </c>
      <c r="CB202" s="8">
        <v>39.99</v>
      </c>
      <c r="CC202" s="4"/>
      <c r="CD202" s="8"/>
      <c r="CE202" s="7"/>
      <c r="CF202" s="7"/>
      <c r="CG202" s="2" t="s">
        <v>140</v>
      </c>
      <c r="CH202" s="2" t="s">
        <v>129</v>
      </c>
      <c r="CI202" s="2" t="s">
        <v>2647</v>
      </c>
      <c r="CJ202" s="2" t="s">
        <v>1792</v>
      </c>
      <c r="CK202" s="2" t="s">
        <v>142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140</v>
      </c>
      <c r="CT202" s="2" t="s">
        <v>129</v>
      </c>
      <c r="CU202" s="2" t="s">
        <v>206</v>
      </c>
      <c r="CV202" s="2" t="s">
        <v>132</v>
      </c>
      <c r="CW202" s="2" t="s">
        <v>142</v>
      </c>
      <c r="CX202" s="2" t="s">
        <v>132</v>
      </c>
      <c r="CY202" s="4">
        <v>1</v>
      </c>
      <c r="CZ202" s="8">
        <v>39.99</v>
      </c>
      <c r="DA202" s="4"/>
      <c r="DB202" s="8"/>
      <c r="DC202" s="7"/>
      <c r="DD202" s="7"/>
      <c r="DE202" s="2" t="s">
        <v>140</v>
      </c>
      <c r="DF202" s="2" t="s">
        <v>129</v>
      </c>
      <c r="DG202" s="2" t="s">
        <v>1177</v>
      </c>
      <c r="DH202" s="2" t="s">
        <v>2059</v>
      </c>
      <c r="DI202" s="2" t="s">
        <v>142</v>
      </c>
      <c r="DJ202" s="2" t="s">
        <v>132</v>
      </c>
      <c r="DK202" s="4">
        <v>9</v>
      </c>
      <c r="DL202" s="8">
        <v>377.91</v>
      </c>
      <c r="DM202" s="4"/>
      <c r="DN202" s="8"/>
      <c r="DO202" s="7"/>
      <c r="DP202" s="7"/>
      <c r="DQ202" s="2" t="s">
        <v>140</v>
      </c>
      <c r="DR202" s="2" t="s">
        <v>129</v>
      </c>
      <c r="DS202" s="2" t="s">
        <v>1611</v>
      </c>
      <c r="DT202" s="2" t="s">
        <v>480</v>
      </c>
      <c r="DU202" s="2" t="s">
        <v>142</v>
      </c>
      <c r="DV202" s="2" t="s">
        <v>132</v>
      </c>
      <c r="DW202" s="4">
        <v>2</v>
      </c>
      <c r="DX202" s="8">
        <v>89.58</v>
      </c>
      <c r="DY202" s="4"/>
      <c r="DZ202" s="8"/>
      <c r="EA202" s="7"/>
      <c r="EB202" s="7"/>
      <c r="EC202" s="2" t="s">
        <v>140</v>
      </c>
      <c r="ED202" s="2" t="s">
        <v>129</v>
      </c>
      <c r="EE202" s="2" t="s">
        <v>871</v>
      </c>
      <c r="EF202" s="2" t="s">
        <v>1602</v>
      </c>
      <c r="EG202" s="2" t="s">
        <v>142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140</v>
      </c>
      <c r="EP202" s="2" t="s">
        <v>129</v>
      </c>
      <c r="EQ202" s="2" t="s">
        <v>2649</v>
      </c>
      <c r="ER202" s="2" t="s">
        <v>1368</v>
      </c>
      <c r="ES202" s="2" t="s">
        <v>142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164</v>
      </c>
      <c r="FB202" s="2" t="s">
        <v>129</v>
      </c>
      <c r="FC202" s="2" t="s">
        <v>132</v>
      </c>
      <c r="FD202" s="2" t="s">
        <v>132</v>
      </c>
      <c r="FE202" s="2" t="s">
        <v>142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176</v>
      </c>
      <c r="FN202" s="2" t="s">
        <v>129</v>
      </c>
      <c r="FO202" s="2" t="s">
        <v>132</v>
      </c>
      <c r="FP202" s="2" t="s">
        <v>132</v>
      </c>
      <c r="FQ202" s="2" t="s">
        <v>142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140</v>
      </c>
      <c r="FZ202" s="2" t="s">
        <v>129</v>
      </c>
      <c r="GA202" s="2" t="s">
        <v>2550</v>
      </c>
      <c r="GB202" s="2" t="s">
        <v>132</v>
      </c>
      <c r="GC202" s="2" t="s">
        <v>142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140</v>
      </c>
      <c r="GL202" s="2" t="s">
        <v>129</v>
      </c>
      <c r="GM202" s="2" t="s">
        <v>1177</v>
      </c>
      <c r="GN202" s="2" t="s">
        <v>132</v>
      </c>
      <c r="GO202" s="2" t="s">
        <v>142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140</v>
      </c>
      <c r="GX202" s="2" t="s">
        <v>129</v>
      </c>
      <c r="GY202" s="2" t="s">
        <v>1177</v>
      </c>
      <c r="GZ202" s="2" t="s">
        <v>132</v>
      </c>
      <c r="HA202" s="2" t="s">
        <v>142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164</v>
      </c>
      <c r="HJ202" s="2" t="s">
        <v>129</v>
      </c>
      <c r="HK202" s="2" t="s">
        <v>132</v>
      </c>
      <c r="HL202" s="2" t="s">
        <v>132</v>
      </c>
      <c r="HM202" s="2" t="s">
        <v>142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173</v>
      </c>
      <c r="HV202" s="2" t="s">
        <v>129</v>
      </c>
      <c r="HW202" s="2" t="s">
        <v>132</v>
      </c>
      <c r="HX202" s="2" t="s">
        <v>132</v>
      </c>
      <c r="HY202" s="2" t="s">
        <v>142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168</v>
      </c>
      <c r="IH202" s="2" t="s">
        <v>129</v>
      </c>
      <c r="II202" s="2" t="s">
        <v>132</v>
      </c>
      <c r="IJ202" s="2" t="s">
        <v>132</v>
      </c>
      <c r="IK202" s="2" t="s">
        <v>142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175</v>
      </c>
      <c r="IT202" s="2" t="s">
        <v>129</v>
      </c>
      <c r="IU202" s="2" t="s">
        <v>132</v>
      </c>
      <c r="IV202" s="2" t="s">
        <v>132</v>
      </c>
      <c r="IW202" s="2" t="s">
        <v>142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140</v>
      </c>
      <c r="JF202" s="2" t="s">
        <v>129</v>
      </c>
      <c r="JG202" s="2" t="s">
        <v>897</v>
      </c>
      <c r="JH202" s="2" t="s">
        <v>132</v>
      </c>
      <c r="JI202" s="2" t="s">
        <v>142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176</v>
      </c>
      <c r="JR202" s="2" t="s">
        <v>129</v>
      </c>
      <c r="JS202" s="2" t="s">
        <v>132</v>
      </c>
      <c r="JT202" s="2" t="s">
        <v>132</v>
      </c>
      <c r="JU202" s="2" t="s">
        <v>142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164</v>
      </c>
      <c r="KD202" s="2" t="s">
        <v>129</v>
      </c>
      <c r="KE202" s="2" t="s">
        <v>132</v>
      </c>
      <c r="KF202" s="2" t="s">
        <v>132</v>
      </c>
      <c r="KG202" s="2" t="s">
        <v>142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175</v>
      </c>
      <c r="KP202" s="2" t="s">
        <v>129</v>
      </c>
      <c r="KQ202" s="2" t="s">
        <v>132</v>
      </c>
      <c r="KR202" s="2" t="s">
        <v>132</v>
      </c>
      <c r="KS202" s="2" t="s">
        <v>142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176</v>
      </c>
      <c r="LB202" s="2" t="s">
        <v>177</v>
      </c>
      <c r="LC202" s="2" t="s">
        <v>132</v>
      </c>
      <c r="LD202" s="2" t="s">
        <v>132</v>
      </c>
      <c r="LE202" s="2" t="s">
        <v>142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175</v>
      </c>
      <c r="LN202" s="2" t="s">
        <v>129</v>
      </c>
      <c r="LO202" s="2" t="s">
        <v>132</v>
      </c>
      <c r="LP202" s="2" t="s">
        <v>132</v>
      </c>
      <c r="LQ202" s="2" t="s">
        <v>142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175</v>
      </c>
      <c r="ML202" s="2" t="s">
        <v>129</v>
      </c>
      <c r="MM202" s="2" t="s">
        <v>132</v>
      </c>
      <c r="MN202" s="2" t="s">
        <v>132</v>
      </c>
      <c r="MO202" s="2" t="s">
        <v>142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175</v>
      </c>
      <c r="MX202" s="2" t="s">
        <v>129</v>
      </c>
      <c r="MY202" s="2" t="s">
        <v>132</v>
      </c>
      <c r="MZ202" s="2" t="s">
        <v>132</v>
      </c>
      <c r="NA202" s="2" t="s">
        <v>142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175</v>
      </c>
      <c r="NJ202" s="2" t="s">
        <v>129</v>
      </c>
      <c r="NK202" s="2" t="s">
        <v>132</v>
      </c>
      <c r="NL202" s="2" t="s">
        <v>132</v>
      </c>
      <c r="NM202" s="2" t="s">
        <v>142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175</v>
      </c>
      <c r="OH202" s="2" t="s">
        <v>129</v>
      </c>
      <c r="OI202" s="2" t="s">
        <v>132</v>
      </c>
      <c r="OJ202" s="2" t="s">
        <v>132</v>
      </c>
      <c r="OK202" s="2" t="s">
        <v>142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175</v>
      </c>
      <c r="OT202" s="2" t="s">
        <v>129</v>
      </c>
      <c r="OU202" s="2" t="s">
        <v>132</v>
      </c>
      <c r="OV202" s="2" t="s">
        <v>132</v>
      </c>
      <c r="OW202" s="2" t="s">
        <v>142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176</v>
      </c>
      <c r="PF202" s="2" t="s">
        <v>129</v>
      </c>
      <c r="PG202" s="2" t="s">
        <v>132</v>
      </c>
      <c r="PH202" s="2" t="s">
        <v>132</v>
      </c>
      <c r="PI202" s="2" t="s">
        <v>142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176</v>
      </c>
      <c r="PR202" s="2" t="s">
        <v>129</v>
      </c>
      <c r="PS202" s="2" t="s">
        <v>132</v>
      </c>
      <c r="PT202" s="2" t="s">
        <v>132</v>
      </c>
      <c r="PU202" s="2" t="s">
        <v>142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175</v>
      </c>
      <c r="QD202" s="2" t="s">
        <v>129</v>
      </c>
      <c r="QE202" s="2" t="s">
        <v>132</v>
      </c>
      <c r="QF202" s="2" t="s">
        <v>132</v>
      </c>
      <c r="QG202" s="2" t="s">
        <v>142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176</v>
      </c>
      <c r="RB202" s="2" t="s">
        <v>129</v>
      </c>
      <c r="RC202" s="2" t="s">
        <v>132</v>
      </c>
      <c r="RD202" s="2" t="s">
        <v>132</v>
      </c>
      <c r="RE202" s="2" t="s">
        <v>142</v>
      </c>
      <c r="RF202" s="2" t="s">
        <v>132</v>
      </c>
      <c r="RG202" s="4"/>
      <c r="RH202" s="8"/>
      <c r="RI202" s="4"/>
      <c r="RJ202" s="8"/>
      <c r="RK202" s="7"/>
      <c r="RL202" s="7"/>
      <c r="RM202" s="2" t="s">
        <v>176</v>
      </c>
      <c r="RN202" s="2" t="s">
        <v>129</v>
      </c>
      <c r="RO202" s="2" t="s">
        <v>132</v>
      </c>
      <c r="RP202" s="2" t="s">
        <v>132</v>
      </c>
      <c r="RQ202" s="2" t="s">
        <v>142</v>
      </c>
      <c r="RR202" s="2" t="s">
        <v>132</v>
      </c>
    </row>
    <row r="203">
      <c r="A203" s="2" t="s">
        <v>2655</v>
      </c>
      <c r="B203" s="2" t="s">
        <v>121</v>
      </c>
      <c r="C203" s="2" t="s">
        <v>2434</v>
      </c>
      <c r="D203" s="2" t="s">
        <v>1990</v>
      </c>
      <c r="E203" s="2" t="s">
        <v>124</v>
      </c>
      <c r="F203" s="2" t="s">
        <v>2656</v>
      </c>
      <c r="G203" s="2" t="s">
        <v>2656</v>
      </c>
      <c r="H203" s="2" t="s">
        <v>2656</v>
      </c>
      <c r="I203" s="2" t="s">
        <v>2657</v>
      </c>
      <c r="J203" s="2" t="s">
        <v>127</v>
      </c>
      <c r="K203" s="2" t="s">
        <v>512</v>
      </c>
      <c r="L203" s="3">
        <v>25.71</v>
      </c>
      <c r="M203" s="3">
        <v>27</v>
      </c>
      <c r="N203" s="3">
        <v>59.99</v>
      </c>
      <c r="O203" s="2" t="s">
        <v>129</v>
      </c>
      <c r="P203" s="2" t="s">
        <v>864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282</v>
      </c>
      <c r="V203" s="2" t="s">
        <v>2644</v>
      </c>
      <c r="W203" s="2" t="s">
        <v>2546</v>
      </c>
      <c r="X203" s="2" t="s">
        <v>879</v>
      </c>
      <c r="Y203" s="2" t="s">
        <v>2645</v>
      </c>
      <c r="Z203" s="4">
        <v>77</v>
      </c>
      <c r="AA203" s="4">
        <f>=ROUNDDOWN(77,0)</f>
      </c>
      <c r="AB203" s="5">
        <v>1</v>
      </c>
      <c r="AC203" s="2" t="s">
        <v>132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3</v>
      </c>
      <c r="AQ203" s="8">
        <v>88.81</v>
      </c>
      <c r="AR203" s="4"/>
      <c r="AS203" s="8"/>
      <c r="AT203" s="7"/>
      <c r="AU203" s="7"/>
      <c r="AV203" s="4">
        <v>3</v>
      </c>
      <c r="AW203" s="8">
        <v>88.81</v>
      </c>
      <c r="AX203" s="4"/>
      <c r="AY203" s="8"/>
      <c r="AZ203" s="7"/>
      <c r="BA203" s="7"/>
      <c r="BB203" s="7">
        <v>1</v>
      </c>
      <c r="BC203" s="4">
        <v>3</v>
      </c>
      <c r="BD203" s="8">
        <v>88.81</v>
      </c>
      <c r="BE203" s="4"/>
      <c r="BF203" s="8"/>
      <c r="BG203" s="7"/>
      <c r="BH203" s="7"/>
      <c r="BI203" s="7">
        <v>1</v>
      </c>
      <c r="BJ203" s="4">
        <v>3</v>
      </c>
      <c r="BK203" s="8">
        <v>88.81</v>
      </c>
      <c r="BL203" s="2" t="s">
        <v>2658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140</v>
      </c>
      <c r="BV203" s="2" t="s">
        <v>129</v>
      </c>
      <c r="BW203" s="2" t="s">
        <v>132</v>
      </c>
      <c r="BX203" s="2" t="s">
        <v>2604</v>
      </c>
      <c r="BY203" s="2" t="s">
        <v>142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140</v>
      </c>
      <c r="CH203" s="2" t="s">
        <v>129</v>
      </c>
      <c r="CI203" s="2" t="s">
        <v>2647</v>
      </c>
      <c r="CJ203" s="2" t="s">
        <v>132</v>
      </c>
      <c r="CK203" s="2" t="s">
        <v>142</v>
      </c>
      <c r="CL203" s="2" t="s">
        <v>132</v>
      </c>
      <c r="CM203" s="4">
        <v>2</v>
      </c>
      <c r="CN203" s="8">
        <v>60.46</v>
      </c>
      <c r="CO203" s="4"/>
      <c r="CP203" s="8"/>
      <c r="CQ203" s="7"/>
      <c r="CR203" s="7"/>
      <c r="CS203" s="2" t="s">
        <v>140</v>
      </c>
      <c r="CT203" s="2" t="s">
        <v>129</v>
      </c>
      <c r="CU203" s="2" t="s">
        <v>206</v>
      </c>
      <c r="CV203" s="2" t="s">
        <v>525</v>
      </c>
      <c r="CW203" s="2" t="s">
        <v>142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140</v>
      </c>
      <c r="DF203" s="2" t="s">
        <v>129</v>
      </c>
      <c r="DG203" s="2" t="s">
        <v>1177</v>
      </c>
      <c r="DH203" s="2" t="s">
        <v>1701</v>
      </c>
      <c r="DI203" s="2" t="s">
        <v>142</v>
      </c>
      <c r="DJ203" s="2" t="s">
        <v>132</v>
      </c>
      <c r="DK203" s="4">
        <v>1</v>
      </c>
      <c r="DL203" s="8">
        <v>28.35</v>
      </c>
      <c r="DM203" s="4"/>
      <c r="DN203" s="8"/>
      <c r="DO203" s="7"/>
      <c r="DP203" s="7"/>
      <c r="DQ203" s="2" t="s">
        <v>140</v>
      </c>
      <c r="DR203" s="2" t="s">
        <v>129</v>
      </c>
      <c r="DS203" s="2" t="s">
        <v>1484</v>
      </c>
      <c r="DT203" s="2" t="s">
        <v>2001</v>
      </c>
      <c r="DU203" s="2" t="s">
        <v>142</v>
      </c>
      <c r="DV203" s="2" t="s">
        <v>132</v>
      </c>
      <c r="DW203" s="4"/>
      <c r="DX203" s="8"/>
      <c r="DY203" s="4"/>
      <c r="DZ203" s="8"/>
      <c r="EA203" s="7"/>
      <c r="EB203" s="7"/>
      <c r="EC203" s="2" t="s">
        <v>140</v>
      </c>
      <c r="ED203" s="2" t="s">
        <v>129</v>
      </c>
      <c r="EE203" s="2" t="s">
        <v>871</v>
      </c>
      <c r="EF203" s="2" t="s">
        <v>132</v>
      </c>
      <c r="EG203" s="2" t="s">
        <v>142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129</v>
      </c>
      <c r="EQ203" s="2" t="s">
        <v>2649</v>
      </c>
      <c r="ER203" s="2" t="s">
        <v>132</v>
      </c>
      <c r="ES203" s="2" t="s">
        <v>142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164</v>
      </c>
      <c r="FB203" s="2" t="s">
        <v>129</v>
      </c>
      <c r="FC203" s="2" t="s">
        <v>132</v>
      </c>
      <c r="FD203" s="2" t="s">
        <v>132</v>
      </c>
      <c r="FE203" s="2" t="s">
        <v>142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176</v>
      </c>
      <c r="FN203" s="2" t="s">
        <v>129</v>
      </c>
      <c r="FO203" s="2" t="s">
        <v>132</v>
      </c>
      <c r="FP203" s="2" t="s">
        <v>132</v>
      </c>
      <c r="FQ203" s="2" t="s">
        <v>142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140</v>
      </c>
      <c r="FZ203" s="2" t="s">
        <v>129</v>
      </c>
      <c r="GA203" s="2" t="s">
        <v>2550</v>
      </c>
      <c r="GB203" s="2" t="s">
        <v>132</v>
      </c>
      <c r="GC203" s="2" t="s">
        <v>142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140</v>
      </c>
      <c r="GL203" s="2" t="s">
        <v>129</v>
      </c>
      <c r="GM203" s="2" t="s">
        <v>1177</v>
      </c>
      <c r="GN203" s="2" t="s">
        <v>132</v>
      </c>
      <c r="GO203" s="2" t="s">
        <v>142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140</v>
      </c>
      <c r="GX203" s="2" t="s">
        <v>129</v>
      </c>
      <c r="GY203" s="2" t="s">
        <v>1177</v>
      </c>
      <c r="GZ203" s="2" t="s">
        <v>132</v>
      </c>
      <c r="HA203" s="2" t="s">
        <v>142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164</v>
      </c>
      <c r="HJ203" s="2" t="s">
        <v>129</v>
      </c>
      <c r="HK203" s="2" t="s">
        <v>132</v>
      </c>
      <c r="HL203" s="2" t="s">
        <v>132</v>
      </c>
      <c r="HM203" s="2" t="s">
        <v>142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173</v>
      </c>
      <c r="HV203" s="2" t="s">
        <v>129</v>
      </c>
      <c r="HW203" s="2" t="s">
        <v>132</v>
      </c>
      <c r="HX203" s="2" t="s">
        <v>132</v>
      </c>
      <c r="HY203" s="2" t="s">
        <v>142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168</v>
      </c>
      <c r="IH203" s="2" t="s">
        <v>129</v>
      </c>
      <c r="II203" s="2" t="s">
        <v>132</v>
      </c>
      <c r="IJ203" s="2" t="s">
        <v>132</v>
      </c>
      <c r="IK203" s="2" t="s">
        <v>142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175</v>
      </c>
      <c r="IT203" s="2" t="s">
        <v>129</v>
      </c>
      <c r="IU203" s="2" t="s">
        <v>132</v>
      </c>
      <c r="IV203" s="2" t="s">
        <v>132</v>
      </c>
      <c r="IW203" s="2" t="s">
        <v>142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164</v>
      </c>
      <c r="JF203" s="2" t="s">
        <v>129</v>
      </c>
      <c r="JG203" s="2" t="s">
        <v>132</v>
      </c>
      <c r="JH203" s="2" t="s">
        <v>132</v>
      </c>
      <c r="JI203" s="2" t="s">
        <v>142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176</v>
      </c>
      <c r="JR203" s="2" t="s">
        <v>129</v>
      </c>
      <c r="JS203" s="2" t="s">
        <v>132</v>
      </c>
      <c r="JT203" s="2" t="s">
        <v>132</v>
      </c>
      <c r="JU203" s="2" t="s">
        <v>142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164</v>
      </c>
      <c r="KD203" s="2" t="s">
        <v>129</v>
      </c>
      <c r="KE203" s="2" t="s">
        <v>132</v>
      </c>
      <c r="KF203" s="2" t="s">
        <v>132</v>
      </c>
      <c r="KG203" s="2" t="s">
        <v>142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175</v>
      </c>
      <c r="KP203" s="2" t="s">
        <v>129</v>
      </c>
      <c r="KQ203" s="2" t="s">
        <v>132</v>
      </c>
      <c r="KR203" s="2" t="s">
        <v>132</v>
      </c>
      <c r="KS203" s="2" t="s">
        <v>142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176</v>
      </c>
      <c r="LB203" s="2" t="s">
        <v>177</v>
      </c>
      <c r="LC203" s="2" t="s">
        <v>132</v>
      </c>
      <c r="LD203" s="2" t="s">
        <v>132</v>
      </c>
      <c r="LE203" s="2" t="s">
        <v>142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175</v>
      </c>
      <c r="LN203" s="2" t="s">
        <v>129</v>
      </c>
      <c r="LO203" s="2" t="s">
        <v>132</v>
      </c>
      <c r="LP203" s="2" t="s">
        <v>132</v>
      </c>
      <c r="LQ203" s="2" t="s">
        <v>142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175</v>
      </c>
      <c r="ML203" s="2" t="s">
        <v>129</v>
      </c>
      <c r="MM203" s="2" t="s">
        <v>132</v>
      </c>
      <c r="MN203" s="2" t="s">
        <v>132</v>
      </c>
      <c r="MO203" s="2" t="s">
        <v>142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175</v>
      </c>
      <c r="MX203" s="2" t="s">
        <v>129</v>
      </c>
      <c r="MY203" s="2" t="s">
        <v>132</v>
      </c>
      <c r="MZ203" s="2" t="s">
        <v>132</v>
      </c>
      <c r="NA203" s="2" t="s">
        <v>142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175</v>
      </c>
      <c r="NJ203" s="2" t="s">
        <v>129</v>
      </c>
      <c r="NK203" s="2" t="s">
        <v>132</v>
      </c>
      <c r="NL203" s="2" t="s">
        <v>132</v>
      </c>
      <c r="NM203" s="2" t="s">
        <v>142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175</v>
      </c>
      <c r="OH203" s="2" t="s">
        <v>129</v>
      </c>
      <c r="OI203" s="2" t="s">
        <v>132</v>
      </c>
      <c r="OJ203" s="2" t="s">
        <v>132</v>
      </c>
      <c r="OK203" s="2" t="s">
        <v>142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175</v>
      </c>
      <c r="OT203" s="2" t="s">
        <v>129</v>
      </c>
      <c r="OU203" s="2" t="s">
        <v>132</v>
      </c>
      <c r="OV203" s="2" t="s">
        <v>132</v>
      </c>
      <c r="OW203" s="2" t="s">
        <v>142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176</v>
      </c>
      <c r="PF203" s="2" t="s">
        <v>129</v>
      </c>
      <c r="PG203" s="2" t="s">
        <v>132</v>
      </c>
      <c r="PH203" s="2" t="s">
        <v>132</v>
      </c>
      <c r="PI203" s="2" t="s">
        <v>142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176</v>
      </c>
      <c r="PR203" s="2" t="s">
        <v>129</v>
      </c>
      <c r="PS203" s="2" t="s">
        <v>132</v>
      </c>
      <c r="PT203" s="2" t="s">
        <v>132</v>
      </c>
      <c r="PU203" s="2" t="s">
        <v>142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175</v>
      </c>
      <c r="QD203" s="2" t="s">
        <v>129</v>
      </c>
      <c r="QE203" s="2" t="s">
        <v>132</v>
      </c>
      <c r="QF203" s="2" t="s">
        <v>132</v>
      </c>
      <c r="QG203" s="2" t="s">
        <v>142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176</v>
      </c>
      <c r="RB203" s="2" t="s">
        <v>129</v>
      </c>
      <c r="RC203" s="2" t="s">
        <v>132</v>
      </c>
      <c r="RD203" s="2" t="s">
        <v>132</v>
      </c>
      <c r="RE203" s="2" t="s">
        <v>142</v>
      </c>
      <c r="RF203" s="2" t="s">
        <v>132</v>
      </c>
      <c r="RG203" s="4"/>
      <c r="RH203" s="8"/>
      <c r="RI203" s="4"/>
      <c r="RJ203" s="8"/>
      <c r="RK203" s="7"/>
      <c r="RL203" s="7"/>
      <c r="RM203" s="2" t="s">
        <v>176</v>
      </c>
      <c r="RN203" s="2" t="s">
        <v>129</v>
      </c>
      <c r="RO203" s="2" t="s">
        <v>132</v>
      </c>
      <c r="RP203" s="2" t="s">
        <v>132</v>
      </c>
      <c r="RQ203" s="2" t="s">
        <v>142</v>
      </c>
      <c r="RR203" s="2" t="s">
        <v>132</v>
      </c>
    </row>
    <row r="204">
      <c r="A204" s="2" t="s">
        <v>2659</v>
      </c>
      <c r="B204" s="2" t="s">
        <v>121</v>
      </c>
      <c r="C204" s="2" t="s">
        <v>2660</v>
      </c>
      <c r="D204" s="2" t="s">
        <v>123</v>
      </c>
      <c r="E204" s="2" t="s">
        <v>124</v>
      </c>
      <c r="F204" s="2" t="s">
        <v>2661</v>
      </c>
      <c r="G204" s="2" t="s">
        <v>2661</v>
      </c>
      <c r="H204" s="2" t="s">
        <v>2661</v>
      </c>
      <c r="I204" s="2" t="s">
        <v>2662</v>
      </c>
      <c r="J204" s="2" t="s">
        <v>127</v>
      </c>
      <c r="K204" s="2" t="s">
        <v>1168</v>
      </c>
      <c r="L204" s="3">
        <v>22.24</v>
      </c>
      <c r="M204" s="3">
        <v>23.35</v>
      </c>
      <c r="N204" s="3">
        <v>50.99</v>
      </c>
      <c r="O204" s="2" t="s">
        <v>129</v>
      </c>
      <c r="P204" s="2" t="s">
        <v>218</v>
      </c>
      <c r="Q204" s="2" t="s">
        <v>131</v>
      </c>
      <c r="R204" s="2" t="s">
        <v>132</v>
      </c>
      <c r="S204" s="2" t="s">
        <v>2663</v>
      </c>
      <c r="T204" s="2" t="s">
        <v>132</v>
      </c>
      <c r="U204" s="2" t="s">
        <v>428</v>
      </c>
      <c r="V204" s="2" t="s">
        <v>1984</v>
      </c>
      <c r="W204" s="2" t="s">
        <v>2664</v>
      </c>
      <c r="X204" s="2" t="s">
        <v>132</v>
      </c>
      <c r="Y204" s="2" t="s">
        <v>1617</v>
      </c>
      <c r="Z204" s="4">
        <v>103</v>
      </c>
      <c r="AA204" s="4">
        <f>=ROUNDDOWN(5.42105263157895,0)</f>
      </c>
      <c r="AB204" s="5">
        <v>19</v>
      </c>
      <c r="AC204" s="2" t="s">
        <v>138</v>
      </c>
      <c r="AD204" s="4">
        <v>400</v>
      </c>
      <c r="AE204" s="4">
        <v>400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83</v>
      </c>
      <c r="AQ204" s="8">
        <v>2246.94</v>
      </c>
      <c r="AR204" s="4"/>
      <c r="AS204" s="8"/>
      <c r="AT204" s="7"/>
      <c r="AU204" s="7"/>
      <c r="AV204" s="4">
        <v>83</v>
      </c>
      <c r="AW204" s="8">
        <v>2246.94</v>
      </c>
      <c r="AX204" s="4"/>
      <c r="AY204" s="8"/>
      <c r="AZ204" s="7"/>
      <c r="BA204" s="7"/>
      <c r="BB204" s="7">
        <v>1</v>
      </c>
      <c r="BC204" s="4">
        <v>83</v>
      </c>
      <c r="BD204" s="8">
        <v>2246.94</v>
      </c>
      <c r="BE204" s="4"/>
      <c r="BF204" s="8"/>
      <c r="BG204" s="7"/>
      <c r="BH204" s="7"/>
      <c r="BI204" s="7">
        <v>1</v>
      </c>
      <c r="BJ204" s="4">
        <v>83</v>
      </c>
      <c r="BK204" s="8">
        <v>2246.94</v>
      </c>
      <c r="BL204" s="2" t="s">
        <v>2665</v>
      </c>
      <c r="BM204" s="7">
        <v>1</v>
      </c>
      <c r="BN204" s="7">
        <v>1</v>
      </c>
      <c r="BO204" s="4">
        <v>11</v>
      </c>
      <c r="BP204" s="8">
        <v>281.38</v>
      </c>
      <c r="BQ204" s="4"/>
      <c r="BR204" s="8"/>
      <c r="BS204" s="7"/>
      <c r="BT204" s="7"/>
      <c r="BU204" s="2" t="s">
        <v>140</v>
      </c>
      <c r="BV204" s="2" t="s">
        <v>129</v>
      </c>
      <c r="BW204" s="2" t="s">
        <v>132</v>
      </c>
      <c r="BX204" s="2" t="s">
        <v>1648</v>
      </c>
      <c r="BY204" s="2" t="s">
        <v>142</v>
      </c>
      <c r="BZ204" s="2" t="s">
        <v>132</v>
      </c>
      <c r="CA204" s="4">
        <v>4</v>
      </c>
      <c r="CB204" s="8">
        <v>85.88</v>
      </c>
      <c r="CC204" s="4"/>
      <c r="CD204" s="8"/>
      <c r="CE204" s="7"/>
      <c r="CF204" s="7"/>
      <c r="CG204" s="2" t="s">
        <v>140</v>
      </c>
      <c r="CH204" s="2" t="s">
        <v>129</v>
      </c>
      <c r="CI204" s="2" t="s">
        <v>353</v>
      </c>
      <c r="CJ204" s="2" t="s">
        <v>1277</v>
      </c>
      <c r="CK204" s="2" t="s">
        <v>142</v>
      </c>
      <c r="CL204" s="2" t="s">
        <v>132</v>
      </c>
      <c r="CM204" s="4">
        <v>40</v>
      </c>
      <c r="CN204" s="8">
        <v>1048.4</v>
      </c>
      <c r="CO204" s="4"/>
      <c r="CP204" s="8"/>
      <c r="CQ204" s="7"/>
      <c r="CR204" s="7"/>
      <c r="CS204" s="2" t="s">
        <v>140</v>
      </c>
      <c r="CT204" s="2" t="s">
        <v>129</v>
      </c>
      <c r="CU204" s="2" t="s">
        <v>353</v>
      </c>
      <c r="CV204" s="2" t="s">
        <v>2666</v>
      </c>
      <c r="CW204" s="2" t="s">
        <v>142</v>
      </c>
      <c r="CX204" s="2" t="s">
        <v>132</v>
      </c>
      <c r="CY204" s="4">
        <v>10</v>
      </c>
      <c r="CZ204" s="8">
        <v>306.76</v>
      </c>
      <c r="DA204" s="4"/>
      <c r="DB204" s="8"/>
      <c r="DC204" s="7"/>
      <c r="DD204" s="7"/>
      <c r="DE204" s="2" t="s">
        <v>140</v>
      </c>
      <c r="DF204" s="2" t="s">
        <v>129</v>
      </c>
      <c r="DG204" s="2" t="s">
        <v>2333</v>
      </c>
      <c r="DH204" s="2" t="s">
        <v>797</v>
      </c>
      <c r="DI204" s="2" t="s">
        <v>142</v>
      </c>
      <c r="DJ204" s="2" t="s">
        <v>132</v>
      </c>
      <c r="DK204" s="4">
        <v>15</v>
      </c>
      <c r="DL204" s="8">
        <v>405.3</v>
      </c>
      <c r="DM204" s="4"/>
      <c r="DN204" s="8"/>
      <c r="DO204" s="7"/>
      <c r="DP204" s="7"/>
      <c r="DQ204" s="2" t="s">
        <v>140</v>
      </c>
      <c r="DR204" s="2" t="s">
        <v>129</v>
      </c>
      <c r="DS204" s="2" t="s">
        <v>494</v>
      </c>
      <c r="DT204" s="2" t="s">
        <v>1116</v>
      </c>
      <c r="DU204" s="2" t="s">
        <v>142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140</v>
      </c>
      <c r="ED204" s="2" t="s">
        <v>129</v>
      </c>
      <c r="EE204" s="2" t="s">
        <v>359</v>
      </c>
      <c r="EF204" s="2" t="s">
        <v>408</v>
      </c>
      <c r="EG204" s="2" t="s">
        <v>142</v>
      </c>
      <c r="EH204" s="2" t="s">
        <v>132</v>
      </c>
      <c r="EI204" s="4">
        <v>1</v>
      </c>
      <c r="EJ204" s="8">
        <v>29.24</v>
      </c>
      <c r="EK204" s="4"/>
      <c r="EL204" s="8"/>
      <c r="EM204" s="7"/>
      <c r="EN204" s="7"/>
      <c r="EO204" s="2" t="s">
        <v>140</v>
      </c>
      <c r="EP204" s="2" t="s">
        <v>129</v>
      </c>
      <c r="EQ204" s="2" t="s">
        <v>2667</v>
      </c>
      <c r="ER204" s="2" t="s">
        <v>2668</v>
      </c>
      <c r="ES204" s="2" t="s">
        <v>142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140</v>
      </c>
      <c r="FB204" s="2" t="s">
        <v>177</v>
      </c>
      <c r="FC204" s="2" t="s">
        <v>362</v>
      </c>
      <c r="FD204" s="2" t="s">
        <v>1495</v>
      </c>
      <c r="FE204" s="2" t="s">
        <v>142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140</v>
      </c>
      <c r="FN204" s="2" t="s">
        <v>129</v>
      </c>
      <c r="FO204" s="2" t="s">
        <v>751</v>
      </c>
      <c r="FP204" s="2" t="s">
        <v>786</v>
      </c>
      <c r="FQ204" s="2" t="s">
        <v>142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140</v>
      </c>
      <c r="FZ204" s="2" t="s">
        <v>129</v>
      </c>
      <c r="GA204" s="2" t="s">
        <v>565</v>
      </c>
      <c r="GB204" s="2" t="s">
        <v>735</v>
      </c>
      <c r="GC204" s="2" t="s">
        <v>142</v>
      </c>
      <c r="GD204" s="2" t="s">
        <v>132</v>
      </c>
      <c r="GE204" s="4">
        <v>2</v>
      </c>
      <c r="GF204" s="8">
        <v>89.98</v>
      </c>
      <c r="GG204" s="4"/>
      <c r="GH204" s="8"/>
      <c r="GI204" s="7"/>
      <c r="GJ204" s="7"/>
      <c r="GK204" s="2" t="s">
        <v>140</v>
      </c>
      <c r="GL204" s="2" t="s">
        <v>129</v>
      </c>
      <c r="GM204" s="2" t="s">
        <v>2333</v>
      </c>
      <c r="GN204" s="2" t="s">
        <v>972</v>
      </c>
      <c r="GO204" s="2" t="s">
        <v>142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140</v>
      </c>
      <c r="GX204" s="2" t="s">
        <v>129</v>
      </c>
      <c r="GY204" s="2" t="s">
        <v>162</v>
      </c>
      <c r="GZ204" s="2" t="s">
        <v>132</v>
      </c>
      <c r="HA204" s="2" t="s">
        <v>142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140</v>
      </c>
      <c r="HJ204" s="2" t="s">
        <v>129</v>
      </c>
      <c r="HK204" s="2" t="s">
        <v>365</v>
      </c>
      <c r="HL204" s="2" t="s">
        <v>2669</v>
      </c>
      <c r="HM204" s="2" t="s">
        <v>142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140</v>
      </c>
      <c r="HV204" s="2" t="s">
        <v>129</v>
      </c>
      <c r="HW204" s="2" t="s">
        <v>367</v>
      </c>
      <c r="HX204" s="2" t="s">
        <v>1182</v>
      </c>
      <c r="HY204" s="2" t="s">
        <v>142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168</v>
      </c>
      <c r="IH204" s="2" t="s">
        <v>129</v>
      </c>
      <c r="II204" s="2" t="s">
        <v>132</v>
      </c>
      <c r="IJ204" s="2" t="s">
        <v>132</v>
      </c>
      <c r="IK204" s="2" t="s">
        <v>142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140</v>
      </c>
      <c r="IT204" s="2" t="s">
        <v>129</v>
      </c>
      <c r="IU204" s="2" t="s">
        <v>305</v>
      </c>
      <c r="IV204" s="2" t="s">
        <v>2670</v>
      </c>
      <c r="IW204" s="2" t="s">
        <v>142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164</v>
      </c>
      <c r="JF204" s="2" t="s">
        <v>129</v>
      </c>
      <c r="JG204" s="2" t="s">
        <v>132</v>
      </c>
      <c r="JH204" s="2" t="s">
        <v>132</v>
      </c>
      <c r="JI204" s="2" t="s">
        <v>142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140</v>
      </c>
      <c r="JR204" s="2" t="s">
        <v>129</v>
      </c>
      <c r="JS204" s="2" t="s">
        <v>570</v>
      </c>
      <c r="JT204" s="2" t="s">
        <v>668</v>
      </c>
      <c r="JU204" s="2" t="s">
        <v>142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140</v>
      </c>
      <c r="KD204" s="2" t="s">
        <v>129</v>
      </c>
      <c r="KE204" s="2" t="s">
        <v>373</v>
      </c>
      <c r="KF204" s="2" t="s">
        <v>831</v>
      </c>
      <c r="KG204" s="2" t="s">
        <v>142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173</v>
      </c>
      <c r="KP204" s="2" t="s">
        <v>129</v>
      </c>
      <c r="KQ204" s="2" t="s">
        <v>132</v>
      </c>
      <c r="KR204" s="2" t="s">
        <v>132</v>
      </c>
      <c r="KS204" s="2" t="s">
        <v>142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132</v>
      </c>
      <c r="LB204" s="2" t="s">
        <v>132</v>
      </c>
      <c r="LC204" s="2" t="s">
        <v>132</v>
      </c>
      <c r="LD204" s="2" t="s">
        <v>132</v>
      </c>
      <c r="LE204" s="2" t="s">
        <v>132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132</v>
      </c>
      <c r="LN204" s="2" t="s">
        <v>132</v>
      </c>
      <c r="LO204" s="2" t="s">
        <v>132</v>
      </c>
      <c r="LP204" s="2" t="s">
        <v>132</v>
      </c>
      <c r="LQ204" s="2" t="s">
        <v>132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140</v>
      </c>
      <c r="LZ204" s="2" t="s">
        <v>177</v>
      </c>
      <c r="MA204" s="2" t="s">
        <v>354</v>
      </c>
      <c r="MB204" s="2" t="s">
        <v>984</v>
      </c>
      <c r="MC204" s="2" t="s">
        <v>142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175</v>
      </c>
      <c r="ML204" s="2" t="s">
        <v>129</v>
      </c>
      <c r="MM204" s="2" t="s">
        <v>132</v>
      </c>
      <c r="MN204" s="2" t="s">
        <v>132</v>
      </c>
      <c r="MO204" s="2" t="s">
        <v>142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175</v>
      </c>
      <c r="MX204" s="2" t="s">
        <v>129</v>
      </c>
      <c r="MY204" s="2" t="s">
        <v>132</v>
      </c>
      <c r="MZ204" s="2" t="s">
        <v>132</v>
      </c>
      <c r="NA204" s="2" t="s">
        <v>142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175</v>
      </c>
      <c r="NJ204" s="2" t="s">
        <v>129</v>
      </c>
      <c r="NK204" s="2" t="s">
        <v>132</v>
      </c>
      <c r="NL204" s="2" t="s">
        <v>132</v>
      </c>
      <c r="NM204" s="2" t="s">
        <v>142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175</v>
      </c>
      <c r="OH204" s="2" t="s">
        <v>129</v>
      </c>
      <c r="OI204" s="2" t="s">
        <v>132</v>
      </c>
      <c r="OJ204" s="2" t="s">
        <v>132</v>
      </c>
      <c r="OK204" s="2" t="s">
        <v>142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175</v>
      </c>
      <c r="OT204" s="2" t="s">
        <v>177</v>
      </c>
      <c r="OU204" s="2" t="s">
        <v>132</v>
      </c>
      <c r="OV204" s="2" t="s">
        <v>132</v>
      </c>
      <c r="OW204" s="2" t="s">
        <v>142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164</v>
      </c>
      <c r="PF204" s="2" t="s">
        <v>129</v>
      </c>
      <c r="PG204" s="2" t="s">
        <v>132</v>
      </c>
      <c r="PH204" s="2" t="s">
        <v>132</v>
      </c>
      <c r="PI204" s="2" t="s">
        <v>142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140</v>
      </c>
      <c r="PR204" s="2" t="s">
        <v>177</v>
      </c>
      <c r="PS204" s="2" t="s">
        <v>508</v>
      </c>
      <c r="PT204" s="2" t="s">
        <v>2671</v>
      </c>
      <c r="PU204" s="2" t="s">
        <v>142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164</v>
      </c>
      <c r="QP204" s="2" t="s">
        <v>177</v>
      </c>
      <c r="QQ204" s="2" t="s">
        <v>132</v>
      </c>
      <c r="QR204" s="2" t="s">
        <v>132</v>
      </c>
      <c r="QS204" s="2" t="s">
        <v>142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176</v>
      </c>
      <c r="RB204" s="2" t="s">
        <v>129</v>
      </c>
      <c r="RC204" s="2" t="s">
        <v>132</v>
      </c>
      <c r="RD204" s="2" t="s">
        <v>132</v>
      </c>
      <c r="RE204" s="2" t="s">
        <v>142</v>
      </c>
      <c r="RF204" s="2" t="s">
        <v>180</v>
      </c>
      <c r="RG204" s="4"/>
      <c r="RH204" s="8"/>
      <c r="RI204" s="4"/>
      <c r="RJ204" s="8"/>
      <c r="RK204" s="7"/>
      <c r="RL204" s="7"/>
      <c r="RM204" s="2" t="s">
        <v>140</v>
      </c>
      <c r="RN204" s="2" t="s">
        <v>177</v>
      </c>
      <c r="RO204" s="2" t="s">
        <v>2672</v>
      </c>
      <c r="RP204" s="2" t="s">
        <v>2673</v>
      </c>
      <c r="RQ204" s="2" t="s">
        <v>142</v>
      </c>
      <c r="RR204" s="2" t="s">
        <v>132</v>
      </c>
    </row>
    <row r="205">
      <c r="A205" s="2" t="s">
        <v>2674</v>
      </c>
      <c r="B205" s="2" t="s">
        <v>121</v>
      </c>
      <c r="C205" s="2" t="s">
        <v>2660</v>
      </c>
      <c r="D205" s="2" t="s">
        <v>123</v>
      </c>
      <c r="E205" s="2" t="s">
        <v>124</v>
      </c>
      <c r="F205" s="2" t="s">
        <v>2675</v>
      </c>
      <c r="G205" s="2" t="s">
        <v>2675</v>
      </c>
      <c r="H205" s="2" t="s">
        <v>2675</v>
      </c>
      <c r="I205" s="2" t="s">
        <v>2676</v>
      </c>
      <c r="J205" s="2" t="s">
        <v>127</v>
      </c>
      <c r="K205" s="2" t="s">
        <v>426</v>
      </c>
      <c r="L205" s="3">
        <v>66.56</v>
      </c>
      <c r="M205" s="3">
        <v>69.89</v>
      </c>
      <c r="N205" s="3">
        <v>144.49</v>
      </c>
      <c r="O205" s="2" t="s">
        <v>129</v>
      </c>
      <c r="P205" s="2" t="s">
        <v>321</v>
      </c>
      <c r="Q205" s="2" t="s">
        <v>131</v>
      </c>
      <c r="R205" s="2" t="s">
        <v>132</v>
      </c>
      <c r="S205" s="2" t="s">
        <v>2677</v>
      </c>
      <c r="T205" s="2" t="s">
        <v>132</v>
      </c>
      <c r="U205" s="2" t="s">
        <v>428</v>
      </c>
      <c r="V205" s="2" t="s">
        <v>1984</v>
      </c>
      <c r="W205" s="2" t="s">
        <v>246</v>
      </c>
      <c r="X205" s="2" t="s">
        <v>132</v>
      </c>
      <c r="Y205" s="2" t="s">
        <v>2678</v>
      </c>
      <c r="Z205" s="4">
        <v>148</v>
      </c>
      <c r="AA205" s="4">
        <f>=ROUNDDOWN(29.6,0)</f>
      </c>
      <c r="AB205" s="5">
        <v>5</v>
      </c>
      <c r="AC205" s="2" t="s">
        <v>132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18</v>
      </c>
      <c r="AQ205" s="8">
        <v>1314.03</v>
      </c>
      <c r="AR205" s="4"/>
      <c r="AS205" s="8"/>
      <c r="AT205" s="7"/>
      <c r="AU205" s="7"/>
      <c r="AV205" s="4">
        <v>18</v>
      </c>
      <c r="AW205" s="8">
        <v>1314.03</v>
      </c>
      <c r="AX205" s="4"/>
      <c r="AY205" s="8"/>
      <c r="AZ205" s="7"/>
      <c r="BA205" s="7"/>
      <c r="BB205" s="7">
        <v>1</v>
      </c>
      <c r="BC205" s="4">
        <v>18</v>
      </c>
      <c r="BD205" s="8">
        <v>1314.03</v>
      </c>
      <c r="BE205" s="4"/>
      <c r="BF205" s="8"/>
      <c r="BG205" s="7"/>
      <c r="BH205" s="7"/>
      <c r="BI205" s="7">
        <v>1</v>
      </c>
      <c r="BJ205" s="4">
        <v>18</v>
      </c>
      <c r="BK205" s="8">
        <v>1314.03</v>
      </c>
      <c r="BL205" s="2" t="s">
        <v>2679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288</v>
      </c>
      <c r="BV205" s="2" t="s">
        <v>177</v>
      </c>
      <c r="BW205" s="2" t="s">
        <v>2680</v>
      </c>
      <c r="BX205" s="2" t="s">
        <v>2681</v>
      </c>
      <c r="BY205" s="2" t="s">
        <v>142</v>
      </c>
      <c r="BZ205" s="2" t="s">
        <v>132</v>
      </c>
      <c r="CA205" s="4">
        <v>5</v>
      </c>
      <c r="CB205" s="8">
        <v>285.47</v>
      </c>
      <c r="CC205" s="4"/>
      <c r="CD205" s="8"/>
      <c r="CE205" s="7"/>
      <c r="CF205" s="7"/>
      <c r="CG205" s="2" t="s">
        <v>140</v>
      </c>
      <c r="CH205" s="2" t="s">
        <v>129</v>
      </c>
      <c r="CI205" s="2" t="s">
        <v>769</v>
      </c>
      <c r="CJ205" s="2" t="s">
        <v>2682</v>
      </c>
      <c r="CK205" s="2" t="s">
        <v>142</v>
      </c>
      <c r="CL205" s="2" t="s">
        <v>132</v>
      </c>
      <c r="CM205" s="4">
        <v>3</v>
      </c>
      <c r="CN205" s="8">
        <v>247.95</v>
      </c>
      <c r="CO205" s="4"/>
      <c r="CP205" s="8"/>
      <c r="CQ205" s="7"/>
      <c r="CR205" s="7"/>
      <c r="CS205" s="2" t="s">
        <v>140</v>
      </c>
      <c r="CT205" s="2" t="s">
        <v>129</v>
      </c>
      <c r="CU205" s="2" t="s">
        <v>769</v>
      </c>
      <c r="CV205" s="2" t="s">
        <v>2683</v>
      </c>
      <c r="CW205" s="2" t="s">
        <v>142</v>
      </c>
      <c r="CX205" s="2" t="s">
        <v>132</v>
      </c>
      <c r="CY205" s="4">
        <v>10</v>
      </c>
      <c r="CZ205" s="8">
        <v>780.61</v>
      </c>
      <c r="DA205" s="4"/>
      <c r="DB205" s="8"/>
      <c r="DC205" s="7"/>
      <c r="DD205" s="7"/>
      <c r="DE205" s="2" t="s">
        <v>140</v>
      </c>
      <c r="DF205" s="2" t="s">
        <v>129</v>
      </c>
      <c r="DG205" s="2" t="s">
        <v>769</v>
      </c>
      <c r="DH205" s="2" t="s">
        <v>2684</v>
      </c>
      <c r="DI205" s="2" t="s">
        <v>142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140</v>
      </c>
      <c r="DR205" s="2" t="s">
        <v>177</v>
      </c>
      <c r="DS205" s="2" t="s">
        <v>494</v>
      </c>
      <c r="DT205" s="2" t="s">
        <v>1116</v>
      </c>
      <c r="DU205" s="2" t="s">
        <v>142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140</v>
      </c>
      <c r="ED205" s="2" t="s">
        <v>129</v>
      </c>
      <c r="EE205" s="2" t="s">
        <v>975</v>
      </c>
      <c r="EF205" s="2" t="s">
        <v>2685</v>
      </c>
      <c r="EG205" s="2" t="s">
        <v>142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140</v>
      </c>
      <c r="EP205" s="2" t="s">
        <v>129</v>
      </c>
      <c r="EQ205" s="2" t="s">
        <v>765</v>
      </c>
      <c r="ER205" s="2" t="s">
        <v>2686</v>
      </c>
      <c r="ES205" s="2" t="s">
        <v>142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140</v>
      </c>
      <c r="FB205" s="2" t="s">
        <v>177</v>
      </c>
      <c r="FC205" s="2" t="s">
        <v>1746</v>
      </c>
      <c r="FD205" s="2" t="s">
        <v>2687</v>
      </c>
      <c r="FE205" s="2" t="s">
        <v>142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140</v>
      </c>
      <c r="FN205" s="2" t="s">
        <v>129</v>
      </c>
      <c r="FO205" s="2" t="s">
        <v>1313</v>
      </c>
      <c r="FP205" s="2" t="s">
        <v>261</v>
      </c>
      <c r="FQ205" s="2" t="s">
        <v>142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140</v>
      </c>
      <c r="FZ205" s="2" t="s">
        <v>129</v>
      </c>
      <c r="GA205" s="2" t="s">
        <v>2458</v>
      </c>
      <c r="GB205" s="2" t="s">
        <v>2688</v>
      </c>
      <c r="GC205" s="2" t="s">
        <v>142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140</v>
      </c>
      <c r="GL205" s="2" t="s">
        <v>129</v>
      </c>
      <c r="GM205" s="2" t="s">
        <v>769</v>
      </c>
      <c r="GN205" s="2" t="s">
        <v>2689</v>
      </c>
      <c r="GO205" s="2" t="s">
        <v>142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140</v>
      </c>
      <c r="GX205" s="2" t="s">
        <v>129</v>
      </c>
      <c r="GY205" s="2" t="s">
        <v>162</v>
      </c>
      <c r="GZ205" s="2" t="s">
        <v>132</v>
      </c>
      <c r="HA205" s="2" t="s">
        <v>142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140</v>
      </c>
      <c r="HJ205" s="2" t="s">
        <v>129</v>
      </c>
      <c r="HK205" s="2" t="s">
        <v>1272</v>
      </c>
      <c r="HL205" s="2" t="s">
        <v>2398</v>
      </c>
      <c r="HM205" s="2" t="s">
        <v>142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140</v>
      </c>
      <c r="HV205" s="2" t="s">
        <v>129</v>
      </c>
      <c r="HW205" s="2" t="s">
        <v>417</v>
      </c>
      <c r="HX205" s="2" t="s">
        <v>985</v>
      </c>
      <c r="HY205" s="2" t="s">
        <v>142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140</v>
      </c>
      <c r="IH205" s="2" t="s">
        <v>177</v>
      </c>
      <c r="II205" s="2" t="s">
        <v>2180</v>
      </c>
      <c r="IJ205" s="2" t="s">
        <v>132</v>
      </c>
      <c r="IK205" s="2" t="s">
        <v>142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140</v>
      </c>
      <c r="IT205" s="2" t="s">
        <v>129</v>
      </c>
      <c r="IU205" s="2" t="s">
        <v>305</v>
      </c>
      <c r="IV205" s="2" t="s">
        <v>329</v>
      </c>
      <c r="IW205" s="2" t="s">
        <v>142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164</v>
      </c>
      <c r="JF205" s="2" t="s">
        <v>129</v>
      </c>
      <c r="JG205" s="2" t="s">
        <v>132</v>
      </c>
      <c r="JH205" s="2" t="s">
        <v>132</v>
      </c>
      <c r="JI205" s="2" t="s">
        <v>142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129</v>
      </c>
      <c r="JS205" s="2" t="s">
        <v>789</v>
      </c>
      <c r="JT205" s="2" t="s">
        <v>892</v>
      </c>
      <c r="JU205" s="2" t="s">
        <v>142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140</v>
      </c>
      <c r="KD205" s="2" t="s">
        <v>129</v>
      </c>
      <c r="KE205" s="2" t="s">
        <v>1101</v>
      </c>
      <c r="KF205" s="2" t="s">
        <v>289</v>
      </c>
      <c r="KG205" s="2" t="s">
        <v>142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173</v>
      </c>
      <c r="KP205" s="2" t="s">
        <v>129</v>
      </c>
      <c r="KQ205" s="2" t="s">
        <v>132</v>
      </c>
      <c r="KR205" s="2" t="s">
        <v>132</v>
      </c>
      <c r="KS205" s="2" t="s">
        <v>142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132</v>
      </c>
      <c r="LB205" s="2" t="s">
        <v>132</v>
      </c>
      <c r="LC205" s="2" t="s">
        <v>132</v>
      </c>
      <c r="LD205" s="2" t="s">
        <v>132</v>
      </c>
      <c r="LE205" s="2" t="s">
        <v>132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132</v>
      </c>
      <c r="LN205" s="2" t="s">
        <v>132</v>
      </c>
      <c r="LO205" s="2" t="s">
        <v>132</v>
      </c>
      <c r="LP205" s="2" t="s">
        <v>132</v>
      </c>
      <c r="LQ205" s="2" t="s">
        <v>132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140</v>
      </c>
      <c r="LZ205" s="2" t="s">
        <v>174</v>
      </c>
      <c r="MA205" s="2" t="s">
        <v>792</v>
      </c>
      <c r="MB205" s="2" t="s">
        <v>2426</v>
      </c>
      <c r="MC205" s="2" t="s">
        <v>142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175</v>
      </c>
      <c r="ML205" s="2" t="s">
        <v>129</v>
      </c>
      <c r="MM205" s="2" t="s">
        <v>132</v>
      </c>
      <c r="MN205" s="2" t="s">
        <v>132</v>
      </c>
      <c r="MO205" s="2" t="s">
        <v>142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175</v>
      </c>
      <c r="MX205" s="2" t="s">
        <v>129</v>
      </c>
      <c r="MY205" s="2" t="s">
        <v>132</v>
      </c>
      <c r="MZ205" s="2" t="s">
        <v>132</v>
      </c>
      <c r="NA205" s="2" t="s">
        <v>142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175</v>
      </c>
      <c r="NJ205" s="2" t="s">
        <v>129</v>
      </c>
      <c r="NK205" s="2" t="s">
        <v>132</v>
      </c>
      <c r="NL205" s="2" t="s">
        <v>132</v>
      </c>
      <c r="NM205" s="2" t="s">
        <v>142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175</v>
      </c>
      <c r="OH205" s="2" t="s">
        <v>129</v>
      </c>
      <c r="OI205" s="2" t="s">
        <v>132</v>
      </c>
      <c r="OJ205" s="2" t="s">
        <v>132</v>
      </c>
      <c r="OK205" s="2" t="s">
        <v>142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175</v>
      </c>
      <c r="OT205" s="2" t="s">
        <v>177</v>
      </c>
      <c r="OU205" s="2" t="s">
        <v>132</v>
      </c>
      <c r="OV205" s="2" t="s">
        <v>132</v>
      </c>
      <c r="OW205" s="2" t="s">
        <v>142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164</v>
      </c>
      <c r="PF205" s="2" t="s">
        <v>129</v>
      </c>
      <c r="PG205" s="2" t="s">
        <v>132</v>
      </c>
      <c r="PH205" s="2" t="s">
        <v>132</v>
      </c>
      <c r="PI205" s="2" t="s">
        <v>142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140</v>
      </c>
      <c r="PR205" s="2" t="s">
        <v>177</v>
      </c>
      <c r="PS205" s="2" t="s">
        <v>508</v>
      </c>
      <c r="PT205" s="2" t="s">
        <v>132</v>
      </c>
      <c r="PU205" s="2" t="s">
        <v>142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164</v>
      </c>
      <c r="QP205" s="2" t="s">
        <v>177</v>
      </c>
      <c r="QQ205" s="2" t="s">
        <v>132</v>
      </c>
      <c r="QR205" s="2" t="s">
        <v>132</v>
      </c>
      <c r="QS205" s="2" t="s">
        <v>142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176</v>
      </c>
      <c r="RB205" s="2" t="s">
        <v>129</v>
      </c>
      <c r="RC205" s="2" t="s">
        <v>132</v>
      </c>
      <c r="RD205" s="2" t="s">
        <v>132</v>
      </c>
      <c r="RE205" s="2" t="s">
        <v>142</v>
      </c>
      <c r="RF205" s="2" t="s">
        <v>180</v>
      </c>
      <c r="RG205" s="4"/>
      <c r="RH205" s="8"/>
      <c r="RI205" s="4"/>
      <c r="RJ205" s="8"/>
      <c r="RK205" s="7"/>
      <c r="RL205" s="7"/>
      <c r="RM205" s="2" t="s">
        <v>140</v>
      </c>
      <c r="RN205" s="2" t="s">
        <v>177</v>
      </c>
      <c r="RO205" s="2" t="s">
        <v>2690</v>
      </c>
      <c r="RP205" s="2" t="s">
        <v>1454</v>
      </c>
      <c r="RQ205" s="2" t="s">
        <v>142</v>
      </c>
      <c r="RR205" s="2" t="s">
        <v>132</v>
      </c>
    </row>
    <row r="206">
      <c r="A206" s="2" t="s">
        <v>2691</v>
      </c>
      <c r="B206" s="2" t="s">
        <v>121</v>
      </c>
      <c r="C206" s="2" t="s">
        <v>2660</v>
      </c>
      <c r="D206" s="2" t="s">
        <v>123</v>
      </c>
      <c r="E206" s="2" t="s">
        <v>124</v>
      </c>
      <c r="F206" s="2" t="s">
        <v>2692</v>
      </c>
      <c r="G206" s="2" t="s">
        <v>2692</v>
      </c>
      <c r="H206" s="2" t="s">
        <v>2692</v>
      </c>
      <c r="I206" s="2" t="s">
        <v>2693</v>
      </c>
      <c r="J206" s="2" t="s">
        <v>127</v>
      </c>
      <c r="K206" s="2" t="s">
        <v>663</v>
      </c>
      <c r="L206" s="3">
        <v>52.38</v>
      </c>
      <c r="M206" s="3">
        <v>55</v>
      </c>
      <c r="N206" s="3">
        <v>109.99</v>
      </c>
      <c r="O206" s="2" t="s">
        <v>129</v>
      </c>
      <c r="P206" s="2" t="s">
        <v>602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428</v>
      </c>
      <c r="V206" s="2" t="s">
        <v>746</v>
      </c>
      <c r="W206" s="2" t="s">
        <v>246</v>
      </c>
      <c r="X206" s="2" t="s">
        <v>2694</v>
      </c>
      <c r="Y206" s="2" t="s">
        <v>1842</v>
      </c>
      <c r="Z206" s="4">
        <v>68</v>
      </c>
      <c r="AA206" s="4">
        <f>=ROUNDDOWN(34,0)</f>
      </c>
      <c r="AB206" s="5">
        <v>2</v>
      </c>
      <c r="AC206" s="2" t="s">
        <v>132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10</v>
      </c>
      <c r="AQ206" s="8">
        <v>578.03</v>
      </c>
      <c r="AR206" s="4"/>
      <c r="AS206" s="8"/>
      <c r="AT206" s="7"/>
      <c r="AU206" s="7"/>
      <c r="AV206" s="4">
        <v>10</v>
      </c>
      <c r="AW206" s="8">
        <v>578.03</v>
      </c>
      <c r="AX206" s="4"/>
      <c r="AY206" s="8"/>
      <c r="AZ206" s="7"/>
      <c r="BA206" s="7"/>
      <c r="BB206" s="7">
        <v>1</v>
      </c>
      <c r="BC206" s="4">
        <v>10</v>
      </c>
      <c r="BD206" s="8">
        <v>578.03</v>
      </c>
      <c r="BE206" s="4"/>
      <c r="BF206" s="8"/>
      <c r="BG206" s="7"/>
      <c r="BH206" s="7"/>
      <c r="BI206" s="7">
        <v>1</v>
      </c>
      <c r="BJ206" s="4">
        <v>10</v>
      </c>
      <c r="BK206" s="8">
        <v>578.03</v>
      </c>
      <c r="BL206" s="2" t="s">
        <v>1252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164</v>
      </c>
      <c r="BV206" s="2" t="s">
        <v>129</v>
      </c>
      <c r="BW206" s="2" t="s">
        <v>132</v>
      </c>
      <c r="BX206" s="2" t="s">
        <v>132</v>
      </c>
      <c r="BY206" s="2" t="s">
        <v>142</v>
      </c>
      <c r="BZ206" s="2" t="s">
        <v>132</v>
      </c>
      <c r="CA206" s="4"/>
      <c r="CB206" s="8"/>
      <c r="CC206" s="4"/>
      <c r="CD206" s="8"/>
      <c r="CE206" s="7"/>
      <c r="CF206" s="7"/>
      <c r="CG206" s="2" t="s">
        <v>140</v>
      </c>
      <c r="CH206" s="2" t="s">
        <v>129</v>
      </c>
      <c r="CI206" s="2" t="s">
        <v>858</v>
      </c>
      <c r="CJ206" s="2" t="s">
        <v>132</v>
      </c>
      <c r="CK206" s="2" t="s">
        <v>142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140</v>
      </c>
      <c r="CT206" s="2" t="s">
        <v>129</v>
      </c>
      <c r="CU206" s="2" t="s">
        <v>206</v>
      </c>
      <c r="CV206" s="2" t="s">
        <v>132</v>
      </c>
      <c r="CW206" s="2" t="s">
        <v>142</v>
      </c>
      <c r="CX206" s="2" t="s">
        <v>132</v>
      </c>
      <c r="CY206" s="4">
        <v>5</v>
      </c>
      <c r="CZ206" s="8">
        <v>289.28</v>
      </c>
      <c r="DA206" s="4"/>
      <c r="DB206" s="8"/>
      <c r="DC206" s="7"/>
      <c r="DD206" s="7"/>
      <c r="DE206" s="2" t="s">
        <v>140</v>
      </c>
      <c r="DF206" s="2" t="s">
        <v>129</v>
      </c>
      <c r="DG206" s="2" t="s">
        <v>415</v>
      </c>
      <c r="DH206" s="2" t="s">
        <v>858</v>
      </c>
      <c r="DI206" s="2" t="s">
        <v>142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168</v>
      </c>
      <c r="DR206" s="2" t="s">
        <v>129</v>
      </c>
      <c r="DS206" s="2" t="s">
        <v>132</v>
      </c>
      <c r="DT206" s="2" t="s">
        <v>132</v>
      </c>
      <c r="DU206" s="2" t="s">
        <v>142</v>
      </c>
      <c r="DV206" s="2" t="s">
        <v>132</v>
      </c>
      <c r="DW206" s="4"/>
      <c r="DX206" s="8"/>
      <c r="DY206" s="4"/>
      <c r="DZ206" s="8"/>
      <c r="EA206" s="7"/>
      <c r="EB206" s="7"/>
      <c r="EC206" s="2" t="s">
        <v>140</v>
      </c>
      <c r="ED206" s="2" t="s">
        <v>129</v>
      </c>
      <c r="EE206" s="2" t="s">
        <v>871</v>
      </c>
      <c r="EF206" s="2" t="s">
        <v>132</v>
      </c>
      <c r="EG206" s="2" t="s">
        <v>142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140</v>
      </c>
      <c r="EP206" s="2" t="s">
        <v>129</v>
      </c>
      <c r="EQ206" s="2" t="s">
        <v>754</v>
      </c>
      <c r="ER206" s="2" t="s">
        <v>1574</v>
      </c>
      <c r="ES206" s="2" t="s">
        <v>142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173</v>
      </c>
      <c r="FB206" s="2" t="s">
        <v>129</v>
      </c>
      <c r="FC206" s="2" t="s">
        <v>132</v>
      </c>
      <c r="FD206" s="2" t="s">
        <v>132</v>
      </c>
      <c r="FE206" s="2" t="s">
        <v>142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173</v>
      </c>
      <c r="FN206" s="2" t="s">
        <v>129</v>
      </c>
      <c r="FO206" s="2" t="s">
        <v>132</v>
      </c>
      <c r="FP206" s="2" t="s">
        <v>132</v>
      </c>
      <c r="FQ206" s="2" t="s">
        <v>142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140</v>
      </c>
      <c r="FZ206" s="2" t="s">
        <v>129</v>
      </c>
      <c r="GA206" s="2" t="s">
        <v>1253</v>
      </c>
      <c r="GB206" s="2" t="s">
        <v>132</v>
      </c>
      <c r="GC206" s="2" t="s">
        <v>142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140</v>
      </c>
      <c r="GL206" s="2" t="s">
        <v>129</v>
      </c>
      <c r="GM206" s="2" t="s">
        <v>415</v>
      </c>
      <c r="GN206" s="2" t="s">
        <v>132</v>
      </c>
      <c r="GO206" s="2" t="s">
        <v>142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140</v>
      </c>
      <c r="GX206" s="2" t="s">
        <v>129</v>
      </c>
      <c r="GY206" s="2" t="s">
        <v>162</v>
      </c>
      <c r="GZ206" s="2" t="s">
        <v>132</v>
      </c>
      <c r="HA206" s="2" t="s">
        <v>142</v>
      </c>
      <c r="HB206" s="2" t="s">
        <v>132</v>
      </c>
      <c r="HC206" s="4">
        <v>5</v>
      </c>
      <c r="HD206" s="8">
        <v>288.75</v>
      </c>
      <c r="HE206" s="4"/>
      <c r="HF206" s="8"/>
      <c r="HG206" s="7"/>
      <c r="HH206" s="7"/>
      <c r="HI206" s="2" t="s">
        <v>140</v>
      </c>
      <c r="HJ206" s="2" t="s">
        <v>129</v>
      </c>
      <c r="HK206" s="2" t="s">
        <v>859</v>
      </c>
      <c r="HL206" s="2" t="s">
        <v>437</v>
      </c>
      <c r="HM206" s="2" t="s">
        <v>142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140</v>
      </c>
      <c r="HV206" s="2" t="s">
        <v>129</v>
      </c>
      <c r="HW206" s="2" t="s">
        <v>167</v>
      </c>
      <c r="HX206" s="2" t="s">
        <v>132</v>
      </c>
      <c r="HY206" s="2" t="s">
        <v>142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168</v>
      </c>
      <c r="IH206" s="2" t="s">
        <v>129</v>
      </c>
      <c r="II206" s="2" t="s">
        <v>132</v>
      </c>
      <c r="IJ206" s="2" t="s">
        <v>132</v>
      </c>
      <c r="IK206" s="2" t="s">
        <v>142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175</v>
      </c>
      <c r="IT206" s="2" t="s">
        <v>129</v>
      </c>
      <c r="IU206" s="2" t="s">
        <v>132</v>
      </c>
      <c r="IV206" s="2" t="s">
        <v>132</v>
      </c>
      <c r="IW206" s="2" t="s">
        <v>142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164</v>
      </c>
      <c r="JF206" s="2" t="s">
        <v>129</v>
      </c>
      <c r="JG206" s="2" t="s">
        <v>132</v>
      </c>
      <c r="JH206" s="2" t="s">
        <v>132</v>
      </c>
      <c r="JI206" s="2" t="s">
        <v>142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175</v>
      </c>
      <c r="JR206" s="2" t="s">
        <v>129</v>
      </c>
      <c r="JS206" s="2" t="s">
        <v>132</v>
      </c>
      <c r="JT206" s="2" t="s">
        <v>132</v>
      </c>
      <c r="JU206" s="2" t="s">
        <v>142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164</v>
      </c>
      <c r="KD206" s="2" t="s">
        <v>129</v>
      </c>
      <c r="KE206" s="2" t="s">
        <v>132</v>
      </c>
      <c r="KF206" s="2" t="s">
        <v>132</v>
      </c>
      <c r="KG206" s="2" t="s">
        <v>142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175</v>
      </c>
      <c r="KP206" s="2" t="s">
        <v>129</v>
      </c>
      <c r="KQ206" s="2" t="s">
        <v>132</v>
      </c>
      <c r="KR206" s="2" t="s">
        <v>132</v>
      </c>
      <c r="KS206" s="2" t="s">
        <v>142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175</v>
      </c>
      <c r="LB206" s="2" t="s">
        <v>177</v>
      </c>
      <c r="LC206" s="2" t="s">
        <v>132</v>
      </c>
      <c r="LD206" s="2" t="s">
        <v>132</v>
      </c>
      <c r="LE206" s="2" t="s">
        <v>142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175</v>
      </c>
      <c r="LN206" s="2" t="s">
        <v>129</v>
      </c>
      <c r="LO206" s="2" t="s">
        <v>132</v>
      </c>
      <c r="LP206" s="2" t="s">
        <v>132</v>
      </c>
      <c r="LQ206" s="2" t="s">
        <v>142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175</v>
      </c>
      <c r="ML206" s="2" t="s">
        <v>129</v>
      </c>
      <c r="MM206" s="2" t="s">
        <v>132</v>
      </c>
      <c r="MN206" s="2" t="s">
        <v>132</v>
      </c>
      <c r="MO206" s="2" t="s">
        <v>142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175</v>
      </c>
      <c r="MX206" s="2" t="s">
        <v>129</v>
      </c>
      <c r="MY206" s="2" t="s">
        <v>132</v>
      </c>
      <c r="MZ206" s="2" t="s">
        <v>132</v>
      </c>
      <c r="NA206" s="2" t="s">
        <v>142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175</v>
      </c>
      <c r="NJ206" s="2" t="s">
        <v>129</v>
      </c>
      <c r="NK206" s="2" t="s">
        <v>132</v>
      </c>
      <c r="NL206" s="2" t="s">
        <v>132</v>
      </c>
      <c r="NM206" s="2" t="s">
        <v>142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175</v>
      </c>
      <c r="OH206" s="2" t="s">
        <v>129</v>
      </c>
      <c r="OI206" s="2" t="s">
        <v>132</v>
      </c>
      <c r="OJ206" s="2" t="s">
        <v>132</v>
      </c>
      <c r="OK206" s="2" t="s">
        <v>142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175</v>
      </c>
      <c r="OT206" s="2" t="s">
        <v>129</v>
      </c>
      <c r="OU206" s="2" t="s">
        <v>132</v>
      </c>
      <c r="OV206" s="2" t="s">
        <v>132</v>
      </c>
      <c r="OW206" s="2" t="s">
        <v>142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164</v>
      </c>
      <c r="PF206" s="2" t="s">
        <v>129</v>
      </c>
      <c r="PG206" s="2" t="s">
        <v>132</v>
      </c>
      <c r="PH206" s="2" t="s">
        <v>132</v>
      </c>
      <c r="PI206" s="2" t="s">
        <v>142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175</v>
      </c>
      <c r="PR206" s="2" t="s">
        <v>129</v>
      </c>
      <c r="PS206" s="2" t="s">
        <v>132</v>
      </c>
      <c r="PT206" s="2" t="s">
        <v>132</v>
      </c>
      <c r="PU206" s="2" t="s">
        <v>142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175</v>
      </c>
      <c r="QD206" s="2" t="s">
        <v>129</v>
      </c>
      <c r="QE206" s="2" t="s">
        <v>132</v>
      </c>
      <c r="QF206" s="2" t="s">
        <v>132</v>
      </c>
      <c r="QG206" s="2" t="s">
        <v>142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175</v>
      </c>
      <c r="RB206" s="2" t="s">
        <v>129</v>
      </c>
      <c r="RC206" s="2" t="s">
        <v>132</v>
      </c>
      <c r="RD206" s="2" t="s">
        <v>132</v>
      </c>
      <c r="RE206" s="2" t="s">
        <v>142</v>
      </c>
      <c r="RF206" s="2" t="s">
        <v>180</v>
      </c>
      <c r="RG206" s="4"/>
      <c r="RH206" s="8"/>
      <c r="RI206" s="4"/>
      <c r="RJ206" s="8"/>
      <c r="RK206" s="7"/>
      <c r="RL206" s="7"/>
      <c r="RM206" s="2" t="s">
        <v>175</v>
      </c>
      <c r="RN206" s="2" t="s">
        <v>129</v>
      </c>
      <c r="RO206" s="2" t="s">
        <v>132</v>
      </c>
      <c r="RP206" s="2" t="s">
        <v>132</v>
      </c>
      <c r="RQ206" s="2" t="s">
        <v>142</v>
      </c>
      <c r="RR206" s="2" t="s">
        <v>132</v>
      </c>
    </row>
    <row r="207">
      <c r="A207" s="2" t="s">
        <v>2695</v>
      </c>
      <c r="B207" s="2" t="s">
        <v>121</v>
      </c>
      <c r="C207" s="2" t="s">
        <v>2660</v>
      </c>
      <c r="D207" s="2" t="s">
        <v>123</v>
      </c>
      <c r="E207" s="2" t="s">
        <v>124</v>
      </c>
      <c r="F207" s="2" t="s">
        <v>2696</v>
      </c>
      <c r="G207" s="2" t="s">
        <v>2696</v>
      </c>
      <c r="H207" s="2" t="s">
        <v>2696</v>
      </c>
      <c r="I207" s="2" t="s">
        <v>2697</v>
      </c>
      <c r="J207" s="2" t="s">
        <v>127</v>
      </c>
      <c r="K207" s="2" t="s">
        <v>426</v>
      </c>
      <c r="L207" s="3">
        <v>37.19</v>
      </c>
      <c r="M207" s="3">
        <v>39.05</v>
      </c>
      <c r="N207" s="3">
        <v>78.19</v>
      </c>
      <c r="O207" s="2" t="s">
        <v>129</v>
      </c>
      <c r="P207" s="2" t="s">
        <v>602</v>
      </c>
      <c r="Q207" s="2" t="s">
        <v>131</v>
      </c>
      <c r="R207" s="2" t="s">
        <v>132</v>
      </c>
      <c r="S207" s="2" t="s">
        <v>2698</v>
      </c>
      <c r="T207" s="2" t="s">
        <v>132</v>
      </c>
      <c r="U207" s="2" t="s">
        <v>428</v>
      </c>
      <c r="V207" s="2" t="s">
        <v>1984</v>
      </c>
      <c r="W207" s="2" t="s">
        <v>2664</v>
      </c>
      <c r="X207" s="2" t="s">
        <v>132</v>
      </c>
      <c r="Y207" s="2" t="s">
        <v>350</v>
      </c>
      <c r="Z207" s="4">
        <v>96</v>
      </c>
      <c r="AA207" s="4">
        <f>=ROUNDDOWN(32,0)</f>
      </c>
      <c r="AB207" s="5">
        <v>3</v>
      </c>
      <c r="AC207" s="2" t="s">
        <v>132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13</v>
      </c>
      <c r="AQ207" s="8">
        <v>559.9</v>
      </c>
      <c r="AR207" s="4"/>
      <c r="AS207" s="8"/>
      <c r="AT207" s="7"/>
      <c r="AU207" s="7"/>
      <c r="AV207" s="4">
        <v>13</v>
      </c>
      <c r="AW207" s="8">
        <v>559.9</v>
      </c>
      <c r="AX207" s="4"/>
      <c r="AY207" s="8"/>
      <c r="AZ207" s="7"/>
      <c r="BA207" s="7"/>
      <c r="BB207" s="7">
        <v>1</v>
      </c>
      <c r="BC207" s="4">
        <v>13</v>
      </c>
      <c r="BD207" s="8">
        <v>559.9</v>
      </c>
      <c r="BE207" s="4"/>
      <c r="BF207" s="8"/>
      <c r="BG207" s="7"/>
      <c r="BH207" s="7"/>
      <c r="BI207" s="7">
        <v>1</v>
      </c>
      <c r="BJ207" s="4">
        <v>13</v>
      </c>
      <c r="BK207" s="8">
        <v>559.9</v>
      </c>
      <c r="BL207" s="2" t="s">
        <v>2699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515</v>
      </c>
      <c r="BV207" s="2" t="s">
        <v>177</v>
      </c>
      <c r="BW207" s="2" t="s">
        <v>132</v>
      </c>
      <c r="BX207" s="2" t="s">
        <v>2700</v>
      </c>
      <c r="BY207" s="2" t="s">
        <v>142</v>
      </c>
      <c r="BZ207" s="2" t="s">
        <v>132</v>
      </c>
      <c r="CA207" s="4"/>
      <c r="CB207" s="8"/>
      <c r="CC207" s="4"/>
      <c r="CD207" s="8"/>
      <c r="CE207" s="7"/>
      <c r="CF207" s="7"/>
      <c r="CG207" s="2" t="s">
        <v>140</v>
      </c>
      <c r="CH207" s="2" t="s">
        <v>129</v>
      </c>
      <c r="CI207" s="2" t="s">
        <v>353</v>
      </c>
      <c r="CJ207" s="2" t="s">
        <v>1268</v>
      </c>
      <c r="CK207" s="2" t="s">
        <v>142</v>
      </c>
      <c r="CL207" s="2" t="s">
        <v>132</v>
      </c>
      <c r="CM207" s="4">
        <v>2</v>
      </c>
      <c r="CN207" s="8">
        <v>101.54</v>
      </c>
      <c r="CO207" s="4"/>
      <c r="CP207" s="8"/>
      <c r="CQ207" s="7"/>
      <c r="CR207" s="7"/>
      <c r="CS207" s="2" t="s">
        <v>140</v>
      </c>
      <c r="CT207" s="2" t="s">
        <v>129</v>
      </c>
      <c r="CU207" s="2" t="s">
        <v>353</v>
      </c>
      <c r="CV207" s="2" t="s">
        <v>1509</v>
      </c>
      <c r="CW207" s="2" t="s">
        <v>142</v>
      </c>
      <c r="CX207" s="2" t="s">
        <v>132</v>
      </c>
      <c r="CY207" s="4">
        <v>2</v>
      </c>
      <c r="CZ207" s="8">
        <v>88.24</v>
      </c>
      <c r="DA207" s="4"/>
      <c r="DB207" s="8"/>
      <c r="DC207" s="7"/>
      <c r="DD207" s="7"/>
      <c r="DE207" s="2" t="s">
        <v>140</v>
      </c>
      <c r="DF207" s="2" t="s">
        <v>129</v>
      </c>
      <c r="DG207" s="2" t="s">
        <v>2333</v>
      </c>
      <c r="DH207" s="2" t="s">
        <v>357</v>
      </c>
      <c r="DI207" s="2" t="s">
        <v>142</v>
      </c>
      <c r="DJ207" s="2" t="s">
        <v>132</v>
      </c>
      <c r="DK207" s="4"/>
      <c r="DL207" s="8"/>
      <c r="DM207" s="4"/>
      <c r="DN207" s="8"/>
      <c r="DO207" s="7"/>
      <c r="DP207" s="7"/>
      <c r="DQ207" s="2" t="s">
        <v>140</v>
      </c>
      <c r="DR207" s="2" t="s">
        <v>129</v>
      </c>
      <c r="DS207" s="2" t="s">
        <v>494</v>
      </c>
      <c r="DT207" s="2" t="s">
        <v>2701</v>
      </c>
      <c r="DU207" s="2" t="s">
        <v>142</v>
      </c>
      <c r="DV207" s="2" t="s">
        <v>132</v>
      </c>
      <c r="DW207" s="4">
        <v>1</v>
      </c>
      <c r="DX207" s="8">
        <v>55</v>
      </c>
      <c r="DY207" s="4"/>
      <c r="DZ207" s="8"/>
      <c r="EA207" s="7"/>
      <c r="EB207" s="7"/>
      <c r="EC207" s="2" t="s">
        <v>140</v>
      </c>
      <c r="ED207" s="2" t="s">
        <v>129</v>
      </c>
      <c r="EE207" s="2" t="s">
        <v>359</v>
      </c>
      <c r="EF207" s="2" t="s">
        <v>294</v>
      </c>
      <c r="EG207" s="2" t="s">
        <v>142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140</v>
      </c>
      <c r="EP207" s="2" t="s">
        <v>129</v>
      </c>
      <c r="EQ207" s="2" t="s">
        <v>2702</v>
      </c>
      <c r="ER207" s="2" t="s">
        <v>1144</v>
      </c>
      <c r="ES207" s="2" t="s">
        <v>142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140</v>
      </c>
      <c r="FB207" s="2" t="s">
        <v>177</v>
      </c>
      <c r="FC207" s="2" t="s">
        <v>362</v>
      </c>
      <c r="FD207" s="2" t="s">
        <v>2703</v>
      </c>
      <c r="FE207" s="2" t="s">
        <v>142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140</v>
      </c>
      <c r="FN207" s="2" t="s">
        <v>129</v>
      </c>
      <c r="FO207" s="2" t="s">
        <v>751</v>
      </c>
      <c r="FP207" s="2" t="s">
        <v>1079</v>
      </c>
      <c r="FQ207" s="2" t="s">
        <v>142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140</v>
      </c>
      <c r="FZ207" s="2" t="s">
        <v>129</v>
      </c>
      <c r="GA207" s="2" t="s">
        <v>565</v>
      </c>
      <c r="GB207" s="2" t="s">
        <v>723</v>
      </c>
      <c r="GC207" s="2" t="s">
        <v>142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140</v>
      </c>
      <c r="GL207" s="2" t="s">
        <v>129</v>
      </c>
      <c r="GM207" s="2" t="s">
        <v>2333</v>
      </c>
      <c r="GN207" s="2" t="s">
        <v>594</v>
      </c>
      <c r="GO207" s="2" t="s">
        <v>142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140</v>
      </c>
      <c r="GX207" s="2" t="s">
        <v>129</v>
      </c>
      <c r="GY207" s="2" t="s">
        <v>162</v>
      </c>
      <c r="GZ207" s="2" t="s">
        <v>271</v>
      </c>
      <c r="HA207" s="2" t="s">
        <v>142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140</v>
      </c>
      <c r="HJ207" s="2" t="s">
        <v>129</v>
      </c>
      <c r="HK207" s="2" t="s">
        <v>588</v>
      </c>
      <c r="HL207" s="2" t="s">
        <v>1757</v>
      </c>
      <c r="HM207" s="2" t="s">
        <v>142</v>
      </c>
      <c r="HN207" s="2" t="s">
        <v>132</v>
      </c>
      <c r="HO207" s="4">
        <v>3</v>
      </c>
      <c r="HP207" s="8">
        <v>117.15</v>
      </c>
      <c r="HQ207" s="4"/>
      <c r="HR207" s="8"/>
      <c r="HS207" s="7"/>
      <c r="HT207" s="7"/>
      <c r="HU207" s="2" t="s">
        <v>140</v>
      </c>
      <c r="HV207" s="2" t="s">
        <v>129</v>
      </c>
      <c r="HW207" s="2" t="s">
        <v>367</v>
      </c>
      <c r="HX207" s="2" t="s">
        <v>2057</v>
      </c>
      <c r="HY207" s="2" t="s">
        <v>142</v>
      </c>
      <c r="HZ207" s="2" t="s">
        <v>132</v>
      </c>
      <c r="IA207" s="4">
        <v>4</v>
      </c>
      <c r="IB207" s="8">
        <v>168.68</v>
      </c>
      <c r="IC207" s="4"/>
      <c r="ID207" s="8"/>
      <c r="IE207" s="7"/>
      <c r="IF207" s="7"/>
      <c r="IG207" s="2" t="s">
        <v>140</v>
      </c>
      <c r="IH207" s="2" t="s">
        <v>129</v>
      </c>
      <c r="II207" s="2" t="s">
        <v>2180</v>
      </c>
      <c r="IJ207" s="2" t="s">
        <v>1500</v>
      </c>
      <c r="IK207" s="2" t="s">
        <v>142</v>
      </c>
      <c r="IL207" s="2" t="s">
        <v>132</v>
      </c>
      <c r="IM207" s="4">
        <v>1</v>
      </c>
      <c r="IN207" s="8">
        <v>29.29</v>
      </c>
      <c r="IO207" s="4"/>
      <c r="IP207" s="8"/>
      <c r="IQ207" s="7"/>
      <c r="IR207" s="7"/>
      <c r="IS207" s="2" t="s">
        <v>140</v>
      </c>
      <c r="IT207" s="2" t="s">
        <v>129</v>
      </c>
      <c r="IU207" s="2" t="s">
        <v>305</v>
      </c>
      <c r="IV207" s="2" t="s">
        <v>2060</v>
      </c>
      <c r="IW207" s="2" t="s">
        <v>142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164</v>
      </c>
      <c r="JF207" s="2" t="s">
        <v>129</v>
      </c>
      <c r="JG207" s="2" t="s">
        <v>132</v>
      </c>
      <c r="JH207" s="2" t="s">
        <v>132</v>
      </c>
      <c r="JI207" s="2" t="s">
        <v>142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140</v>
      </c>
      <c r="JR207" s="2" t="s">
        <v>129</v>
      </c>
      <c r="JS207" s="2" t="s">
        <v>236</v>
      </c>
      <c r="JT207" s="2" t="s">
        <v>2126</v>
      </c>
      <c r="JU207" s="2" t="s">
        <v>142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140</v>
      </c>
      <c r="KD207" s="2" t="s">
        <v>129</v>
      </c>
      <c r="KE207" s="2" t="s">
        <v>373</v>
      </c>
      <c r="KF207" s="2" t="s">
        <v>1335</v>
      </c>
      <c r="KG207" s="2" t="s">
        <v>142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132</v>
      </c>
      <c r="KP207" s="2" t="s">
        <v>132</v>
      </c>
      <c r="KQ207" s="2" t="s">
        <v>132</v>
      </c>
      <c r="KR207" s="2" t="s">
        <v>132</v>
      </c>
      <c r="KS207" s="2" t="s">
        <v>132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132</v>
      </c>
      <c r="LB207" s="2" t="s">
        <v>132</v>
      </c>
      <c r="LC207" s="2" t="s">
        <v>132</v>
      </c>
      <c r="LD207" s="2" t="s">
        <v>132</v>
      </c>
      <c r="LE207" s="2" t="s">
        <v>132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132</v>
      </c>
      <c r="LN207" s="2" t="s">
        <v>132</v>
      </c>
      <c r="LO207" s="2" t="s">
        <v>132</v>
      </c>
      <c r="LP207" s="2" t="s">
        <v>132</v>
      </c>
      <c r="LQ207" s="2" t="s">
        <v>132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140</v>
      </c>
      <c r="LZ207" s="2" t="s">
        <v>174</v>
      </c>
      <c r="MA207" s="2" t="s">
        <v>354</v>
      </c>
      <c r="MB207" s="2" t="s">
        <v>2225</v>
      </c>
      <c r="MC207" s="2" t="s">
        <v>142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175</v>
      </c>
      <c r="ML207" s="2" t="s">
        <v>129</v>
      </c>
      <c r="MM207" s="2" t="s">
        <v>132</v>
      </c>
      <c r="MN207" s="2" t="s">
        <v>132</v>
      </c>
      <c r="MO207" s="2" t="s">
        <v>142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175</v>
      </c>
      <c r="MX207" s="2" t="s">
        <v>129</v>
      </c>
      <c r="MY207" s="2" t="s">
        <v>132</v>
      </c>
      <c r="MZ207" s="2" t="s">
        <v>132</v>
      </c>
      <c r="NA207" s="2" t="s">
        <v>142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175</v>
      </c>
      <c r="NJ207" s="2" t="s">
        <v>129</v>
      </c>
      <c r="NK207" s="2" t="s">
        <v>132</v>
      </c>
      <c r="NL207" s="2" t="s">
        <v>132</v>
      </c>
      <c r="NM207" s="2" t="s">
        <v>142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175</v>
      </c>
      <c r="OH207" s="2" t="s">
        <v>129</v>
      </c>
      <c r="OI207" s="2" t="s">
        <v>132</v>
      </c>
      <c r="OJ207" s="2" t="s">
        <v>132</v>
      </c>
      <c r="OK207" s="2" t="s">
        <v>142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175</v>
      </c>
      <c r="OT207" s="2" t="s">
        <v>177</v>
      </c>
      <c r="OU207" s="2" t="s">
        <v>132</v>
      </c>
      <c r="OV207" s="2" t="s">
        <v>132</v>
      </c>
      <c r="OW207" s="2" t="s">
        <v>142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164</v>
      </c>
      <c r="PF207" s="2" t="s">
        <v>129</v>
      </c>
      <c r="PG207" s="2" t="s">
        <v>132</v>
      </c>
      <c r="PH207" s="2" t="s">
        <v>132</v>
      </c>
      <c r="PI207" s="2" t="s">
        <v>142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140</v>
      </c>
      <c r="PR207" s="2" t="s">
        <v>177</v>
      </c>
      <c r="PS207" s="2" t="s">
        <v>508</v>
      </c>
      <c r="PT207" s="2" t="s">
        <v>1437</v>
      </c>
      <c r="PU207" s="2" t="s">
        <v>142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164</v>
      </c>
      <c r="QP207" s="2" t="s">
        <v>177</v>
      </c>
      <c r="QQ207" s="2" t="s">
        <v>132</v>
      </c>
      <c r="QR207" s="2" t="s">
        <v>132</v>
      </c>
      <c r="QS207" s="2" t="s">
        <v>142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175</v>
      </c>
      <c r="RB207" s="2" t="s">
        <v>129</v>
      </c>
      <c r="RC207" s="2" t="s">
        <v>132</v>
      </c>
      <c r="RD207" s="2" t="s">
        <v>132</v>
      </c>
      <c r="RE207" s="2" t="s">
        <v>142</v>
      </c>
      <c r="RF207" s="2" t="s">
        <v>180</v>
      </c>
      <c r="RG207" s="4"/>
      <c r="RH207" s="8"/>
      <c r="RI207" s="4"/>
      <c r="RJ207" s="8"/>
      <c r="RK207" s="7"/>
      <c r="RL207" s="7"/>
      <c r="RM207" s="2" t="s">
        <v>140</v>
      </c>
      <c r="RN207" s="2" t="s">
        <v>177</v>
      </c>
      <c r="RO207" s="2" t="s">
        <v>2672</v>
      </c>
      <c r="RP207" s="2" t="s">
        <v>192</v>
      </c>
      <c r="RQ207" s="2" t="s">
        <v>142</v>
      </c>
      <c r="RR207" s="2" t="s">
        <v>132</v>
      </c>
    </row>
    <row r="208">
      <c r="A208" s="2" t="s">
        <v>2704</v>
      </c>
      <c r="B208" s="2" t="s">
        <v>121</v>
      </c>
      <c r="C208" s="2" t="s">
        <v>2660</v>
      </c>
      <c r="D208" s="2" t="s">
        <v>123</v>
      </c>
      <c r="E208" s="2" t="s">
        <v>844</v>
      </c>
      <c r="F208" s="2" t="s">
        <v>2705</v>
      </c>
      <c r="G208" s="2" t="s">
        <v>2705</v>
      </c>
      <c r="H208" s="2" t="s">
        <v>2705</v>
      </c>
      <c r="I208" s="2" t="s">
        <v>2706</v>
      </c>
      <c r="J208" s="2" t="s">
        <v>127</v>
      </c>
      <c r="K208" s="2" t="s">
        <v>663</v>
      </c>
      <c r="L208" s="3">
        <v>52.62</v>
      </c>
      <c r="M208" s="3">
        <v>55.25</v>
      </c>
      <c r="N208" s="3">
        <v>110.49</v>
      </c>
      <c r="O208" s="2" t="s">
        <v>129</v>
      </c>
      <c r="P208" s="2" t="s">
        <v>321</v>
      </c>
      <c r="Q208" s="2" t="s">
        <v>131</v>
      </c>
      <c r="R208" s="2" t="s">
        <v>132</v>
      </c>
      <c r="S208" s="2" t="s">
        <v>2707</v>
      </c>
      <c r="T208" s="2" t="s">
        <v>132</v>
      </c>
      <c r="U208" s="2" t="s">
        <v>428</v>
      </c>
      <c r="V208" s="2" t="s">
        <v>400</v>
      </c>
      <c r="W208" s="2" t="s">
        <v>2708</v>
      </c>
      <c r="X208" s="2" t="s">
        <v>132</v>
      </c>
      <c r="Y208" s="2" t="s">
        <v>262</v>
      </c>
      <c r="Z208" s="4">
        <v>128</v>
      </c>
      <c r="AA208" s="4">
        <f>=ROUNDDOWN(25.6,0)</f>
      </c>
      <c r="AB208" s="5">
        <v>5</v>
      </c>
      <c r="AC208" s="2" t="s">
        <v>132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25</v>
      </c>
      <c r="AQ208" s="8">
        <v>1704.82</v>
      </c>
      <c r="AR208" s="4"/>
      <c r="AS208" s="8"/>
      <c r="AT208" s="7"/>
      <c r="AU208" s="7"/>
      <c r="AV208" s="4">
        <v>25</v>
      </c>
      <c r="AW208" s="8">
        <v>1704.82</v>
      </c>
      <c r="AX208" s="4"/>
      <c r="AY208" s="8"/>
      <c r="AZ208" s="7"/>
      <c r="BA208" s="7"/>
      <c r="BB208" s="7">
        <v>1</v>
      </c>
      <c r="BC208" s="4">
        <v>25</v>
      </c>
      <c r="BD208" s="8">
        <v>1704.82</v>
      </c>
      <c r="BE208" s="4"/>
      <c r="BF208" s="8"/>
      <c r="BG208" s="7"/>
      <c r="BH208" s="7"/>
      <c r="BI208" s="7">
        <v>1</v>
      </c>
      <c r="BJ208" s="4">
        <v>25</v>
      </c>
      <c r="BK208" s="8">
        <v>1704.82</v>
      </c>
      <c r="BL208" s="2" t="s">
        <v>2709</v>
      </c>
      <c r="BM208" s="7">
        <v>1</v>
      </c>
      <c r="BN208" s="7">
        <v>1</v>
      </c>
      <c r="BO208" s="4">
        <v>8</v>
      </c>
      <c r="BP208" s="8">
        <v>484.08</v>
      </c>
      <c r="BQ208" s="4"/>
      <c r="BR208" s="8"/>
      <c r="BS208" s="7"/>
      <c r="BT208" s="7"/>
      <c r="BU208" s="2" t="s">
        <v>140</v>
      </c>
      <c r="BV208" s="2" t="s">
        <v>129</v>
      </c>
      <c r="BW208" s="2" t="s">
        <v>132</v>
      </c>
      <c r="BX208" s="2" t="s">
        <v>1845</v>
      </c>
      <c r="BY208" s="2" t="s">
        <v>142</v>
      </c>
      <c r="BZ208" s="2" t="s">
        <v>132</v>
      </c>
      <c r="CA208" s="4">
        <v>4</v>
      </c>
      <c r="CB208" s="8">
        <v>190.61</v>
      </c>
      <c r="CC208" s="4"/>
      <c r="CD208" s="8"/>
      <c r="CE208" s="7"/>
      <c r="CF208" s="7"/>
      <c r="CG208" s="2" t="s">
        <v>140</v>
      </c>
      <c r="CH208" s="2" t="s">
        <v>129</v>
      </c>
      <c r="CI208" s="2" t="s">
        <v>2710</v>
      </c>
      <c r="CJ208" s="2" t="s">
        <v>545</v>
      </c>
      <c r="CK208" s="2" t="s">
        <v>142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140</v>
      </c>
      <c r="CT208" s="2" t="s">
        <v>129</v>
      </c>
      <c r="CU208" s="2" t="s">
        <v>1924</v>
      </c>
      <c r="CV208" s="2" t="s">
        <v>2118</v>
      </c>
      <c r="CW208" s="2" t="s">
        <v>142</v>
      </c>
      <c r="CX208" s="2" t="s">
        <v>132</v>
      </c>
      <c r="CY208" s="4">
        <v>4</v>
      </c>
      <c r="CZ208" s="8">
        <v>228.15</v>
      </c>
      <c r="DA208" s="4"/>
      <c r="DB208" s="8"/>
      <c r="DC208" s="7"/>
      <c r="DD208" s="7"/>
      <c r="DE208" s="2" t="s">
        <v>140</v>
      </c>
      <c r="DF208" s="2" t="s">
        <v>129</v>
      </c>
      <c r="DG208" s="2" t="s">
        <v>691</v>
      </c>
      <c r="DH208" s="2" t="s">
        <v>2487</v>
      </c>
      <c r="DI208" s="2" t="s">
        <v>142</v>
      </c>
      <c r="DJ208" s="2" t="s">
        <v>132</v>
      </c>
      <c r="DK208" s="4">
        <v>2</v>
      </c>
      <c r="DL208" s="8">
        <v>136.48</v>
      </c>
      <c r="DM208" s="4"/>
      <c r="DN208" s="8"/>
      <c r="DO208" s="7"/>
      <c r="DP208" s="7"/>
      <c r="DQ208" s="2" t="s">
        <v>140</v>
      </c>
      <c r="DR208" s="2" t="s">
        <v>129</v>
      </c>
      <c r="DS208" s="2" t="s">
        <v>256</v>
      </c>
      <c r="DT208" s="2" t="s">
        <v>2711</v>
      </c>
      <c r="DU208" s="2" t="s">
        <v>142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140</v>
      </c>
      <c r="ED208" s="2" t="s">
        <v>129</v>
      </c>
      <c r="EE208" s="2" t="s">
        <v>331</v>
      </c>
      <c r="EF208" s="2" t="s">
        <v>1369</v>
      </c>
      <c r="EG208" s="2" t="s">
        <v>142</v>
      </c>
      <c r="EH208" s="2" t="s">
        <v>132</v>
      </c>
      <c r="EI208" s="4">
        <v>2</v>
      </c>
      <c r="EJ208" s="8">
        <v>142.98</v>
      </c>
      <c r="EK208" s="4"/>
      <c r="EL208" s="8"/>
      <c r="EM208" s="7"/>
      <c r="EN208" s="7"/>
      <c r="EO208" s="2" t="s">
        <v>140</v>
      </c>
      <c r="EP208" s="2" t="s">
        <v>129</v>
      </c>
      <c r="EQ208" s="2" t="s">
        <v>262</v>
      </c>
      <c r="ER208" s="2" t="s">
        <v>418</v>
      </c>
      <c r="ES208" s="2" t="s">
        <v>142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140</v>
      </c>
      <c r="FB208" s="2" t="s">
        <v>129</v>
      </c>
      <c r="FC208" s="2" t="s">
        <v>912</v>
      </c>
      <c r="FD208" s="2" t="s">
        <v>1215</v>
      </c>
      <c r="FE208" s="2" t="s">
        <v>142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173</v>
      </c>
      <c r="FN208" s="2" t="s">
        <v>129</v>
      </c>
      <c r="FO208" s="2" t="s">
        <v>132</v>
      </c>
      <c r="FP208" s="2" t="s">
        <v>132</v>
      </c>
      <c r="FQ208" s="2" t="s">
        <v>142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140</v>
      </c>
      <c r="FZ208" s="2" t="s">
        <v>129</v>
      </c>
      <c r="GA208" s="2" t="s">
        <v>1423</v>
      </c>
      <c r="GB208" s="2" t="s">
        <v>132</v>
      </c>
      <c r="GC208" s="2" t="s">
        <v>142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140</v>
      </c>
      <c r="GL208" s="2" t="s">
        <v>129</v>
      </c>
      <c r="GM208" s="2" t="s">
        <v>691</v>
      </c>
      <c r="GN208" s="2" t="s">
        <v>548</v>
      </c>
      <c r="GO208" s="2" t="s">
        <v>142</v>
      </c>
      <c r="GP208" s="2" t="s">
        <v>132</v>
      </c>
      <c r="GQ208" s="4">
        <v>4</v>
      </c>
      <c r="GR208" s="8">
        <v>454.28</v>
      </c>
      <c r="GS208" s="4"/>
      <c r="GT208" s="8"/>
      <c r="GU208" s="7"/>
      <c r="GV208" s="7"/>
      <c r="GW208" s="2" t="s">
        <v>140</v>
      </c>
      <c r="GX208" s="2" t="s">
        <v>129</v>
      </c>
      <c r="GY208" s="2" t="s">
        <v>162</v>
      </c>
      <c r="GZ208" s="2" t="s">
        <v>238</v>
      </c>
      <c r="HA208" s="2" t="s">
        <v>142</v>
      </c>
      <c r="HB208" s="2" t="s">
        <v>132</v>
      </c>
      <c r="HC208" s="4">
        <v>1</v>
      </c>
      <c r="HD208" s="8">
        <v>68.24</v>
      </c>
      <c r="HE208" s="4"/>
      <c r="HF208" s="8"/>
      <c r="HG208" s="7"/>
      <c r="HH208" s="7"/>
      <c r="HI208" s="2" t="s">
        <v>140</v>
      </c>
      <c r="HJ208" s="2" t="s">
        <v>129</v>
      </c>
      <c r="HK208" s="2" t="s">
        <v>342</v>
      </c>
      <c r="HL208" s="2" t="s">
        <v>1420</v>
      </c>
      <c r="HM208" s="2" t="s">
        <v>142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140</v>
      </c>
      <c r="HV208" s="2" t="s">
        <v>129</v>
      </c>
      <c r="HW208" s="2" t="s">
        <v>167</v>
      </c>
      <c r="HX208" s="2" t="s">
        <v>132</v>
      </c>
      <c r="HY208" s="2" t="s">
        <v>142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168</v>
      </c>
      <c r="IH208" s="2" t="s">
        <v>129</v>
      </c>
      <c r="II208" s="2" t="s">
        <v>132</v>
      </c>
      <c r="IJ208" s="2" t="s">
        <v>132</v>
      </c>
      <c r="IK208" s="2" t="s">
        <v>142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175</v>
      </c>
      <c r="IT208" s="2" t="s">
        <v>129</v>
      </c>
      <c r="IU208" s="2" t="s">
        <v>132</v>
      </c>
      <c r="IV208" s="2" t="s">
        <v>132</v>
      </c>
      <c r="IW208" s="2" t="s">
        <v>142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164</v>
      </c>
      <c r="JF208" s="2" t="s">
        <v>129</v>
      </c>
      <c r="JG208" s="2" t="s">
        <v>132</v>
      </c>
      <c r="JH208" s="2" t="s">
        <v>132</v>
      </c>
      <c r="JI208" s="2" t="s">
        <v>142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164</v>
      </c>
      <c r="JR208" s="2" t="s">
        <v>129</v>
      </c>
      <c r="JS208" s="2" t="s">
        <v>132</v>
      </c>
      <c r="JT208" s="2" t="s">
        <v>132</v>
      </c>
      <c r="JU208" s="2" t="s">
        <v>142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140</v>
      </c>
      <c r="KD208" s="2" t="s">
        <v>129</v>
      </c>
      <c r="KE208" s="2" t="s">
        <v>916</v>
      </c>
      <c r="KF208" s="2" t="s">
        <v>678</v>
      </c>
      <c r="KG208" s="2" t="s">
        <v>142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140</v>
      </c>
      <c r="KP208" s="2" t="s">
        <v>129</v>
      </c>
      <c r="KQ208" s="2" t="s">
        <v>270</v>
      </c>
      <c r="KR208" s="2" t="s">
        <v>132</v>
      </c>
      <c r="KS208" s="2" t="s">
        <v>142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175</v>
      </c>
      <c r="LB208" s="2" t="s">
        <v>177</v>
      </c>
      <c r="LC208" s="2" t="s">
        <v>132</v>
      </c>
      <c r="LD208" s="2" t="s">
        <v>132</v>
      </c>
      <c r="LE208" s="2" t="s">
        <v>142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164</v>
      </c>
      <c r="LZ208" s="2" t="s">
        <v>129</v>
      </c>
      <c r="MA208" s="2" t="s">
        <v>132</v>
      </c>
      <c r="MB208" s="2" t="s">
        <v>132</v>
      </c>
      <c r="MC208" s="2" t="s">
        <v>142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175</v>
      </c>
      <c r="ML208" s="2" t="s">
        <v>129</v>
      </c>
      <c r="MM208" s="2" t="s">
        <v>132</v>
      </c>
      <c r="MN208" s="2" t="s">
        <v>132</v>
      </c>
      <c r="MO208" s="2" t="s">
        <v>142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175</v>
      </c>
      <c r="MX208" s="2" t="s">
        <v>129</v>
      </c>
      <c r="MY208" s="2" t="s">
        <v>132</v>
      </c>
      <c r="MZ208" s="2" t="s">
        <v>132</v>
      </c>
      <c r="NA208" s="2" t="s">
        <v>142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175</v>
      </c>
      <c r="NJ208" s="2" t="s">
        <v>129</v>
      </c>
      <c r="NK208" s="2" t="s">
        <v>132</v>
      </c>
      <c r="NL208" s="2" t="s">
        <v>132</v>
      </c>
      <c r="NM208" s="2" t="s">
        <v>142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175</v>
      </c>
      <c r="OH208" s="2" t="s">
        <v>129</v>
      </c>
      <c r="OI208" s="2" t="s">
        <v>132</v>
      </c>
      <c r="OJ208" s="2" t="s">
        <v>132</v>
      </c>
      <c r="OK208" s="2" t="s">
        <v>142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132</v>
      </c>
      <c r="OT208" s="2" t="s">
        <v>132</v>
      </c>
      <c r="OU208" s="2" t="s">
        <v>132</v>
      </c>
      <c r="OV208" s="2" t="s">
        <v>132</v>
      </c>
      <c r="OW208" s="2" t="s">
        <v>132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164</v>
      </c>
      <c r="PF208" s="2" t="s">
        <v>129</v>
      </c>
      <c r="PG208" s="2" t="s">
        <v>132</v>
      </c>
      <c r="PH208" s="2" t="s">
        <v>132</v>
      </c>
      <c r="PI208" s="2" t="s">
        <v>142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175</v>
      </c>
      <c r="PR208" s="2" t="s">
        <v>129</v>
      </c>
      <c r="PS208" s="2" t="s">
        <v>132</v>
      </c>
      <c r="PT208" s="2" t="s">
        <v>132</v>
      </c>
      <c r="PU208" s="2" t="s">
        <v>142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175</v>
      </c>
      <c r="QD208" s="2" t="s">
        <v>129</v>
      </c>
      <c r="QE208" s="2" t="s">
        <v>132</v>
      </c>
      <c r="QF208" s="2" t="s">
        <v>132</v>
      </c>
      <c r="QG208" s="2" t="s">
        <v>142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176</v>
      </c>
      <c r="RB208" s="2" t="s">
        <v>129</v>
      </c>
      <c r="RC208" s="2" t="s">
        <v>132</v>
      </c>
      <c r="RD208" s="2" t="s">
        <v>132</v>
      </c>
      <c r="RE208" s="2" t="s">
        <v>142</v>
      </c>
      <c r="RF208" s="2" t="s">
        <v>180</v>
      </c>
      <c r="RG208" s="4"/>
      <c r="RH208" s="8"/>
      <c r="RI208" s="4"/>
      <c r="RJ208" s="8"/>
      <c r="RK208" s="7"/>
      <c r="RL208" s="7"/>
      <c r="RM208" s="2" t="s">
        <v>140</v>
      </c>
      <c r="RN208" s="2" t="s">
        <v>177</v>
      </c>
      <c r="RO208" s="2" t="s">
        <v>691</v>
      </c>
      <c r="RP208" s="2" t="s">
        <v>132</v>
      </c>
      <c r="RQ208" s="2" t="s">
        <v>142</v>
      </c>
      <c r="RR208" s="2" t="s">
        <v>132</v>
      </c>
    </row>
    <row r="209">
      <c r="A209" s="2" t="s">
        <v>2712</v>
      </c>
      <c r="B209" s="2" t="s">
        <v>121</v>
      </c>
      <c r="C209" s="2" t="s">
        <v>2660</v>
      </c>
      <c r="D209" s="2" t="s">
        <v>929</v>
      </c>
      <c r="E209" s="2" t="s">
        <v>930</v>
      </c>
      <c r="F209" s="2" t="s">
        <v>2713</v>
      </c>
      <c r="G209" s="2" t="s">
        <v>2713</v>
      </c>
      <c r="H209" s="2" t="s">
        <v>2713</v>
      </c>
      <c r="I209" s="2" t="s">
        <v>2714</v>
      </c>
      <c r="J209" s="2" t="s">
        <v>127</v>
      </c>
      <c r="K209" s="2" t="s">
        <v>2423</v>
      </c>
      <c r="L209" s="3">
        <v>32.38</v>
      </c>
      <c r="M209" s="3">
        <v>34</v>
      </c>
      <c r="N209" s="3">
        <v>67.99</v>
      </c>
      <c r="O209" s="2" t="s">
        <v>129</v>
      </c>
      <c r="P209" s="2" t="s">
        <v>321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134</v>
      </c>
      <c r="V209" s="2" t="s">
        <v>848</v>
      </c>
      <c r="W209" s="2" t="s">
        <v>401</v>
      </c>
      <c r="X209" s="2" t="s">
        <v>136</v>
      </c>
      <c r="Y209" s="2" t="s">
        <v>2072</v>
      </c>
      <c r="Z209" s="4">
        <v>202</v>
      </c>
      <c r="AA209" s="4">
        <f>=ROUNDDOWN(20.2,0)</f>
      </c>
      <c r="AB209" s="5">
        <v>10</v>
      </c>
      <c r="AC209" s="2" t="s">
        <v>1396</v>
      </c>
      <c r="AD209" s="4">
        <v>100</v>
      </c>
      <c r="AE209" s="4">
        <v>220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42</v>
      </c>
      <c r="AQ209" s="8">
        <v>1735.34</v>
      </c>
      <c r="AR209" s="4"/>
      <c r="AS209" s="8"/>
      <c r="AT209" s="7"/>
      <c r="AU209" s="7"/>
      <c r="AV209" s="4">
        <v>42</v>
      </c>
      <c r="AW209" s="8">
        <v>1735.34</v>
      </c>
      <c r="AX209" s="4"/>
      <c r="AY209" s="8"/>
      <c r="AZ209" s="7"/>
      <c r="BA209" s="7"/>
      <c r="BB209" s="7">
        <v>1</v>
      </c>
      <c r="BC209" s="4">
        <v>42</v>
      </c>
      <c r="BD209" s="8">
        <v>1735.34</v>
      </c>
      <c r="BE209" s="4"/>
      <c r="BF209" s="8"/>
      <c r="BG209" s="7"/>
      <c r="BH209" s="7"/>
      <c r="BI209" s="7">
        <v>1</v>
      </c>
      <c r="BJ209" s="4">
        <v>42</v>
      </c>
      <c r="BK209" s="8">
        <v>1735.34</v>
      </c>
      <c r="BL209" s="2" t="s">
        <v>2715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140</v>
      </c>
      <c r="BV209" s="2" t="s">
        <v>129</v>
      </c>
      <c r="BW209" s="2" t="s">
        <v>132</v>
      </c>
      <c r="BX209" s="2" t="s">
        <v>2309</v>
      </c>
      <c r="BY209" s="2" t="s">
        <v>142</v>
      </c>
      <c r="BZ209" s="2" t="s">
        <v>132</v>
      </c>
      <c r="CA209" s="4">
        <v>2</v>
      </c>
      <c r="CB209" s="8">
        <v>67.98</v>
      </c>
      <c r="CC209" s="4"/>
      <c r="CD209" s="8"/>
      <c r="CE209" s="7"/>
      <c r="CF209" s="7"/>
      <c r="CG209" s="2" t="s">
        <v>140</v>
      </c>
      <c r="CH209" s="2" t="s">
        <v>129</v>
      </c>
      <c r="CI209" s="2" t="s">
        <v>499</v>
      </c>
      <c r="CJ209" s="2" t="s">
        <v>263</v>
      </c>
      <c r="CK209" s="2" t="s">
        <v>142</v>
      </c>
      <c r="CL209" s="2" t="s">
        <v>132</v>
      </c>
      <c r="CM209" s="4">
        <v>2</v>
      </c>
      <c r="CN209" s="8">
        <v>76.16</v>
      </c>
      <c r="CO209" s="4"/>
      <c r="CP209" s="8"/>
      <c r="CQ209" s="7"/>
      <c r="CR209" s="7"/>
      <c r="CS209" s="2" t="s">
        <v>140</v>
      </c>
      <c r="CT209" s="2" t="s">
        <v>129</v>
      </c>
      <c r="CU209" s="2" t="s">
        <v>206</v>
      </c>
      <c r="CV209" s="2" t="s">
        <v>1597</v>
      </c>
      <c r="CW209" s="2" t="s">
        <v>142</v>
      </c>
      <c r="CX209" s="2" t="s">
        <v>132</v>
      </c>
      <c r="CY209" s="4">
        <v>4</v>
      </c>
      <c r="CZ209" s="8">
        <v>165.33</v>
      </c>
      <c r="DA209" s="4"/>
      <c r="DB209" s="8"/>
      <c r="DC209" s="7"/>
      <c r="DD209" s="7"/>
      <c r="DE209" s="2" t="s">
        <v>140</v>
      </c>
      <c r="DF209" s="2" t="s">
        <v>129</v>
      </c>
      <c r="DG209" s="2" t="s">
        <v>2072</v>
      </c>
      <c r="DH209" s="2" t="s">
        <v>2716</v>
      </c>
      <c r="DI209" s="2" t="s">
        <v>142</v>
      </c>
      <c r="DJ209" s="2" t="s">
        <v>132</v>
      </c>
      <c r="DK209" s="4">
        <v>32</v>
      </c>
      <c r="DL209" s="8">
        <v>1343.68</v>
      </c>
      <c r="DM209" s="4"/>
      <c r="DN209" s="8"/>
      <c r="DO209" s="7"/>
      <c r="DP209" s="7"/>
      <c r="DQ209" s="2" t="s">
        <v>140</v>
      </c>
      <c r="DR209" s="2" t="s">
        <v>129</v>
      </c>
      <c r="DS209" s="2" t="s">
        <v>256</v>
      </c>
      <c r="DT209" s="2" t="s">
        <v>1135</v>
      </c>
      <c r="DU209" s="2" t="s">
        <v>142</v>
      </c>
      <c r="DV209" s="2" t="s">
        <v>132</v>
      </c>
      <c r="DW209" s="4">
        <v>1</v>
      </c>
      <c r="DX209" s="8">
        <v>44.79</v>
      </c>
      <c r="DY209" s="4"/>
      <c r="DZ209" s="8"/>
      <c r="EA209" s="7"/>
      <c r="EB209" s="7"/>
      <c r="EC209" s="2" t="s">
        <v>140</v>
      </c>
      <c r="ED209" s="2" t="s">
        <v>129</v>
      </c>
      <c r="EE209" s="2" t="s">
        <v>331</v>
      </c>
      <c r="EF209" s="2" t="s">
        <v>157</v>
      </c>
      <c r="EG209" s="2" t="s">
        <v>142</v>
      </c>
      <c r="EH209" s="2" t="s">
        <v>132</v>
      </c>
      <c r="EI209" s="4">
        <v>1</v>
      </c>
      <c r="EJ209" s="8">
        <v>37.4</v>
      </c>
      <c r="EK209" s="4"/>
      <c r="EL209" s="8"/>
      <c r="EM209" s="7"/>
      <c r="EN209" s="7"/>
      <c r="EO209" s="2" t="s">
        <v>140</v>
      </c>
      <c r="EP209" s="2" t="s">
        <v>129</v>
      </c>
      <c r="EQ209" s="2" t="s">
        <v>1135</v>
      </c>
      <c r="ER209" s="2" t="s">
        <v>1923</v>
      </c>
      <c r="ES209" s="2" t="s">
        <v>142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796</v>
      </c>
      <c r="FB209" s="2" t="s">
        <v>129</v>
      </c>
      <c r="FC209" s="2" t="s">
        <v>132</v>
      </c>
      <c r="FD209" s="2" t="s">
        <v>132</v>
      </c>
      <c r="FE209" s="2" t="s">
        <v>142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173</v>
      </c>
      <c r="FN209" s="2" t="s">
        <v>129</v>
      </c>
      <c r="FO209" s="2" t="s">
        <v>132</v>
      </c>
      <c r="FP209" s="2" t="s">
        <v>132</v>
      </c>
      <c r="FQ209" s="2" t="s">
        <v>142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140</v>
      </c>
      <c r="FZ209" s="2" t="s">
        <v>129</v>
      </c>
      <c r="GA209" s="2" t="s">
        <v>1253</v>
      </c>
      <c r="GB209" s="2" t="s">
        <v>2586</v>
      </c>
      <c r="GC209" s="2" t="s">
        <v>142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140</v>
      </c>
      <c r="GL209" s="2" t="s">
        <v>129</v>
      </c>
      <c r="GM209" s="2" t="s">
        <v>2072</v>
      </c>
      <c r="GN209" s="2" t="s">
        <v>132</v>
      </c>
      <c r="GO209" s="2" t="s">
        <v>142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140</v>
      </c>
      <c r="GX209" s="2" t="s">
        <v>129</v>
      </c>
      <c r="GY209" s="2" t="s">
        <v>439</v>
      </c>
      <c r="GZ209" s="2" t="s">
        <v>132</v>
      </c>
      <c r="HA209" s="2" t="s">
        <v>142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796</v>
      </c>
      <c r="HJ209" s="2" t="s">
        <v>129</v>
      </c>
      <c r="HK209" s="2" t="s">
        <v>132</v>
      </c>
      <c r="HL209" s="2" t="s">
        <v>132</v>
      </c>
      <c r="HM209" s="2" t="s">
        <v>142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140</v>
      </c>
      <c r="HV209" s="2" t="s">
        <v>129</v>
      </c>
      <c r="HW209" s="2" t="s">
        <v>167</v>
      </c>
      <c r="HX209" s="2" t="s">
        <v>132</v>
      </c>
      <c r="HY209" s="2" t="s">
        <v>142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168</v>
      </c>
      <c r="IH209" s="2" t="s">
        <v>129</v>
      </c>
      <c r="II209" s="2" t="s">
        <v>132</v>
      </c>
      <c r="IJ209" s="2" t="s">
        <v>132</v>
      </c>
      <c r="IK209" s="2" t="s">
        <v>142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175</v>
      </c>
      <c r="IT209" s="2" t="s">
        <v>129</v>
      </c>
      <c r="IU209" s="2" t="s">
        <v>132</v>
      </c>
      <c r="IV209" s="2" t="s">
        <v>132</v>
      </c>
      <c r="IW209" s="2" t="s">
        <v>142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164</v>
      </c>
      <c r="JF209" s="2" t="s">
        <v>129</v>
      </c>
      <c r="JG209" s="2" t="s">
        <v>132</v>
      </c>
      <c r="JH209" s="2" t="s">
        <v>132</v>
      </c>
      <c r="JI209" s="2" t="s">
        <v>142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164</v>
      </c>
      <c r="JR209" s="2" t="s">
        <v>129</v>
      </c>
      <c r="JS209" s="2" t="s">
        <v>132</v>
      </c>
      <c r="JT209" s="2" t="s">
        <v>132</v>
      </c>
      <c r="JU209" s="2" t="s">
        <v>142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140</v>
      </c>
      <c r="KD209" s="2" t="s">
        <v>129</v>
      </c>
      <c r="KE209" s="2" t="s">
        <v>916</v>
      </c>
      <c r="KF209" s="2" t="s">
        <v>132</v>
      </c>
      <c r="KG209" s="2" t="s">
        <v>142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173</v>
      </c>
      <c r="KP209" s="2" t="s">
        <v>129</v>
      </c>
      <c r="KQ209" s="2" t="s">
        <v>270</v>
      </c>
      <c r="KR209" s="2" t="s">
        <v>132</v>
      </c>
      <c r="KS209" s="2" t="s">
        <v>142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175</v>
      </c>
      <c r="LB209" s="2" t="s">
        <v>177</v>
      </c>
      <c r="LC209" s="2" t="s">
        <v>132</v>
      </c>
      <c r="LD209" s="2" t="s">
        <v>132</v>
      </c>
      <c r="LE209" s="2" t="s">
        <v>142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132</v>
      </c>
      <c r="LN209" s="2" t="s">
        <v>132</v>
      </c>
      <c r="LO209" s="2" t="s">
        <v>132</v>
      </c>
      <c r="LP209" s="2" t="s">
        <v>132</v>
      </c>
      <c r="LQ209" s="2" t="s">
        <v>132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164</v>
      </c>
      <c r="LZ209" s="2" t="s">
        <v>129</v>
      </c>
      <c r="MA209" s="2" t="s">
        <v>132</v>
      </c>
      <c r="MB209" s="2" t="s">
        <v>132</v>
      </c>
      <c r="MC209" s="2" t="s">
        <v>142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175</v>
      </c>
      <c r="ML209" s="2" t="s">
        <v>129</v>
      </c>
      <c r="MM209" s="2" t="s">
        <v>132</v>
      </c>
      <c r="MN209" s="2" t="s">
        <v>132</v>
      </c>
      <c r="MO209" s="2" t="s">
        <v>142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175</v>
      </c>
      <c r="MX209" s="2" t="s">
        <v>129</v>
      </c>
      <c r="MY209" s="2" t="s">
        <v>132</v>
      </c>
      <c r="MZ209" s="2" t="s">
        <v>132</v>
      </c>
      <c r="NA209" s="2" t="s">
        <v>142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175</v>
      </c>
      <c r="NJ209" s="2" t="s">
        <v>129</v>
      </c>
      <c r="NK209" s="2" t="s">
        <v>132</v>
      </c>
      <c r="NL209" s="2" t="s">
        <v>132</v>
      </c>
      <c r="NM209" s="2" t="s">
        <v>142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175</v>
      </c>
      <c r="OH209" s="2" t="s">
        <v>129</v>
      </c>
      <c r="OI209" s="2" t="s">
        <v>132</v>
      </c>
      <c r="OJ209" s="2" t="s">
        <v>132</v>
      </c>
      <c r="OK209" s="2" t="s">
        <v>142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132</v>
      </c>
      <c r="OT209" s="2" t="s">
        <v>132</v>
      </c>
      <c r="OU209" s="2" t="s">
        <v>132</v>
      </c>
      <c r="OV209" s="2" t="s">
        <v>132</v>
      </c>
      <c r="OW209" s="2" t="s">
        <v>132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164</v>
      </c>
      <c r="PF209" s="2" t="s">
        <v>129</v>
      </c>
      <c r="PG209" s="2" t="s">
        <v>132</v>
      </c>
      <c r="PH209" s="2" t="s">
        <v>132</v>
      </c>
      <c r="PI209" s="2" t="s">
        <v>142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129</v>
      </c>
      <c r="PS209" s="2" t="s">
        <v>132</v>
      </c>
      <c r="PT209" s="2" t="s">
        <v>132</v>
      </c>
      <c r="PU209" s="2" t="s">
        <v>142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175</v>
      </c>
      <c r="QD209" s="2" t="s">
        <v>129</v>
      </c>
      <c r="QE209" s="2" t="s">
        <v>132</v>
      </c>
      <c r="QF209" s="2" t="s">
        <v>132</v>
      </c>
      <c r="QG209" s="2" t="s">
        <v>142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176</v>
      </c>
      <c r="RB209" s="2" t="s">
        <v>129</v>
      </c>
      <c r="RC209" s="2" t="s">
        <v>132</v>
      </c>
      <c r="RD209" s="2" t="s">
        <v>132</v>
      </c>
      <c r="RE209" s="2" t="s">
        <v>142</v>
      </c>
      <c r="RF209" s="2" t="s">
        <v>180</v>
      </c>
      <c r="RG209" s="4"/>
      <c r="RH209" s="8"/>
      <c r="RI209" s="4"/>
      <c r="RJ209" s="8"/>
      <c r="RK209" s="7"/>
      <c r="RL209" s="7"/>
      <c r="RM209" s="2" t="s">
        <v>140</v>
      </c>
      <c r="RN209" s="2" t="s">
        <v>177</v>
      </c>
      <c r="RO209" s="2" t="s">
        <v>1927</v>
      </c>
      <c r="RP209" s="2" t="s">
        <v>132</v>
      </c>
      <c r="RQ209" s="2" t="s">
        <v>142</v>
      </c>
      <c r="RR209" s="2" t="s">
        <v>132</v>
      </c>
    </row>
    <row r="210">
      <c r="A210" s="2" t="s">
        <v>2717</v>
      </c>
      <c r="B210" s="2" t="s">
        <v>121</v>
      </c>
      <c r="C210" s="2" t="s">
        <v>2660</v>
      </c>
      <c r="D210" s="2" t="s">
        <v>929</v>
      </c>
      <c r="E210" s="2" t="s">
        <v>930</v>
      </c>
      <c r="F210" s="2" t="s">
        <v>2718</v>
      </c>
      <c r="G210" s="2" t="s">
        <v>2718</v>
      </c>
      <c r="H210" s="2" t="s">
        <v>2718</v>
      </c>
      <c r="I210" s="2" t="s">
        <v>2719</v>
      </c>
      <c r="J210" s="2" t="s">
        <v>127</v>
      </c>
      <c r="K210" s="2" t="s">
        <v>2720</v>
      </c>
      <c r="L210" s="3">
        <v>72.85</v>
      </c>
      <c r="M210" s="3">
        <v>76.49</v>
      </c>
      <c r="N210" s="3">
        <v>152.99</v>
      </c>
      <c r="O210" s="2" t="s">
        <v>129</v>
      </c>
      <c r="P210" s="2" t="s">
        <v>602</v>
      </c>
      <c r="Q210" s="2" t="s">
        <v>131</v>
      </c>
      <c r="R210" s="2" t="s">
        <v>132</v>
      </c>
      <c r="S210" s="2" t="s">
        <v>2721</v>
      </c>
      <c r="T210" s="2" t="s">
        <v>132</v>
      </c>
      <c r="U210" s="2" t="s">
        <v>134</v>
      </c>
      <c r="V210" s="2" t="s">
        <v>746</v>
      </c>
      <c r="W210" s="2" t="s">
        <v>246</v>
      </c>
      <c r="X210" s="2" t="s">
        <v>2708</v>
      </c>
      <c r="Y210" s="2" t="s">
        <v>2722</v>
      </c>
      <c r="Z210" s="4">
        <v>89</v>
      </c>
      <c r="AA210" s="4">
        <f>=ROUNDDOWN(29.6666666666667,0)</f>
      </c>
      <c r="AB210" s="5">
        <v>3</v>
      </c>
      <c r="AC210" s="2" t="s">
        <v>132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15</v>
      </c>
      <c r="AQ210" s="8">
        <v>1390.91</v>
      </c>
      <c r="AR210" s="4"/>
      <c r="AS210" s="8"/>
      <c r="AT210" s="7"/>
      <c r="AU210" s="7"/>
      <c r="AV210" s="4">
        <v>15</v>
      </c>
      <c r="AW210" s="8">
        <v>1390.91</v>
      </c>
      <c r="AX210" s="4"/>
      <c r="AY210" s="8"/>
      <c r="AZ210" s="7"/>
      <c r="BA210" s="7"/>
      <c r="BB210" s="7">
        <v>1</v>
      </c>
      <c r="BC210" s="4">
        <v>15</v>
      </c>
      <c r="BD210" s="8">
        <v>1390.91</v>
      </c>
      <c r="BE210" s="4"/>
      <c r="BF210" s="8"/>
      <c r="BG210" s="7"/>
      <c r="BH210" s="7"/>
      <c r="BI210" s="7">
        <v>1</v>
      </c>
      <c r="BJ210" s="4">
        <v>15</v>
      </c>
      <c r="BK210" s="8">
        <v>1390.91</v>
      </c>
      <c r="BL210" s="2" t="s">
        <v>2723</v>
      </c>
      <c r="BM210" s="7">
        <v>1</v>
      </c>
      <c r="BN210" s="7">
        <v>1</v>
      </c>
      <c r="BO210" s="4">
        <v>2</v>
      </c>
      <c r="BP210" s="8">
        <v>167.56</v>
      </c>
      <c r="BQ210" s="4"/>
      <c r="BR210" s="8"/>
      <c r="BS210" s="7"/>
      <c r="BT210" s="7"/>
      <c r="BU210" s="2" t="s">
        <v>140</v>
      </c>
      <c r="BV210" s="2" t="s">
        <v>129</v>
      </c>
      <c r="BW210" s="2" t="s">
        <v>132</v>
      </c>
      <c r="BX210" s="2" t="s">
        <v>1845</v>
      </c>
      <c r="BY210" s="2" t="s">
        <v>142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140</v>
      </c>
      <c r="CH210" s="2" t="s">
        <v>129</v>
      </c>
      <c r="CI210" s="2" t="s">
        <v>211</v>
      </c>
      <c r="CJ210" s="2" t="s">
        <v>1415</v>
      </c>
      <c r="CK210" s="2" t="s">
        <v>142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140</v>
      </c>
      <c r="CT210" s="2" t="s">
        <v>129</v>
      </c>
      <c r="CU210" s="2" t="s">
        <v>1924</v>
      </c>
      <c r="CV210" s="2" t="s">
        <v>1212</v>
      </c>
      <c r="CW210" s="2" t="s">
        <v>142</v>
      </c>
      <c r="CX210" s="2" t="s">
        <v>132</v>
      </c>
      <c r="CY210" s="4">
        <v>1</v>
      </c>
      <c r="CZ210" s="8">
        <v>86.44</v>
      </c>
      <c r="DA210" s="4"/>
      <c r="DB210" s="8"/>
      <c r="DC210" s="7"/>
      <c r="DD210" s="7"/>
      <c r="DE210" s="2" t="s">
        <v>140</v>
      </c>
      <c r="DF210" s="2" t="s">
        <v>129</v>
      </c>
      <c r="DG210" s="2" t="s">
        <v>2722</v>
      </c>
      <c r="DH210" s="2" t="s">
        <v>2724</v>
      </c>
      <c r="DI210" s="2" t="s">
        <v>142</v>
      </c>
      <c r="DJ210" s="2" t="s">
        <v>132</v>
      </c>
      <c r="DK210" s="4">
        <v>2</v>
      </c>
      <c r="DL210" s="8">
        <v>189</v>
      </c>
      <c r="DM210" s="4"/>
      <c r="DN210" s="8"/>
      <c r="DO210" s="7"/>
      <c r="DP210" s="7"/>
      <c r="DQ210" s="2" t="s">
        <v>140</v>
      </c>
      <c r="DR210" s="2" t="s">
        <v>129</v>
      </c>
      <c r="DS210" s="2" t="s">
        <v>256</v>
      </c>
      <c r="DT210" s="2" t="s">
        <v>1847</v>
      </c>
      <c r="DU210" s="2" t="s">
        <v>142</v>
      </c>
      <c r="DV210" s="2" t="s">
        <v>132</v>
      </c>
      <c r="DW210" s="4">
        <v>4</v>
      </c>
      <c r="DX210" s="8">
        <v>403.16</v>
      </c>
      <c r="DY210" s="4"/>
      <c r="DZ210" s="8"/>
      <c r="EA210" s="7"/>
      <c r="EB210" s="7"/>
      <c r="EC210" s="2" t="s">
        <v>140</v>
      </c>
      <c r="ED210" s="2" t="s">
        <v>129</v>
      </c>
      <c r="EE210" s="2" t="s">
        <v>331</v>
      </c>
      <c r="EF210" s="2" t="s">
        <v>157</v>
      </c>
      <c r="EG210" s="2" t="s">
        <v>142</v>
      </c>
      <c r="EH210" s="2" t="s">
        <v>132</v>
      </c>
      <c r="EI210" s="4">
        <v>1</v>
      </c>
      <c r="EJ210" s="8">
        <v>99</v>
      </c>
      <c r="EK210" s="4"/>
      <c r="EL210" s="8"/>
      <c r="EM210" s="7"/>
      <c r="EN210" s="7"/>
      <c r="EO210" s="2" t="s">
        <v>140</v>
      </c>
      <c r="EP210" s="2" t="s">
        <v>129</v>
      </c>
      <c r="EQ210" s="2" t="s">
        <v>2725</v>
      </c>
      <c r="ER210" s="2" t="s">
        <v>342</v>
      </c>
      <c r="ES210" s="2" t="s">
        <v>142</v>
      </c>
      <c r="ET210" s="2" t="s">
        <v>132</v>
      </c>
      <c r="EU210" s="4">
        <v>2</v>
      </c>
      <c r="EV210" s="8">
        <v>189</v>
      </c>
      <c r="EW210" s="4"/>
      <c r="EX210" s="8"/>
      <c r="EY210" s="7"/>
      <c r="EZ210" s="7"/>
      <c r="FA210" s="2" t="s">
        <v>140</v>
      </c>
      <c r="FB210" s="2" t="s">
        <v>129</v>
      </c>
      <c r="FC210" s="2" t="s">
        <v>912</v>
      </c>
      <c r="FD210" s="2" t="s">
        <v>783</v>
      </c>
      <c r="FE210" s="2" t="s">
        <v>142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173</v>
      </c>
      <c r="FN210" s="2" t="s">
        <v>129</v>
      </c>
      <c r="FO210" s="2" t="s">
        <v>132</v>
      </c>
      <c r="FP210" s="2" t="s">
        <v>132</v>
      </c>
      <c r="FQ210" s="2" t="s">
        <v>142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140</v>
      </c>
      <c r="FZ210" s="2" t="s">
        <v>129</v>
      </c>
      <c r="GA210" s="2" t="s">
        <v>1423</v>
      </c>
      <c r="GB210" s="2" t="s">
        <v>132</v>
      </c>
      <c r="GC210" s="2" t="s">
        <v>142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140</v>
      </c>
      <c r="GL210" s="2" t="s">
        <v>129</v>
      </c>
      <c r="GM210" s="2" t="s">
        <v>2722</v>
      </c>
      <c r="GN210" s="2" t="s">
        <v>132</v>
      </c>
      <c r="GO210" s="2" t="s">
        <v>142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140</v>
      </c>
      <c r="GX210" s="2" t="s">
        <v>129</v>
      </c>
      <c r="GY210" s="2" t="s">
        <v>162</v>
      </c>
      <c r="GZ210" s="2" t="s">
        <v>132</v>
      </c>
      <c r="HA210" s="2" t="s">
        <v>142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164</v>
      </c>
      <c r="HJ210" s="2" t="s">
        <v>129</v>
      </c>
      <c r="HK210" s="2" t="s">
        <v>2568</v>
      </c>
      <c r="HL210" s="2" t="s">
        <v>132</v>
      </c>
      <c r="HM210" s="2" t="s">
        <v>142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140</v>
      </c>
      <c r="HV210" s="2" t="s">
        <v>129</v>
      </c>
      <c r="HW210" s="2" t="s">
        <v>167</v>
      </c>
      <c r="HX210" s="2" t="s">
        <v>132</v>
      </c>
      <c r="HY210" s="2" t="s">
        <v>142</v>
      </c>
      <c r="HZ210" s="2" t="s">
        <v>132</v>
      </c>
      <c r="IA210" s="4">
        <v>1</v>
      </c>
      <c r="IB210" s="8">
        <v>82.61</v>
      </c>
      <c r="IC210" s="4"/>
      <c r="ID210" s="8"/>
      <c r="IE210" s="7"/>
      <c r="IF210" s="7"/>
      <c r="IG210" s="2" t="s">
        <v>140</v>
      </c>
      <c r="IH210" s="2" t="s">
        <v>129</v>
      </c>
      <c r="II210" s="2" t="s">
        <v>1925</v>
      </c>
      <c r="IJ210" s="2" t="s">
        <v>853</v>
      </c>
      <c r="IK210" s="2" t="s">
        <v>142</v>
      </c>
      <c r="IL210" s="2" t="s">
        <v>132</v>
      </c>
      <c r="IM210" s="4">
        <v>1</v>
      </c>
      <c r="IN210" s="8">
        <v>90</v>
      </c>
      <c r="IO210" s="4"/>
      <c r="IP210" s="8"/>
      <c r="IQ210" s="7"/>
      <c r="IR210" s="7"/>
      <c r="IS210" s="2" t="s">
        <v>140</v>
      </c>
      <c r="IT210" s="2" t="s">
        <v>129</v>
      </c>
      <c r="IU210" s="2" t="s">
        <v>910</v>
      </c>
      <c r="IV210" s="2" t="s">
        <v>678</v>
      </c>
      <c r="IW210" s="2" t="s">
        <v>142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164</v>
      </c>
      <c r="JF210" s="2" t="s">
        <v>129</v>
      </c>
      <c r="JG210" s="2" t="s">
        <v>132</v>
      </c>
      <c r="JH210" s="2" t="s">
        <v>132</v>
      </c>
      <c r="JI210" s="2" t="s">
        <v>142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164</v>
      </c>
      <c r="JR210" s="2" t="s">
        <v>129</v>
      </c>
      <c r="JS210" s="2" t="s">
        <v>132</v>
      </c>
      <c r="JT210" s="2" t="s">
        <v>132</v>
      </c>
      <c r="JU210" s="2" t="s">
        <v>142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140</v>
      </c>
      <c r="KD210" s="2" t="s">
        <v>129</v>
      </c>
      <c r="KE210" s="2" t="s">
        <v>916</v>
      </c>
      <c r="KF210" s="2" t="s">
        <v>132</v>
      </c>
      <c r="KG210" s="2" t="s">
        <v>142</v>
      </c>
      <c r="KH210" s="2" t="s">
        <v>132</v>
      </c>
      <c r="KI210" s="4">
        <v>1</v>
      </c>
      <c r="KJ210" s="8">
        <v>84.14</v>
      </c>
      <c r="KK210" s="4"/>
      <c r="KL210" s="8"/>
      <c r="KM210" s="7"/>
      <c r="KN210" s="7"/>
      <c r="KO210" s="2" t="s">
        <v>140</v>
      </c>
      <c r="KP210" s="2" t="s">
        <v>129</v>
      </c>
      <c r="KQ210" s="2" t="s">
        <v>270</v>
      </c>
      <c r="KR210" s="2" t="s">
        <v>1691</v>
      </c>
      <c r="KS210" s="2" t="s">
        <v>142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175</v>
      </c>
      <c r="LB210" s="2" t="s">
        <v>177</v>
      </c>
      <c r="LC210" s="2" t="s">
        <v>132</v>
      </c>
      <c r="LD210" s="2" t="s">
        <v>132</v>
      </c>
      <c r="LE210" s="2" t="s">
        <v>142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132</v>
      </c>
      <c r="LN210" s="2" t="s">
        <v>132</v>
      </c>
      <c r="LO210" s="2" t="s">
        <v>132</v>
      </c>
      <c r="LP210" s="2" t="s">
        <v>132</v>
      </c>
      <c r="LQ210" s="2" t="s">
        <v>132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164</v>
      </c>
      <c r="LZ210" s="2" t="s">
        <v>129</v>
      </c>
      <c r="MA210" s="2" t="s">
        <v>132</v>
      </c>
      <c r="MB210" s="2" t="s">
        <v>132</v>
      </c>
      <c r="MC210" s="2" t="s">
        <v>142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175</v>
      </c>
      <c r="ML210" s="2" t="s">
        <v>129</v>
      </c>
      <c r="MM210" s="2" t="s">
        <v>132</v>
      </c>
      <c r="MN210" s="2" t="s">
        <v>132</v>
      </c>
      <c r="MO210" s="2" t="s">
        <v>142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175</v>
      </c>
      <c r="MX210" s="2" t="s">
        <v>129</v>
      </c>
      <c r="MY210" s="2" t="s">
        <v>132</v>
      </c>
      <c r="MZ210" s="2" t="s">
        <v>132</v>
      </c>
      <c r="NA210" s="2" t="s">
        <v>142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175</v>
      </c>
      <c r="NJ210" s="2" t="s">
        <v>129</v>
      </c>
      <c r="NK210" s="2" t="s">
        <v>132</v>
      </c>
      <c r="NL210" s="2" t="s">
        <v>132</v>
      </c>
      <c r="NM210" s="2" t="s">
        <v>142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175</v>
      </c>
      <c r="OH210" s="2" t="s">
        <v>129</v>
      </c>
      <c r="OI210" s="2" t="s">
        <v>132</v>
      </c>
      <c r="OJ210" s="2" t="s">
        <v>132</v>
      </c>
      <c r="OK210" s="2" t="s">
        <v>142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132</v>
      </c>
      <c r="OT210" s="2" t="s">
        <v>132</v>
      </c>
      <c r="OU210" s="2" t="s">
        <v>132</v>
      </c>
      <c r="OV210" s="2" t="s">
        <v>132</v>
      </c>
      <c r="OW210" s="2" t="s">
        <v>132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164</v>
      </c>
      <c r="PF210" s="2" t="s">
        <v>129</v>
      </c>
      <c r="PG210" s="2" t="s">
        <v>132</v>
      </c>
      <c r="PH210" s="2" t="s">
        <v>132</v>
      </c>
      <c r="PI210" s="2" t="s">
        <v>142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129</v>
      </c>
      <c r="PS210" s="2" t="s">
        <v>132</v>
      </c>
      <c r="PT210" s="2" t="s">
        <v>132</v>
      </c>
      <c r="PU210" s="2" t="s">
        <v>142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175</v>
      </c>
      <c r="QD210" s="2" t="s">
        <v>129</v>
      </c>
      <c r="QE210" s="2" t="s">
        <v>132</v>
      </c>
      <c r="QF210" s="2" t="s">
        <v>132</v>
      </c>
      <c r="QG210" s="2" t="s">
        <v>142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175</v>
      </c>
      <c r="RB210" s="2" t="s">
        <v>129</v>
      </c>
      <c r="RC210" s="2" t="s">
        <v>132</v>
      </c>
      <c r="RD210" s="2" t="s">
        <v>132</v>
      </c>
      <c r="RE210" s="2" t="s">
        <v>142</v>
      </c>
      <c r="RF210" s="2" t="s">
        <v>180</v>
      </c>
      <c r="RG210" s="4"/>
      <c r="RH210" s="8"/>
      <c r="RI210" s="4"/>
      <c r="RJ210" s="8"/>
      <c r="RK210" s="7"/>
      <c r="RL210" s="7"/>
      <c r="RM210" s="2" t="s">
        <v>140</v>
      </c>
      <c r="RN210" s="2" t="s">
        <v>177</v>
      </c>
      <c r="RO210" s="2" t="s">
        <v>2726</v>
      </c>
      <c r="RP210" s="2" t="s">
        <v>132</v>
      </c>
      <c r="RQ210" s="2" t="s">
        <v>142</v>
      </c>
      <c r="RR210" s="2" t="s">
        <v>132</v>
      </c>
    </row>
    <row r="211">
      <c r="A211" s="2" t="s">
        <v>2727</v>
      </c>
      <c r="B211" s="2" t="s">
        <v>121</v>
      </c>
      <c r="C211" s="2" t="s">
        <v>2660</v>
      </c>
      <c r="D211" s="2" t="s">
        <v>929</v>
      </c>
      <c r="E211" s="2" t="s">
        <v>930</v>
      </c>
      <c r="F211" s="2" t="s">
        <v>2728</v>
      </c>
      <c r="G211" s="2" t="s">
        <v>2728</v>
      </c>
      <c r="H211" s="2" t="s">
        <v>2728</v>
      </c>
      <c r="I211" s="2" t="s">
        <v>2729</v>
      </c>
      <c r="J211" s="2" t="s">
        <v>127</v>
      </c>
      <c r="K211" s="2" t="s">
        <v>801</v>
      </c>
      <c r="L211" s="3">
        <v>40.03</v>
      </c>
      <c r="M211" s="3">
        <v>42.03</v>
      </c>
      <c r="N211" s="3">
        <v>87.54</v>
      </c>
      <c r="O211" s="2" t="s">
        <v>129</v>
      </c>
      <c r="P211" s="2" t="s">
        <v>321</v>
      </c>
      <c r="Q211" s="2" t="s">
        <v>131</v>
      </c>
      <c r="R211" s="2" t="s">
        <v>132</v>
      </c>
      <c r="S211" s="2" t="s">
        <v>2730</v>
      </c>
      <c r="T211" s="2" t="s">
        <v>132</v>
      </c>
      <c r="U211" s="2" t="s">
        <v>428</v>
      </c>
      <c r="V211" s="2" t="s">
        <v>746</v>
      </c>
      <c r="W211" s="2" t="s">
        <v>246</v>
      </c>
      <c r="X211" s="2" t="s">
        <v>132</v>
      </c>
      <c r="Y211" s="2" t="s">
        <v>1617</v>
      </c>
      <c r="Z211" s="4">
        <v>33</v>
      </c>
      <c r="AA211" s="4">
        <f>=ROUNDDOWN(6.6,0)</f>
      </c>
      <c r="AB211" s="5">
        <v>5</v>
      </c>
      <c r="AC211" s="2" t="s">
        <v>1396</v>
      </c>
      <c r="AD211" s="4">
        <v>60</v>
      </c>
      <c r="AE211" s="4">
        <v>120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18</v>
      </c>
      <c r="AQ211" s="8">
        <v>863.62</v>
      </c>
      <c r="AR211" s="4"/>
      <c r="AS211" s="8"/>
      <c r="AT211" s="7"/>
      <c r="AU211" s="7"/>
      <c r="AV211" s="4">
        <v>18</v>
      </c>
      <c r="AW211" s="8">
        <v>863.62</v>
      </c>
      <c r="AX211" s="4"/>
      <c r="AY211" s="8"/>
      <c r="AZ211" s="7"/>
      <c r="BA211" s="7"/>
      <c r="BB211" s="7">
        <v>1</v>
      </c>
      <c r="BC211" s="4">
        <v>18</v>
      </c>
      <c r="BD211" s="8">
        <v>863.62</v>
      </c>
      <c r="BE211" s="4"/>
      <c r="BF211" s="8"/>
      <c r="BG211" s="7"/>
      <c r="BH211" s="7"/>
      <c r="BI211" s="7">
        <v>1</v>
      </c>
      <c r="BJ211" s="4">
        <v>18</v>
      </c>
      <c r="BK211" s="8">
        <v>863.62</v>
      </c>
      <c r="BL211" s="2" t="s">
        <v>2731</v>
      </c>
      <c r="BM211" s="7">
        <v>1</v>
      </c>
      <c r="BN211" s="7">
        <v>1</v>
      </c>
      <c r="BO211" s="4">
        <v>2</v>
      </c>
      <c r="BP211" s="8">
        <v>92.06</v>
      </c>
      <c r="BQ211" s="4"/>
      <c r="BR211" s="8"/>
      <c r="BS211" s="7"/>
      <c r="BT211" s="7"/>
      <c r="BU211" s="2" t="s">
        <v>140</v>
      </c>
      <c r="BV211" s="2" t="s">
        <v>129</v>
      </c>
      <c r="BW211" s="2" t="s">
        <v>132</v>
      </c>
      <c r="BX211" s="2" t="s">
        <v>2732</v>
      </c>
      <c r="BY211" s="2" t="s">
        <v>142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140</v>
      </c>
      <c r="CH211" s="2" t="s">
        <v>129</v>
      </c>
      <c r="CI211" s="2" t="s">
        <v>1277</v>
      </c>
      <c r="CJ211" s="2" t="s">
        <v>375</v>
      </c>
      <c r="CK211" s="2" t="s">
        <v>142</v>
      </c>
      <c r="CL211" s="2" t="s">
        <v>132</v>
      </c>
      <c r="CM211" s="4">
        <v>3</v>
      </c>
      <c r="CN211" s="8">
        <v>149.01</v>
      </c>
      <c r="CO211" s="4"/>
      <c r="CP211" s="8"/>
      <c r="CQ211" s="7"/>
      <c r="CR211" s="7"/>
      <c r="CS211" s="2" t="s">
        <v>140</v>
      </c>
      <c r="CT211" s="2" t="s">
        <v>129</v>
      </c>
      <c r="CU211" s="2" t="s">
        <v>1500</v>
      </c>
      <c r="CV211" s="2" t="s">
        <v>2733</v>
      </c>
      <c r="CW211" s="2" t="s">
        <v>142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140</v>
      </c>
      <c r="DF211" s="2" t="s">
        <v>129</v>
      </c>
      <c r="DG211" s="2" t="s">
        <v>2734</v>
      </c>
      <c r="DH211" s="2" t="s">
        <v>2735</v>
      </c>
      <c r="DI211" s="2" t="s">
        <v>142</v>
      </c>
      <c r="DJ211" s="2" t="s">
        <v>132</v>
      </c>
      <c r="DK211" s="4">
        <v>4</v>
      </c>
      <c r="DL211" s="8">
        <v>204.8</v>
      </c>
      <c r="DM211" s="4"/>
      <c r="DN211" s="8"/>
      <c r="DO211" s="7"/>
      <c r="DP211" s="7"/>
      <c r="DQ211" s="2" t="s">
        <v>140</v>
      </c>
      <c r="DR211" s="2" t="s">
        <v>129</v>
      </c>
      <c r="DS211" s="2" t="s">
        <v>494</v>
      </c>
      <c r="DT211" s="2" t="s">
        <v>2736</v>
      </c>
      <c r="DU211" s="2" t="s">
        <v>142</v>
      </c>
      <c r="DV211" s="2" t="s">
        <v>132</v>
      </c>
      <c r="DW211" s="4">
        <v>2</v>
      </c>
      <c r="DX211" s="8">
        <v>108</v>
      </c>
      <c r="DY211" s="4"/>
      <c r="DZ211" s="8"/>
      <c r="EA211" s="7"/>
      <c r="EB211" s="7"/>
      <c r="EC211" s="2" t="s">
        <v>140</v>
      </c>
      <c r="ED211" s="2" t="s">
        <v>129</v>
      </c>
      <c r="EE211" s="2" t="s">
        <v>975</v>
      </c>
      <c r="EF211" s="2" t="s">
        <v>938</v>
      </c>
      <c r="EG211" s="2" t="s">
        <v>142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140</v>
      </c>
      <c r="EP211" s="2" t="s">
        <v>129</v>
      </c>
      <c r="EQ211" s="2" t="s">
        <v>1677</v>
      </c>
      <c r="ER211" s="2" t="s">
        <v>984</v>
      </c>
      <c r="ES211" s="2" t="s">
        <v>142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140</v>
      </c>
      <c r="FB211" s="2" t="s">
        <v>177</v>
      </c>
      <c r="FC211" s="2" t="s">
        <v>975</v>
      </c>
      <c r="FD211" s="2" t="s">
        <v>1619</v>
      </c>
      <c r="FE211" s="2" t="s">
        <v>142</v>
      </c>
      <c r="FF211" s="2" t="s">
        <v>132</v>
      </c>
      <c r="FG211" s="4">
        <v>4</v>
      </c>
      <c r="FH211" s="8">
        <v>181.56</v>
      </c>
      <c r="FI211" s="4"/>
      <c r="FJ211" s="8"/>
      <c r="FK211" s="7"/>
      <c r="FL211" s="7"/>
      <c r="FM211" s="2" t="s">
        <v>140</v>
      </c>
      <c r="FN211" s="2" t="s">
        <v>129</v>
      </c>
      <c r="FO211" s="2" t="s">
        <v>1313</v>
      </c>
      <c r="FP211" s="2" t="s">
        <v>252</v>
      </c>
      <c r="FQ211" s="2" t="s">
        <v>142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140</v>
      </c>
      <c r="FZ211" s="2" t="s">
        <v>129</v>
      </c>
      <c r="GA211" s="2" t="s">
        <v>779</v>
      </c>
      <c r="GB211" s="2" t="s">
        <v>1727</v>
      </c>
      <c r="GC211" s="2" t="s">
        <v>142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140</v>
      </c>
      <c r="GL211" s="2" t="s">
        <v>129</v>
      </c>
      <c r="GM211" s="2" t="s">
        <v>2734</v>
      </c>
      <c r="GN211" s="2" t="s">
        <v>2737</v>
      </c>
      <c r="GO211" s="2" t="s">
        <v>142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140</v>
      </c>
      <c r="GX211" s="2" t="s">
        <v>129</v>
      </c>
      <c r="GY211" s="2" t="s">
        <v>162</v>
      </c>
      <c r="GZ211" s="2" t="s">
        <v>132</v>
      </c>
      <c r="HA211" s="2" t="s">
        <v>142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140</v>
      </c>
      <c r="HJ211" s="2" t="s">
        <v>129</v>
      </c>
      <c r="HK211" s="2" t="s">
        <v>1272</v>
      </c>
      <c r="HL211" s="2" t="s">
        <v>2738</v>
      </c>
      <c r="HM211" s="2" t="s">
        <v>142</v>
      </c>
      <c r="HN211" s="2" t="s">
        <v>132</v>
      </c>
      <c r="HO211" s="4">
        <v>1</v>
      </c>
      <c r="HP211" s="8">
        <v>42.03</v>
      </c>
      <c r="HQ211" s="4"/>
      <c r="HR211" s="8"/>
      <c r="HS211" s="7"/>
      <c r="HT211" s="7"/>
      <c r="HU211" s="2" t="s">
        <v>140</v>
      </c>
      <c r="HV211" s="2" t="s">
        <v>129</v>
      </c>
      <c r="HW211" s="2" t="s">
        <v>417</v>
      </c>
      <c r="HX211" s="2" t="s">
        <v>1274</v>
      </c>
      <c r="HY211" s="2" t="s">
        <v>142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168</v>
      </c>
      <c r="IH211" s="2" t="s">
        <v>129</v>
      </c>
      <c r="II211" s="2" t="s">
        <v>132</v>
      </c>
      <c r="IJ211" s="2" t="s">
        <v>132</v>
      </c>
      <c r="IK211" s="2" t="s">
        <v>142</v>
      </c>
      <c r="IL211" s="2" t="s">
        <v>132</v>
      </c>
      <c r="IM211" s="4">
        <v>1</v>
      </c>
      <c r="IN211" s="8">
        <v>42.03</v>
      </c>
      <c r="IO211" s="4"/>
      <c r="IP211" s="8"/>
      <c r="IQ211" s="7"/>
      <c r="IR211" s="7"/>
      <c r="IS211" s="2" t="s">
        <v>140</v>
      </c>
      <c r="IT211" s="2" t="s">
        <v>129</v>
      </c>
      <c r="IU211" s="2" t="s">
        <v>305</v>
      </c>
      <c r="IV211" s="2" t="s">
        <v>690</v>
      </c>
      <c r="IW211" s="2" t="s">
        <v>142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164</v>
      </c>
      <c r="JF211" s="2" t="s">
        <v>129</v>
      </c>
      <c r="JG211" s="2" t="s">
        <v>132</v>
      </c>
      <c r="JH211" s="2" t="s">
        <v>132</v>
      </c>
      <c r="JI211" s="2" t="s">
        <v>142</v>
      </c>
      <c r="JJ211" s="2" t="s">
        <v>132</v>
      </c>
      <c r="JK211" s="4">
        <v>1</v>
      </c>
      <c r="JL211" s="8">
        <v>44.13</v>
      </c>
      <c r="JM211" s="4"/>
      <c r="JN211" s="8"/>
      <c r="JO211" s="7"/>
      <c r="JP211" s="7"/>
      <c r="JQ211" s="2" t="s">
        <v>140</v>
      </c>
      <c r="JR211" s="2" t="s">
        <v>129</v>
      </c>
      <c r="JS211" s="2" t="s">
        <v>789</v>
      </c>
      <c r="JT211" s="2" t="s">
        <v>2739</v>
      </c>
      <c r="JU211" s="2" t="s">
        <v>142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140</v>
      </c>
      <c r="KD211" s="2" t="s">
        <v>129</v>
      </c>
      <c r="KE211" s="2" t="s">
        <v>373</v>
      </c>
      <c r="KF211" s="2" t="s">
        <v>2740</v>
      </c>
      <c r="KG211" s="2" t="s">
        <v>142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132</v>
      </c>
      <c r="KP211" s="2" t="s">
        <v>132</v>
      </c>
      <c r="KQ211" s="2" t="s">
        <v>132</v>
      </c>
      <c r="KR211" s="2" t="s">
        <v>132</v>
      </c>
      <c r="KS211" s="2" t="s">
        <v>132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132</v>
      </c>
      <c r="LN211" s="2" t="s">
        <v>132</v>
      </c>
      <c r="LO211" s="2" t="s">
        <v>132</v>
      </c>
      <c r="LP211" s="2" t="s">
        <v>132</v>
      </c>
      <c r="LQ211" s="2" t="s">
        <v>132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140</v>
      </c>
      <c r="LZ211" s="2" t="s">
        <v>174</v>
      </c>
      <c r="MA211" s="2" t="s">
        <v>991</v>
      </c>
      <c r="MB211" s="2" t="s">
        <v>479</v>
      </c>
      <c r="MC211" s="2" t="s">
        <v>142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140</v>
      </c>
      <c r="ML211" s="2" t="s">
        <v>129</v>
      </c>
      <c r="MM211" s="2" t="s">
        <v>1278</v>
      </c>
      <c r="MN211" s="2" t="s">
        <v>1286</v>
      </c>
      <c r="MO211" s="2" t="s">
        <v>142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175</v>
      </c>
      <c r="MX211" s="2" t="s">
        <v>129</v>
      </c>
      <c r="MY211" s="2" t="s">
        <v>132</v>
      </c>
      <c r="MZ211" s="2" t="s">
        <v>132</v>
      </c>
      <c r="NA211" s="2" t="s">
        <v>142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175</v>
      </c>
      <c r="NJ211" s="2" t="s">
        <v>129</v>
      </c>
      <c r="NK211" s="2" t="s">
        <v>132</v>
      </c>
      <c r="NL211" s="2" t="s">
        <v>132</v>
      </c>
      <c r="NM211" s="2" t="s">
        <v>142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175</v>
      </c>
      <c r="OH211" s="2" t="s">
        <v>129</v>
      </c>
      <c r="OI211" s="2" t="s">
        <v>132</v>
      </c>
      <c r="OJ211" s="2" t="s">
        <v>132</v>
      </c>
      <c r="OK211" s="2" t="s">
        <v>142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175</v>
      </c>
      <c r="OT211" s="2" t="s">
        <v>177</v>
      </c>
      <c r="OU211" s="2" t="s">
        <v>132</v>
      </c>
      <c r="OV211" s="2" t="s">
        <v>132</v>
      </c>
      <c r="OW211" s="2" t="s">
        <v>142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164</v>
      </c>
      <c r="PF211" s="2" t="s">
        <v>129</v>
      </c>
      <c r="PG211" s="2" t="s">
        <v>132</v>
      </c>
      <c r="PH211" s="2" t="s">
        <v>132</v>
      </c>
      <c r="PI211" s="2" t="s">
        <v>142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140</v>
      </c>
      <c r="PR211" s="2" t="s">
        <v>177</v>
      </c>
      <c r="PS211" s="2" t="s">
        <v>508</v>
      </c>
      <c r="PT211" s="2" t="s">
        <v>229</v>
      </c>
      <c r="PU211" s="2" t="s">
        <v>142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140</v>
      </c>
      <c r="QP211" s="2" t="s">
        <v>177</v>
      </c>
      <c r="QQ211" s="2" t="s">
        <v>794</v>
      </c>
      <c r="QR211" s="2" t="s">
        <v>2293</v>
      </c>
      <c r="QS211" s="2" t="s">
        <v>142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176</v>
      </c>
      <c r="RB211" s="2" t="s">
        <v>129</v>
      </c>
      <c r="RC211" s="2" t="s">
        <v>132</v>
      </c>
      <c r="RD211" s="2" t="s">
        <v>132</v>
      </c>
      <c r="RE211" s="2" t="s">
        <v>142</v>
      </c>
      <c r="RF211" s="2" t="s">
        <v>180</v>
      </c>
      <c r="RG211" s="4"/>
      <c r="RH211" s="8"/>
      <c r="RI211" s="4"/>
      <c r="RJ211" s="8"/>
      <c r="RK211" s="7"/>
      <c r="RL211" s="7"/>
      <c r="RM211" s="2" t="s">
        <v>140</v>
      </c>
      <c r="RN211" s="2" t="s">
        <v>177</v>
      </c>
      <c r="RO211" s="2" t="s">
        <v>2672</v>
      </c>
      <c r="RP211" s="2" t="s">
        <v>404</v>
      </c>
      <c r="RQ211" s="2" t="s">
        <v>142</v>
      </c>
      <c r="RR211" s="2" t="s">
        <v>132</v>
      </c>
    </row>
    <row r="212">
      <c r="A212" s="2" t="s">
        <v>2741</v>
      </c>
      <c r="B212" s="2" t="s">
        <v>121</v>
      </c>
      <c r="C212" s="2" t="s">
        <v>2660</v>
      </c>
      <c r="D212" s="2" t="s">
        <v>929</v>
      </c>
      <c r="E212" s="2" t="s">
        <v>930</v>
      </c>
      <c r="F212" s="2" t="s">
        <v>2742</v>
      </c>
      <c r="G212" s="2" t="s">
        <v>2742</v>
      </c>
      <c r="H212" s="2" t="s">
        <v>2742</v>
      </c>
      <c r="I212" s="2" t="s">
        <v>2743</v>
      </c>
      <c r="J212" s="2" t="s">
        <v>127</v>
      </c>
      <c r="K212" s="2" t="s">
        <v>1168</v>
      </c>
      <c r="L212" s="3">
        <v>34.6</v>
      </c>
      <c r="M212" s="3">
        <v>36.33</v>
      </c>
      <c r="N212" s="3">
        <v>80.74</v>
      </c>
      <c r="O212" s="2" t="s">
        <v>129</v>
      </c>
      <c r="P212" s="2" t="s">
        <v>218</v>
      </c>
      <c r="Q212" s="2" t="s">
        <v>131</v>
      </c>
      <c r="R212" s="2" t="s">
        <v>132</v>
      </c>
      <c r="S212" s="2" t="s">
        <v>2744</v>
      </c>
      <c r="T212" s="2" t="s">
        <v>132</v>
      </c>
      <c r="U212" s="2" t="s">
        <v>134</v>
      </c>
      <c r="V212" s="2" t="s">
        <v>1428</v>
      </c>
      <c r="W212" s="2" t="s">
        <v>2664</v>
      </c>
      <c r="X212" s="2" t="s">
        <v>132</v>
      </c>
      <c r="Y212" s="2" t="s">
        <v>762</v>
      </c>
      <c r="Z212" s="4"/>
      <c r="AA212" s="4">
        <f>=ROUNDDOWN({0},0)</f>
      </c>
      <c r="AB212" s="5">
        <v>12</v>
      </c>
      <c r="AC212" s="2" t="s">
        <v>1396</v>
      </c>
      <c r="AD212" s="4">
        <v>150</v>
      </c>
      <c r="AE212" s="4">
        <v>370</v>
      </c>
      <c r="AF212" s="6">
        <v>63</v>
      </c>
      <c r="AG212" s="6"/>
      <c r="AH212" s="7">
        <v>0.2571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17</v>
      </c>
      <c r="AQ212" s="8">
        <v>705.7</v>
      </c>
      <c r="AR212" s="4"/>
      <c r="AS212" s="8"/>
      <c r="AT212" s="7"/>
      <c r="AU212" s="7"/>
      <c r="AV212" s="4">
        <v>17</v>
      </c>
      <c r="AW212" s="8">
        <v>705.7</v>
      </c>
      <c r="AX212" s="4"/>
      <c r="AY212" s="8"/>
      <c r="AZ212" s="7"/>
      <c r="BA212" s="7"/>
      <c r="BB212" s="7">
        <v>1</v>
      </c>
      <c r="BC212" s="4">
        <v>17</v>
      </c>
      <c r="BD212" s="8">
        <v>705.7</v>
      </c>
      <c r="BE212" s="4"/>
      <c r="BF212" s="8"/>
      <c r="BG212" s="7"/>
      <c r="BH212" s="7"/>
      <c r="BI212" s="7">
        <v>1</v>
      </c>
      <c r="BJ212" s="4">
        <v>17</v>
      </c>
      <c r="BK212" s="8">
        <v>705.7</v>
      </c>
      <c r="BL212" s="2" t="s">
        <v>2745</v>
      </c>
      <c r="BM212" s="7">
        <v>1</v>
      </c>
      <c r="BN212" s="7">
        <v>1</v>
      </c>
      <c r="BO212" s="4">
        <v>13</v>
      </c>
      <c r="BP212" s="8">
        <v>522.86</v>
      </c>
      <c r="BQ212" s="4"/>
      <c r="BR212" s="8"/>
      <c r="BS212" s="7"/>
      <c r="BT212" s="7"/>
      <c r="BU212" s="2" t="s">
        <v>140</v>
      </c>
      <c r="BV212" s="2" t="s">
        <v>129</v>
      </c>
      <c r="BW212" s="2" t="s">
        <v>132</v>
      </c>
      <c r="BX212" s="2" t="s">
        <v>2746</v>
      </c>
      <c r="BY212" s="2" t="s">
        <v>142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176</v>
      </c>
      <c r="CH212" s="2" t="s">
        <v>177</v>
      </c>
      <c r="CI212" s="2" t="s">
        <v>2747</v>
      </c>
      <c r="CJ212" s="2" t="s">
        <v>1744</v>
      </c>
      <c r="CK212" s="2" t="s">
        <v>180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140</v>
      </c>
      <c r="CT212" s="2" t="s">
        <v>129</v>
      </c>
      <c r="CU212" s="2" t="s">
        <v>767</v>
      </c>
      <c r="CV212" s="2" t="s">
        <v>2748</v>
      </c>
      <c r="CW212" s="2" t="s">
        <v>142</v>
      </c>
      <c r="CX212" s="2" t="s">
        <v>132</v>
      </c>
      <c r="CY212" s="4">
        <v>1</v>
      </c>
      <c r="CZ212" s="8">
        <v>53.87</v>
      </c>
      <c r="DA212" s="4"/>
      <c r="DB212" s="8"/>
      <c r="DC212" s="7"/>
      <c r="DD212" s="7"/>
      <c r="DE212" s="2" t="s">
        <v>140</v>
      </c>
      <c r="DF212" s="2" t="s">
        <v>129</v>
      </c>
      <c r="DG212" s="2" t="s">
        <v>769</v>
      </c>
      <c r="DH212" s="2" t="s">
        <v>2749</v>
      </c>
      <c r="DI212" s="2" t="s">
        <v>142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140</v>
      </c>
      <c r="DR212" s="2" t="s">
        <v>129</v>
      </c>
      <c r="DS212" s="2" t="s">
        <v>1155</v>
      </c>
      <c r="DT212" s="2" t="s">
        <v>294</v>
      </c>
      <c r="DU212" s="2" t="s">
        <v>142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140</v>
      </c>
      <c r="ED212" s="2" t="s">
        <v>129</v>
      </c>
      <c r="EE212" s="2" t="s">
        <v>773</v>
      </c>
      <c r="EF212" s="2" t="s">
        <v>2428</v>
      </c>
      <c r="EG212" s="2" t="s">
        <v>142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140</v>
      </c>
      <c r="EP212" s="2" t="s">
        <v>129</v>
      </c>
      <c r="EQ212" s="2" t="s">
        <v>769</v>
      </c>
      <c r="ER212" s="2" t="s">
        <v>2750</v>
      </c>
      <c r="ES212" s="2" t="s">
        <v>142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140</v>
      </c>
      <c r="FB212" s="2" t="s">
        <v>177</v>
      </c>
      <c r="FC212" s="2" t="s">
        <v>1097</v>
      </c>
      <c r="FD212" s="2" t="s">
        <v>2751</v>
      </c>
      <c r="FE212" s="2" t="s">
        <v>142</v>
      </c>
      <c r="FF212" s="2" t="s">
        <v>132</v>
      </c>
      <c r="FG212" s="4">
        <v>1</v>
      </c>
      <c r="FH212" s="8">
        <v>39.23</v>
      </c>
      <c r="FI212" s="4"/>
      <c r="FJ212" s="8"/>
      <c r="FK212" s="7"/>
      <c r="FL212" s="7"/>
      <c r="FM212" s="2" t="s">
        <v>140</v>
      </c>
      <c r="FN212" s="2" t="s">
        <v>129</v>
      </c>
      <c r="FO212" s="2" t="s">
        <v>947</v>
      </c>
      <c r="FP212" s="2" t="s">
        <v>987</v>
      </c>
      <c r="FQ212" s="2" t="s">
        <v>142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140</v>
      </c>
      <c r="FZ212" s="2" t="s">
        <v>129</v>
      </c>
      <c r="GA212" s="2" t="s">
        <v>455</v>
      </c>
      <c r="GB212" s="2" t="s">
        <v>1363</v>
      </c>
      <c r="GC212" s="2" t="s">
        <v>142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140</v>
      </c>
      <c r="GL212" s="2" t="s">
        <v>129</v>
      </c>
      <c r="GM212" s="2" t="s">
        <v>769</v>
      </c>
      <c r="GN212" s="2" t="s">
        <v>2752</v>
      </c>
      <c r="GO212" s="2" t="s">
        <v>142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140</v>
      </c>
      <c r="GX212" s="2" t="s">
        <v>129</v>
      </c>
      <c r="GY212" s="2" t="s">
        <v>162</v>
      </c>
      <c r="GZ212" s="2" t="s">
        <v>1418</v>
      </c>
      <c r="HA212" s="2" t="s">
        <v>142</v>
      </c>
      <c r="HB212" s="2" t="s">
        <v>132</v>
      </c>
      <c r="HC212" s="4">
        <v>2</v>
      </c>
      <c r="HD212" s="8">
        <v>89.74</v>
      </c>
      <c r="HE212" s="4"/>
      <c r="HF212" s="8"/>
      <c r="HG212" s="7"/>
      <c r="HH212" s="7"/>
      <c r="HI212" s="2" t="s">
        <v>140</v>
      </c>
      <c r="HJ212" s="2" t="s">
        <v>129</v>
      </c>
      <c r="HK212" s="2" t="s">
        <v>1626</v>
      </c>
      <c r="HL212" s="2" t="s">
        <v>1837</v>
      </c>
      <c r="HM212" s="2" t="s">
        <v>142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140</v>
      </c>
      <c r="HV212" s="2" t="s">
        <v>129</v>
      </c>
      <c r="HW212" s="2" t="s">
        <v>367</v>
      </c>
      <c r="HX212" s="2" t="s">
        <v>453</v>
      </c>
      <c r="HY212" s="2" t="s">
        <v>142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140</v>
      </c>
      <c r="IH212" s="2" t="s">
        <v>129</v>
      </c>
      <c r="II212" s="2" t="s">
        <v>2180</v>
      </c>
      <c r="IJ212" s="2" t="s">
        <v>1117</v>
      </c>
      <c r="IK212" s="2" t="s">
        <v>142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140</v>
      </c>
      <c r="IT212" s="2" t="s">
        <v>129</v>
      </c>
      <c r="IU212" s="2" t="s">
        <v>305</v>
      </c>
      <c r="IV212" s="2" t="s">
        <v>570</v>
      </c>
      <c r="IW212" s="2" t="s">
        <v>142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164</v>
      </c>
      <c r="JF212" s="2" t="s">
        <v>129</v>
      </c>
      <c r="JG212" s="2" t="s">
        <v>132</v>
      </c>
      <c r="JH212" s="2" t="s">
        <v>132</v>
      </c>
      <c r="JI212" s="2" t="s">
        <v>142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140</v>
      </c>
      <c r="JR212" s="2" t="s">
        <v>129</v>
      </c>
      <c r="JS212" s="2" t="s">
        <v>789</v>
      </c>
      <c r="JT212" s="2" t="s">
        <v>2753</v>
      </c>
      <c r="JU212" s="2" t="s">
        <v>142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140</v>
      </c>
      <c r="KD212" s="2" t="s">
        <v>129</v>
      </c>
      <c r="KE212" s="2" t="s">
        <v>1101</v>
      </c>
      <c r="KF212" s="2" t="s">
        <v>2754</v>
      </c>
      <c r="KG212" s="2" t="s">
        <v>142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132</v>
      </c>
      <c r="KP212" s="2" t="s">
        <v>132</v>
      </c>
      <c r="KQ212" s="2" t="s">
        <v>132</v>
      </c>
      <c r="KR212" s="2" t="s">
        <v>132</v>
      </c>
      <c r="KS212" s="2" t="s">
        <v>132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132</v>
      </c>
      <c r="LN212" s="2" t="s">
        <v>132</v>
      </c>
      <c r="LO212" s="2" t="s">
        <v>132</v>
      </c>
      <c r="LP212" s="2" t="s">
        <v>132</v>
      </c>
      <c r="LQ212" s="2" t="s">
        <v>132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140</v>
      </c>
      <c r="LZ212" s="2" t="s">
        <v>174</v>
      </c>
      <c r="MA212" s="2" t="s">
        <v>792</v>
      </c>
      <c r="MB212" s="2" t="s">
        <v>2755</v>
      </c>
      <c r="MC212" s="2" t="s">
        <v>142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140</v>
      </c>
      <c r="ML212" s="2" t="s">
        <v>129</v>
      </c>
      <c r="MM212" s="2" t="s">
        <v>794</v>
      </c>
      <c r="MN212" s="2" t="s">
        <v>2756</v>
      </c>
      <c r="MO212" s="2" t="s">
        <v>142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175</v>
      </c>
      <c r="MX212" s="2" t="s">
        <v>129</v>
      </c>
      <c r="MY212" s="2" t="s">
        <v>132</v>
      </c>
      <c r="MZ212" s="2" t="s">
        <v>132</v>
      </c>
      <c r="NA212" s="2" t="s">
        <v>142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175</v>
      </c>
      <c r="OH212" s="2" t="s">
        <v>129</v>
      </c>
      <c r="OI212" s="2" t="s">
        <v>132</v>
      </c>
      <c r="OJ212" s="2" t="s">
        <v>132</v>
      </c>
      <c r="OK212" s="2" t="s">
        <v>142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175</v>
      </c>
      <c r="OT212" s="2" t="s">
        <v>177</v>
      </c>
      <c r="OU212" s="2" t="s">
        <v>132</v>
      </c>
      <c r="OV212" s="2" t="s">
        <v>132</v>
      </c>
      <c r="OW212" s="2" t="s">
        <v>142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164</v>
      </c>
      <c r="PF212" s="2" t="s">
        <v>129</v>
      </c>
      <c r="PG212" s="2" t="s">
        <v>132</v>
      </c>
      <c r="PH212" s="2" t="s">
        <v>132</v>
      </c>
      <c r="PI212" s="2" t="s">
        <v>142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140</v>
      </c>
      <c r="PR212" s="2" t="s">
        <v>177</v>
      </c>
      <c r="PS212" s="2" t="s">
        <v>508</v>
      </c>
      <c r="PT212" s="2" t="s">
        <v>449</v>
      </c>
      <c r="PU212" s="2" t="s">
        <v>142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140</v>
      </c>
      <c r="QP212" s="2" t="s">
        <v>177</v>
      </c>
      <c r="QQ212" s="2" t="s">
        <v>794</v>
      </c>
      <c r="QR212" s="2" t="s">
        <v>2233</v>
      </c>
      <c r="QS212" s="2" t="s">
        <v>142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176</v>
      </c>
      <c r="RB212" s="2" t="s">
        <v>129</v>
      </c>
      <c r="RC212" s="2" t="s">
        <v>132</v>
      </c>
      <c r="RD212" s="2" t="s">
        <v>132</v>
      </c>
      <c r="RE212" s="2" t="s">
        <v>142</v>
      </c>
      <c r="RF212" s="2" t="s">
        <v>180</v>
      </c>
      <c r="RG212" s="4"/>
      <c r="RH212" s="8"/>
      <c r="RI212" s="4"/>
      <c r="RJ212" s="8"/>
      <c r="RK212" s="7"/>
      <c r="RL212" s="7"/>
      <c r="RM212" s="2" t="s">
        <v>140</v>
      </c>
      <c r="RN212" s="2" t="s">
        <v>177</v>
      </c>
      <c r="RO212" s="2" t="s">
        <v>290</v>
      </c>
      <c r="RP212" s="2" t="s">
        <v>2757</v>
      </c>
      <c r="RQ212" s="2" t="s">
        <v>142</v>
      </c>
      <c r="RR212" s="2" t="s">
        <v>132</v>
      </c>
    </row>
    <row r="213">
      <c r="A213" s="2" t="s">
        <v>2758</v>
      </c>
      <c r="B213" s="2" t="s">
        <v>121</v>
      </c>
      <c r="C213" s="2" t="s">
        <v>2660</v>
      </c>
      <c r="D213" s="2" t="s">
        <v>929</v>
      </c>
      <c r="E213" s="2" t="s">
        <v>930</v>
      </c>
      <c r="F213" s="2" t="s">
        <v>2759</v>
      </c>
      <c r="G213" s="2" t="s">
        <v>2759</v>
      </c>
      <c r="H213" s="2" t="s">
        <v>2759</v>
      </c>
      <c r="I213" s="2" t="s">
        <v>1011</v>
      </c>
      <c r="J213" s="2" t="s">
        <v>127</v>
      </c>
      <c r="K213" s="2" t="s">
        <v>349</v>
      </c>
      <c r="L213" s="3">
        <v>41.27</v>
      </c>
      <c r="M213" s="3">
        <v>43.33</v>
      </c>
      <c r="N213" s="3">
        <v>84.99</v>
      </c>
      <c r="O213" s="2" t="s">
        <v>129</v>
      </c>
      <c r="P213" s="2" t="s">
        <v>321</v>
      </c>
      <c r="Q213" s="2" t="s">
        <v>131</v>
      </c>
      <c r="R213" s="2" t="s">
        <v>132</v>
      </c>
      <c r="S213" s="2" t="s">
        <v>2760</v>
      </c>
      <c r="T213" s="2" t="s">
        <v>132</v>
      </c>
      <c r="U213" s="2" t="s">
        <v>282</v>
      </c>
      <c r="V213" s="2" t="s">
        <v>746</v>
      </c>
      <c r="W213" s="2" t="s">
        <v>246</v>
      </c>
      <c r="X213" s="2" t="s">
        <v>132</v>
      </c>
      <c r="Y213" s="2" t="s">
        <v>762</v>
      </c>
      <c r="Z213" s="4">
        <v>82</v>
      </c>
      <c r="AA213" s="4">
        <f>=ROUNDDOWN(27.3333333333333,0)</f>
      </c>
      <c r="AB213" s="5">
        <v>3</v>
      </c>
      <c r="AC213" s="2" t="s">
        <v>132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8</v>
      </c>
      <c r="AQ213" s="8">
        <v>416.77</v>
      </c>
      <c r="AR213" s="4"/>
      <c r="AS213" s="8"/>
      <c r="AT213" s="7"/>
      <c r="AU213" s="7"/>
      <c r="AV213" s="4">
        <v>8</v>
      </c>
      <c r="AW213" s="8">
        <v>416.77</v>
      </c>
      <c r="AX213" s="4"/>
      <c r="AY213" s="8"/>
      <c r="AZ213" s="7"/>
      <c r="BA213" s="7"/>
      <c r="BB213" s="7">
        <v>1</v>
      </c>
      <c r="BC213" s="4">
        <v>8</v>
      </c>
      <c r="BD213" s="8">
        <v>416.77</v>
      </c>
      <c r="BE213" s="4"/>
      <c r="BF213" s="8"/>
      <c r="BG213" s="7"/>
      <c r="BH213" s="7"/>
      <c r="BI213" s="7">
        <v>1</v>
      </c>
      <c r="BJ213" s="4">
        <v>8</v>
      </c>
      <c r="BK213" s="8">
        <v>416.77</v>
      </c>
      <c r="BL213" s="2" t="s">
        <v>2761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515</v>
      </c>
      <c r="BV213" s="2" t="s">
        <v>177</v>
      </c>
      <c r="BW213" s="2" t="s">
        <v>132</v>
      </c>
      <c r="BX213" s="2" t="s">
        <v>764</v>
      </c>
      <c r="BY213" s="2" t="s">
        <v>142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140</v>
      </c>
      <c r="CH213" s="2" t="s">
        <v>129</v>
      </c>
      <c r="CI213" s="2" t="s">
        <v>2682</v>
      </c>
      <c r="CJ213" s="2" t="s">
        <v>1132</v>
      </c>
      <c r="CK213" s="2" t="s">
        <v>142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140</v>
      </c>
      <c r="CT213" s="2" t="s">
        <v>129</v>
      </c>
      <c r="CU213" s="2" t="s">
        <v>765</v>
      </c>
      <c r="CV213" s="2" t="s">
        <v>1143</v>
      </c>
      <c r="CW213" s="2" t="s">
        <v>142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140</v>
      </c>
      <c r="DF213" s="2" t="s">
        <v>129</v>
      </c>
      <c r="DG213" s="2" t="s">
        <v>769</v>
      </c>
      <c r="DH213" s="2" t="s">
        <v>2762</v>
      </c>
      <c r="DI213" s="2" t="s">
        <v>142</v>
      </c>
      <c r="DJ213" s="2" t="s">
        <v>132</v>
      </c>
      <c r="DK213" s="4">
        <v>5</v>
      </c>
      <c r="DL213" s="8">
        <v>267.65</v>
      </c>
      <c r="DM213" s="4"/>
      <c r="DN213" s="8"/>
      <c r="DO213" s="7"/>
      <c r="DP213" s="7"/>
      <c r="DQ213" s="2" t="s">
        <v>140</v>
      </c>
      <c r="DR213" s="2" t="s">
        <v>129</v>
      </c>
      <c r="DS213" s="2" t="s">
        <v>494</v>
      </c>
      <c r="DT213" s="2" t="s">
        <v>1809</v>
      </c>
      <c r="DU213" s="2" t="s">
        <v>142</v>
      </c>
      <c r="DV213" s="2" t="s">
        <v>132</v>
      </c>
      <c r="DW213" s="4">
        <v>1</v>
      </c>
      <c r="DX213" s="8">
        <v>59</v>
      </c>
      <c r="DY213" s="4"/>
      <c r="DZ213" s="8"/>
      <c r="EA213" s="7"/>
      <c r="EB213" s="7"/>
      <c r="EC213" s="2" t="s">
        <v>140</v>
      </c>
      <c r="ED213" s="2" t="s">
        <v>129</v>
      </c>
      <c r="EE213" s="2" t="s">
        <v>1134</v>
      </c>
      <c r="EF213" s="2" t="s">
        <v>1132</v>
      </c>
      <c r="EG213" s="2" t="s">
        <v>142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140</v>
      </c>
      <c r="EP213" s="2" t="s">
        <v>129</v>
      </c>
      <c r="EQ213" s="2" t="s">
        <v>769</v>
      </c>
      <c r="ER213" s="2" t="s">
        <v>2763</v>
      </c>
      <c r="ES213" s="2" t="s">
        <v>142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140</v>
      </c>
      <c r="FB213" s="2" t="s">
        <v>177</v>
      </c>
      <c r="FC213" s="2" t="s">
        <v>1097</v>
      </c>
      <c r="FD213" s="2" t="s">
        <v>2764</v>
      </c>
      <c r="FE213" s="2" t="s">
        <v>142</v>
      </c>
      <c r="FF213" s="2" t="s">
        <v>132</v>
      </c>
      <c r="FG213" s="4">
        <v>1</v>
      </c>
      <c r="FH213" s="8">
        <v>46.79</v>
      </c>
      <c r="FI213" s="4"/>
      <c r="FJ213" s="8"/>
      <c r="FK213" s="7"/>
      <c r="FL213" s="7"/>
      <c r="FM213" s="2" t="s">
        <v>140</v>
      </c>
      <c r="FN213" s="2" t="s">
        <v>129</v>
      </c>
      <c r="FO213" s="2" t="s">
        <v>1313</v>
      </c>
      <c r="FP213" s="2" t="s">
        <v>422</v>
      </c>
      <c r="FQ213" s="2" t="s">
        <v>142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140</v>
      </c>
      <c r="FZ213" s="2" t="s">
        <v>129</v>
      </c>
      <c r="GA213" s="2" t="s">
        <v>779</v>
      </c>
      <c r="GB213" s="2" t="s">
        <v>946</v>
      </c>
      <c r="GC213" s="2" t="s">
        <v>142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140</v>
      </c>
      <c r="GL213" s="2" t="s">
        <v>129</v>
      </c>
      <c r="GM213" s="2" t="s">
        <v>769</v>
      </c>
      <c r="GN213" s="2" t="s">
        <v>1554</v>
      </c>
      <c r="GO213" s="2" t="s">
        <v>142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140</v>
      </c>
      <c r="GX213" s="2" t="s">
        <v>129</v>
      </c>
      <c r="GY213" s="2" t="s">
        <v>162</v>
      </c>
      <c r="GZ213" s="2" t="s">
        <v>132</v>
      </c>
      <c r="HA213" s="2" t="s">
        <v>142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140</v>
      </c>
      <c r="HJ213" s="2" t="s">
        <v>129</v>
      </c>
      <c r="HK213" s="2" t="s">
        <v>784</v>
      </c>
      <c r="HL213" s="2" t="s">
        <v>1138</v>
      </c>
      <c r="HM213" s="2" t="s">
        <v>142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140</v>
      </c>
      <c r="HV213" s="2" t="s">
        <v>129</v>
      </c>
      <c r="HW213" s="2" t="s">
        <v>367</v>
      </c>
      <c r="HX213" s="2" t="s">
        <v>786</v>
      </c>
      <c r="HY213" s="2" t="s">
        <v>142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168</v>
      </c>
      <c r="IH213" s="2" t="s">
        <v>129</v>
      </c>
      <c r="II213" s="2" t="s">
        <v>132</v>
      </c>
      <c r="IJ213" s="2" t="s">
        <v>132</v>
      </c>
      <c r="IK213" s="2" t="s">
        <v>142</v>
      </c>
      <c r="IL213" s="2" t="s">
        <v>132</v>
      </c>
      <c r="IM213" s="4">
        <v>1</v>
      </c>
      <c r="IN213" s="8">
        <v>43.33</v>
      </c>
      <c r="IO213" s="4"/>
      <c r="IP213" s="8"/>
      <c r="IQ213" s="7"/>
      <c r="IR213" s="7"/>
      <c r="IS213" s="2" t="s">
        <v>140</v>
      </c>
      <c r="IT213" s="2" t="s">
        <v>129</v>
      </c>
      <c r="IU213" s="2" t="s">
        <v>305</v>
      </c>
      <c r="IV213" s="2" t="s">
        <v>192</v>
      </c>
      <c r="IW213" s="2" t="s">
        <v>142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140</v>
      </c>
      <c r="JF213" s="2" t="s">
        <v>129</v>
      </c>
      <c r="JG213" s="2" t="s">
        <v>1294</v>
      </c>
      <c r="JH213" s="2" t="s">
        <v>2535</v>
      </c>
      <c r="JI213" s="2" t="s">
        <v>142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140</v>
      </c>
      <c r="JR213" s="2" t="s">
        <v>129</v>
      </c>
      <c r="JS213" s="2" t="s">
        <v>789</v>
      </c>
      <c r="JT213" s="2" t="s">
        <v>1153</v>
      </c>
      <c r="JU213" s="2" t="s">
        <v>142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140</v>
      </c>
      <c r="KD213" s="2" t="s">
        <v>129</v>
      </c>
      <c r="KE213" s="2" t="s">
        <v>373</v>
      </c>
      <c r="KF213" s="2" t="s">
        <v>1731</v>
      </c>
      <c r="KG213" s="2" t="s">
        <v>142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132</v>
      </c>
      <c r="KP213" s="2" t="s">
        <v>132</v>
      </c>
      <c r="KQ213" s="2" t="s">
        <v>132</v>
      </c>
      <c r="KR213" s="2" t="s">
        <v>132</v>
      </c>
      <c r="KS213" s="2" t="s">
        <v>132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132</v>
      </c>
      <c r="LB213" s="2" t="s">
        <v>132</v>
      </c>
      <c r="LC213" s="2" t="s">
        <v>132</v>
      </c>
      <c r="LD213" s="2" t="s">
        <v>132</v>
      </c>
      <c r="LE213" s="2" t="s">
        <v>132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132</v>
      </c>
      <c r="LN213" s="2" t="s">
        <v>132</v>
      </c>
      <c r="LO213" s="2" t="s">
        <v>132</v>
      </c>
      <c r="LP213" s="2" t="s">
        <v>132</v>
      </c>
      <c r="LQ213" s="2" t="s">
        <v>132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140</v>
      </c>
      <c r="LZ213" s="2" t="s">
        <v>174</v>
      </c>
      <c r="MA213" s="2" t="s">
        <v>2765</v>
      </c>
      <c r="MB213" s="2" t="s">
        <v>1744</v>
      </c>
      <c r="MC213" s="2" t="s">
        <v>142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140</v>
      </c>
      <c r="ML213" s="2" t="s">
        <v>129</v>
      </c>
      <c r="MM213" s="2" t="s">
        <v>794</v>
      </c>
      <c r="MN213" s="2" t="s">
        <v>2215</v>
      </c>
      <c r="MO213" s="2" t="s">
        <v>142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175</v>
      </c>
      <c r="MX213" s="2" t="s">
        <v>129</v>
      </c>
      <c r="MY213" s="2" t="s">
        <v>132</v>
      </c>
      <c r="MZ213" s="2" t="s">
        <v>132</v>
      </c>
      <c r="NA213" s="2" t="s">
        <v>142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175</v>
      </c>
      <c r="NJ213" s="2" t="s">
        <v>129</v>
      </c>
      <c r="NK213" s="2" t="s">
        <v>132</v>
      </c>
      <c r="NL213" s="2" t="s">
        <v>132</v>
      </c>
      <c r="NM213" s="2" t="s">
        <v>142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175</v>
      </c>
      <c r="OH213" s="2" t="s">
        <v>129</v>
      </c>
      <c r="OI213" s="2" t="s">
        <v>132</v>
      </c>
      <c r="OJ213" s="2" t="s">
        <v>132</v>
      </c>
      <c r="OK213" s="2" t="s">
        <v>142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175</v>
      </c>
      <c r="OT213" s="2" t="s">
        <v>177</v>
      </c>
      <c r="OU213" s="2" t="s">
        <v>132</v>
      </c>
      <c r="OV213" s="2" t="s">
        <v>132</v>
      </c>
      <c r="OW213" s="2" t="s">
        <v>142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164</v>
      </c>
      <c r="PF213" s="2" t="s">
        <v>129</v>
      </c>
      <c r="PG213" s="2" t="s">
        <v>132</v>
      </c>
      <c r="PH213" s="2" t="s">
        <v>132</v>
      </c>
      <c r="PI213" s="2" t="s">
        <v>142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140</v>
      </c>
      <c r="PR213" s="2" t="s">
        <v>177</v>
      </c>
      <c r="PS213" s="2" t="s">
        <v>178</v>
      </c>
      <c r="PT213" s="2" t="s">
        <v>1180</v>
      </c>
      <c r="PU213" s="2" t="s">
        <v>142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132</v>
      </c>
      <c r="QD213" s="2" t="s">
        <v>132</v>
      </c>
      <c r="QE213" s="2" t="s">
        <v>132</v>
      </c>
      <c r="QF213" s="2" t="s">
        <v>132</v>
      </c>
      <c r="QG213" s="2" t="s">
        <v>132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140</v>
      </c>
      <c r="QP213" s="2" t="s">
        <v>177</v>
      </c>
      <c r="QQ213" s="2" t="s">
        <v>794</v>
      </c>
      <c r="QR213" s="2" t="s">
        <v>1060</v>
      </c>
      <c r="QS213" s="2" t="s">
        <v>142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176</v>
      </c>
      <c r="RB213" s="2" t="s">
        <v>129</v>
      </c>
      <c r="RC213" s="2" t="s">
        <v>132</v>
      </c>
      <c r="RD213" s="2" t="s">
        <v>132</v>
      </c>
      <c r="RE213" s="2" t="s">
        <v>142</v>
      </c>
      <c r="RF213" s="2" t="s">
        <v>180</v>
      </c>
      <c r="RG213" s="4"/>
      <c r="RH213" s="8"/>
      <c r="RI213" s="4"/>
      <c r="RJ213" s="8"/>
      <c r="RK213" s="7"/>
      <c r="RL213" s="7"/>
      <c r="RM213" s="2" t="s">
        <v>140</v>
      </c>
      <c r="RN213" s="2" t="s">
        <v>177</v>
      </c>
      <c r="RO213" s="2" t="s">
        <v>2672</v>
      </c>
      <c r="RP213" s="2" t="s">
        <v>443</v>
      </c>
      <c r="RQ213" s="2" t="s">
        <v>142</v>
      </c>
      <c r="RR213" s="2" t="s">
        <v>132</v>
      </c>
    </row>
    <row r="214">
      <c r="A214" s="2" t="s">
        <v>2766</v>
      </c>
      <c r="B214" s="2" t="s">
        <v>121</v>
      </c>
      <c r="C214" s="2" t="s">
        <v>2660</v>
      </c>
      <c r="D214" s="2" t="s">
        <v>929</v>
      </c>
      <c r="E214" s="2" t="s">
        <v>930</v>
      </c>
      <c r="F214" s="2" t="s">
        <v>2767</v>
      </c>
      <c r="G214" s="2" t="s">
        <v>2767</v>
      </c>
      <c r="H214" s="2" t="s">
        <v>2767</v>
      </c>
      <c r="I214" s="2" t="s">
        <v>2768</v>
      </c>
      <c r="J214" s="2" t="s">
        <v>127</v>
      </c>
      <c r="K214" s="2" t="s">
        <v>2769</v>
      </c>
      <c r="L214" s="3">
        <v>27.85</v>
      </c>
      <c r="M214" s="3">
        <v>29.24</v>
      </c>
      <c r="N214" s="3">
        <v>64.99</v>
      </c>
      <c r="O214" s="2" t="s">
        <v>129</v>
      </c>
      <c r="P214" s="2" t="s">
        <v>864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428</v>
      </c>
      <c r="V214" s="2" t="s">
        <v>848</v>
      </c>
      <c r="W214" s="2" t="s">
        <v>720</v>
      </c>
      <c r="X214" s="2" t="s">
        <v>2770</v>
      </c>
      <c r="Y214" s="2" t="s">
        <v>1842</v>
      </c>
      <c r="Z214" s="4">
        <v>59</v>
      </c>
      <c r="AA214" s="4">
        <f>=ROUNDDOWN(59,0)</f>
      </c>
      <c r="AB214" s="5">
        <v>1</v>
      </c>
      <c r="AC214" s="2" t="s">
        <v>132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5</v>
      </c>
      <c r="AQ214" s="8">
        <v>154.23</v>
      </c>
      <c r="AR214" s="4"/>
      <c r="AS214" s="8"/>
      <c r="AT214" s="7"/>
      <c r="AU214" s="7"/>
      <c r="AV214" s="4">
        <v>5</v>
      </c>
      <c r="AW214" s="8">
        <v>154.23</v>
      </c>
      <c r="AX214" s="4"/>
      <c r="AY214" s="8"/>
      <c r="AZ214" s="7"/>
      <c r="BA214" s="7"/>
      <c r="BB214" s="7">
        <v>1</v>
      </c>
      <c r="BC214" s="4">
        <v>5</v>
      </c>
      <c r="BD214" s="8">
        <v>154.23</v>
      </c>
      <c r="BE214" s="4"/>
      <c r="BF214" s="8"/>
      <c r="BG214" s="7"/>
      <c r="BH214" s="7"/>
      <c r="BI214" s="7">
        <v>1</v>
      </c>
      <c r="BJ214" s="4">
        <v>5</v>
      </c>
      <c r="BK214" s="8">
        <v>154.23</v>
      </c>
      <c r="BL214" s="2" t="s">
        <v>2108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164</v>
      </c>
      <c r="BV214" s="2" t="s">
        <v>129</v>
      </c>
      <c r="BW214" s="2" t="s">
        <v>132</v>
      </c>
      <c r="BX214" s="2" t="s">
        <v>132</v>
      </c>
      <c r="BY214" s="2" t="s">
        <v>142</v>
      </c>
      <c r="BZ214" s="2" t="s">
        <v>132</v>
      </c>
      <c r="CA214" s="4">
        <v>2</v>
      </c>
      <c r="CB214" s="8">
        <v>49.7</v>
      </c>
      <c r="CC214" s="4"/>
      <c r="CD214" s="8"/>
      <c r="CE214" s="7"/>
      <c r="CF214" s="7"/>
      <c r="CG214" s="2" t="s">
        <v>140</v>
      </c>
      <c r="CH214" s="2" t="s">
        <v>129</v>
      </c>
      <c r="CI214" s="2" t="s">
        <v>1844</v>
      </c>
      <c r="CJ214" s="2" t="s">
        <v>1347</v>
      </c>
      <c r="CK214" s="2" t="s">
        <v>142</v>
      </c>
      <c r="CL214" s="2" t="s">
        <v>132</v>
      </c>
      <c r="CM214" s="4"/>
      <c r="CN214" s="8"/>
      <c r="CO214" s="4"/>
      <c r="CP214" s="8"/>
      <c r="CQ214" s="7"/>
      <c r="CR214" s="7"/>
      <c r="CS214" s="2" t="s">
        <v>140</v>
      </c>
      <c r="CT214" s="2" t="s">
        <v>129</v>
      </c>
      <c r="CU214" s="2" t="s">
        <v>206</v>
      </c>
      <c r="CV214" s="2" t="s">
        <v>132</v>
      </c>
      <c r="CW214" s="2" t="s">
        <v>142</v>
      </c>
      <c r="CX214" s="2" t="s">
        <v>132</v>
      </c>
      <c r="CY214" s="4">
        <v>1</v>
      </c>
      <c r="CZ214" s="8">
        <v>39.03</v>
      </c>
      <c r="DA214" s="4"/>
      <c r="DB214" s="8"/>
      <c r="DC214" s="7"/>
      <c r="DD214" s="7"/>
      <c r="DE214" s="2" t="s">
        <v>140</v>
      </c>
      <c r="DF214" s="2" t="s">
        <v>129</v>
      </c>
      <c r="DG214" s="2" t="s">
        <v>1423</v>
      </c>
      <c r="DH214" s="2" t="s">
        <v>1926</v>
      </c>
      <c r="DI214" s="2" t="s">
        <v>142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140</v>
      </c>
      <c r="DR214" s="2" t="s">
        <v>129</v>
      </c>
      <c r="DS214" s="2" t="s">
        <v>1484</v>
      </c>
      <c r="DT214" s="2" t="s">
        <v>2771</v>
      </c>
      <c r="DU214" s="2" t="s">
        <v>142</v>
      </c>
      <c r="DV214" s="2" t="s">
        <v>132</v>
      </c>
      <c r="DW214" s="4">
        <v>2</v>
      </c>
      <c r="DX214" s="8">
        <v>65.5</v>
      </c>
      <c r="DY214" s="4"/>
      <c r="DZ214" s="8"/>
      <c r="EA214" s="7"/>
      <c r="EB214" s="7"/>
      <c r="EC214" s="2" t="s">
        <v>140</v>
      </c>
      <c r="ED214" s="2" t="s">
        <v>129</v>
      </c>
      <c r="EE214" s="2" t="s">
        <v>871</v>
      </c>
      <c r="EF214" s="2" t="s">
        <v>1375</v>
      </c>
      <c r="EG214" s="2" t="s">
        <v>142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140</v>
      </c>
      <c r="EP214" s="2" t="s">
        <v>129</v>
      </c>
      <c r="EQ214" s="2" t="s">
        <v>1369</v>
      </c>
      <c r="ER214" s="2" t="s">
        <v>132</v>
      </c>
      <c r="ES214" s="2" t="s">
        <v>142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164</v>
      </c>
      <c r="FB214" s="2" t="s">
        <v>129</v>
      </c>
      <c r="FC214" s="2" t="s">
        <v>132</v>
      </c>
      <c r="FD214" s="2" t="s">
        <v>132</v>
      </c>
      <c r="FE214" s="2" t="s">
        <v>142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173</v>
      </c>
      <c r="FN214" s="2" t="s">
        <v>129</v>
      </c>
      <c r="FO214" s="2" t="s">
        <v>132</v>
      </c>
      <c r="FP214" s="2" t="s">
        <v>132</v>
      </c>
      <c r="FQ214" s="2" t="s">
        <v>142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140</v>
      </c>
      <c r="FZ214" s="2" t="s">
        <v>129</v>
      </c>
      <c r="GA214" s="2" t="s">
        <v>480</v>
      </c>
      <c r="GB214" s="2" t="s">
        <v>132</v>
      </c>
      <c r="GC214" s="2" t="s">
        <v>142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140</v>
      </c>
      <c r="GL214" s="2" t="s">
        <v>129</v>
      </c>
      <c r="GM214" s="2" t="s">
        <v>1847</v>
      </c>
      <c r="GN214" s="2" t="s">
        <v>163</v>
      </c>
      <c r="GO214" s="2" t="s">
        <v>142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129</v>
      </c>
      <c r="GY214" s="2" t="s">
        <v>162</v>
      </c>
      <c r="GZ214" s="2" t="s">
        <v>132</v>
      </c>
      <c r="HA214" s="2" t="s">
        <v>142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140</v>
      </c>
      <c r="HJ214" s="2" t="s">
        <v>129</v>
      </c>
      <c r="HK214" s="2" t="s">
        <v>859</v>
      </c>
      <c r="HL214" s="2" t="s">
        <v>132</v>
      </c>
      <c r="HM214" s="2" t="s">
        <v>142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129</v>
      </c>
      <c r="HW214" s="2" t="s">
        <v>167</v>
      </c>
      <c r="HX214" s="2" t="s">
        <v>132</v>
      </c>
      <c r="HY214" s="2" t="s">
        <v>142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168</v>
      </c>
      <c r="IH214" s="2" t="s">
        <v>129</v>
      </c>
      <c r="II214" s="2" t="s">
        <v>132</v>
      </c>
      <c r="IJ214" s="2" t="s">
        <v>132</v>
      </c>
      <c r="IK214" s="2" t="s">
        <v>142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175</v>
      </c>
      <c r="IT214" s="2" t="s">
        <v>129</v>
      </c>
      <c r="IU214" s="2" t="s">
        <v>132</v>
      </c>
      <c r="IV214" s="2" t="s">
        <v>132</v>
      </c>
      <c r="IW214" s="2" t="s">
        <v>142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164</v>
      </c>
      <c r="JF214" s="2" t="s">
        <v>129</v>
      </c>
      <c r="JG214" s="2" t="s">
        <v>132</v>
      </c>
      <c r="JH214" s="2" t="s">
        <v>132</v>
      </c>
      <c r="JI214" s="2" t="s">
        <v>142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176</v>
      </c>
      <c r="JR214" s="2" t="s">
        <v>129</v>
      </c>
      <c r="JS214" s="2" t="s">
        <v>132</v>
      </c>
      <c r="JT214" s="2" t="s">
        <v>132</v>
      </c>
      <c r="JU214" s="2" t="s">
        <v>142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140</v>
      </c>
      <c r="KD214" s="2" t="s">
        <v>129</v>
      </c>
      <c r="KE214" s="2" t="s">
        <v>861</v>
      </c>
      <c r="KF214" s="2" t="s">
        <v>132</v>
      </c>
      <c r="KG214" s="2" t="s">
        <v>142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175</v>
      </c>
      <c r="KP214" s="2" t="s">
        <v>129</v>
      </c>
      <c r="KQ214" s="2" t="s">
        <v>132</v>
      </c>
      <c r="KR214" s="2" t="s">
        <v>132</v>
      </c>
      <c r="KS214" s="2" t="s">
        <v>142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175</v>
      </c>
      <c r="LB214" s="2" t="s">
        <v>177</v>
      </c>
      <c r="LC214" s="2" t="s">
        <v>132</v>
      </c>
      <c r="LD214" s="2" t="s">
        <v>132</v>
      </c>
      <c r="LE214" s="2" t="s">
        <v>142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132</v>
      </c>
      <c r="LN214" s="2" t="s">
        <v>132</v>
      </c>
      <c r="LO214" s="2" t="s">
        <v>132</v>
      </c>
      <c r="LP214" s="2" t="s">
        <v>132</v>
      </c>
      <c r="LQ214" s="2" t="s">
        <v>132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175</v>
      </c>
      <c r="ML214" s="2" t="s">
        <v>129</v>
      </c>
      <c r="MM214" s="2" t="s">
        <v>132</v>
      </c>
      <c r="MN214" s="2" t="s">
        <v>132</v>
      </c>
      <c r="MO214" s="2" t="s">
        <v>142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175</v>
      </c>
      <c r="MX214" s="2" t="s">
        <v>129</v>
      </c>
      <c r="MY214" s="2" t="s">
        <v>132</v>
      </c>
      <c r="MZ214" s="2" t="s">
        <v>132</v>
      </c>
      <c r="NA214" s="2" t="s">
        <v>142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175</v>
      </c>
      <c r="NJ214" s="2" t="s">
        <v>129</v>
      </c>
      <c r="NK214" s="2" t="s">
        <v>132</v>
      </c>
      <c r="NL214" s="2" t="s">
        <v>132</v>
      </c>
      <c r="NM214" s="2" t="s">
        <v>142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176</v>
      </c>
      <c r="OH214" s="2" t="s">
        <v>129</v>
      </c>
      <c r="OI214" s="2" t="s">
        <v>132</v>
      </c>
      <c r="OJ214" s="2" t="s">
        <v>132</v>
      </c>
      <c r="OK214" s="2" t="s">
        <v>142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132</v>
      </c>
      <c r="OT214" s="2" t="s">
        <v>132</v>
      </c>
      <c r="OU214" s="2" t="s">
        <v>132</v>
      </c>
      <c r="OV214" s="2" t="s">
        <v>132</v>
      </c>
      <c r="OW214" s="2" t="s">
        <v>132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164</v>
      </c>
      <c r="PF214" s="2" t="s">
        <v>129</v>
      </c>
      <c r="PG214" s="2" t="s">
        <v>132</v>
      </c>
      <c r="PH214" s="2" t="s">
        <v>132</v>
      </c>
      <c r="PI214" s="2" t="s">
        <v>142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175</v>
      </c>
      <c r="PR214" s="2" t="s">
        <v>129</v>
      </c>
      <c r="PS214" s="2" t="s">
        <v>132</v>
      </c>
      <c r="PT214" s="2" t="s">
        <v>132</v>
      </c>
      <c r="PU214" s="2" t="s">
        <v>142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175</v>
      </c>
      <c r="QD214" s="2" t="s">
        <v>129</v>
      </c>
      <c r="QE214" s="2" t="s">
        <v>132</v>
      </c>
      <c r="QF214" s="2" t="s">
        <v>132</v>
      </c>
      <c r="QG214" s="2" t="s">
        <v>142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176</v>
      </c>
      <c r="RB214" s="2" t="s">
        <v>129</v>
      </c>
      <c r="RC214" s="2" t="s">
        <v>132</v>
      </c>
      <c r="RD214" s="2" t="s">
        <v>132</v>
      </c>
      <c r="RE214" s="2" t="s">
        <v>142</v>
      </c>
      <c r="RF214" s="2" t="s">
        <v>180</v>
      </c>
      <c r="RG214" s="4"/>
      <c r="RH214" s="8"/>
      <c r="RI214" s="4"/>
      <c r="RJ214" s="8"/>
      <c r="RK214" s="7"/>
      <c r="RL214" s="7"/>
      <c r="RM214" s="2" t="s">
        <v>175</v>
      </c>
      <c r="RN214" s="2" t="s">
        <v>129</v>
      </c>
      <c r="RO214" s="2" t="s">
        <v>132</v>
      </c>
      <c r="RP214" s="2" t="s">
        <v>132</v>
      </c>
      <c r="RQ214" s="2" t="s">
        <v>142</v>
      </c>
      <c r="RR214" s="2" t="s">
        <v>132</v>
      </c>
    </row>
    <row r="215">
      <c r="A215" s="2" t="s">
        <v>2772</v>
      </c>
      <c r="B215" s="2" t="s">
        <v>121</v>
      </c>
      <c r="C215" s="2" t="s">
        <v>2660</v>
      </c>
      <c r="D215" s="2" t="s">
        <v>929</v>
      </c>
      <c r="E215" s="2" t="s">
        <v>930</v>
      </c>
      <c r="F215" s="2" t="s">
        <v>2773</v>
      </c>
      <c r="G215" s="2" t="s">
        <v>2773</v>
      </c>
      <c r="H215" s="2" t="s">
        <v>2773</v>
      </c>
      <c r="I215" s="2" t="s">
        <v>2774</v>
      </c>
      <c r="J215" s="2" t="s">
        <v>127</v>
      </c>
      <c r="K215" s="2" t="s">
        <v>1043</v>
      </c>
      <c r="L215" s="3">
        <v>68.81</v>
      </c>
      <c r="M215" s="3">
        <v>72.25</v>
      </c>
      <c r="N215" s="3">
        <v>144.49</v>
      </c>
      <c r="O215" s="2" t="s">
        <v>129</v>
      </c>
      <c r="P215" s="2" t="s">
        <v>632</v>
      </c>
      <c r="Q215" s="2" t="s">
        <v>131</v>
      </c>
      <c r="R215" s="2" t="s">
        <v>132</v>
      </c>
      <c r="S215" s="2" t="s">
        <v>2775</v>
      </c>
      <c r="T215" s="2" t="s">
        <v>132</v>
      </c>
      <c r="U215" s="2" t="s">
        <v>282</v>
      </c>
      <c r="V215" s="2" t="s">
        <v>746</v>
      </c>
      <c r="W215" s="2" t="s">
        <v>246</v>
      </c>
      <c r="X215" s="2" t="s">
        <v>849</v>
      </c>
      <c r="Y215" s="2" t="s">
        <v>2722</v>
      </c>
      <c r="Z215" s="4">
        <v>75</v>
      </c>
      <c r="AA215" s="4">
        <f>=ROUNDDOWN(75,0)</f>
      </c>
      <c r="AB215" s="5">
        <v>1</v>
      </c>
      <c r="AC215" s="2" t="s">
        <v>132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1</v>
      </c>
      <c r="AQ215" s="8">
        <v>54.19</v>
      </c>
      <c r="AR215" s="4"/>
      <c r="AS215" s="8"/>
      <c r="AT215" s="7"/>
      <c r="AU215" s="7"/>
      <c r="AV215" s="4">
        <v>1</v>
      </c>
      <c r="AW215" s="8">
        <v>54.19</v>
      </c>
      <c r="AX215" s="4"/>
      <c r="AY215" s="8"/>
      <c r="AZ215" s="7"/>
      <c r="BA215" s="7"/>
      <c r="BB215" s="7">
        <v>1</v>
      </c>
      <c r="BC215" s="4">
        <v>1</v>
      </c>
      <c r="BD215" s="8">
        <v>54.19</v>
      </c>
      <c r="BE215" s="4"/>
      <c r="BF215" s="8"/>
      <c r="BG215" s="7"/>
      <c r="BH215" s="7"/>
      <c r="BI215" s="7">
        <v>1</v>
      </c>
      <c r="BJ215" s="4">
        <v>1</v>
      </c>
      <c r="BK215" s="8">
        <v>54.19</v>
      </c>
      <c r="BL215" s="2" t="s">
        <v>31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140</v>
      </c>
      <c r="BV215" s="2" t="s">
        <v>129</v>
      </c>
      <c r="BW215" s="2" t="s">
        <v>132</v>
      </c>
      <c r="BX215" s="2" t="s">
        <v>1845</v>
      </c>
      <c r="BY215" s="2" t="s">
        <v>142</v>
      </c>
      <c r="BZ215" s="2" t="s">
        <v>132</v>
      </c>
      <c r="CA215" s="4"/>
      <c r="CB215" s="8"/>
      <c r="CC215" s="4"/>
      <c r="CD215" s="8"/>
      <c r="CE215" s="7"/>
      <c r="CF215" s="7"/>
      <c r="CG215" s="2" t="s">
        <v>140</v>
      </c>
      <c r="CH215" s="2" t="s">
        <v>129</v>
      </c>
      <c r="CI215" s="2" t="s">
        <v>211</v>
      </c>
      <c r="CJ215" s="2" t="s">
        <v>132</v>
      </c>
      <c r="CK215" s="2" t="s">
        <v>142</v>
      </c>
      <c r="CL215" s="2" t="s">
        <v>132</v>
      </c>
      <c r="CM215" s="4"/>
      <c r="CN215" s="8"/>
      <c r="CO215" s="4"/>
      <c r="CP215" s="8"/>
      <c r="CQ215" s="7"/>
      <c r="CR215" s="7"/>
      <c r="CS215" s="2" t="s">
        <v>140</v>
      </c>
      <c r="CT215" s="2" t="s">
        <v>129</v>
      </c>
      <c r="CU215" s="2" t="s">
        <v>1924</v>
      </c>
      <c r="CV215" s="2" t="s">
        <v>132</v>
      </c>
      <c r="CW215" s="2" t="s">
        <v>142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140</v>
      </c>
      <c r="DF215" s="2" t="s">
        <v>129</v>
      </c>
      <c r="DG215" s="2" t="s">
        <v>2722</v>
      </c>
      <c r="DH215" s="2" t="s">
        <v>912</v>
      </c>
      <c r="DI215" s="2" t="s">
        <v>142</v>
      </c>
      <c r="DJ215" s="2" t="s">
        <v>132</v>
      </c>
      <c r="DK215" s="4"/>
      <c r="DL215" s="8"/>
      <c r="DM215" s="4"/>
      <c r="DN215" s="8"/>
      <c r="DO215" s="7"/>
      <c r="DP215" s="7"/>
      <c r="DQ215" s="2" t="s">
        <v>168</v>
      </c>
      <c r="DR215" s="2" t="s">
        <v>129</v>
      </c>
      <c r="DS215" s="2" t="s">
        <v>132</v>
      </c>
      <c r="DT215" s="2" t="s">
        <v>132</v>
      </c>
      <c r="DU215" s="2" t="s">
        <v>142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140</v>
      </c>
      <c r="ED215" s="2" t="s">
        <v>129</v>
      </c>
      <c r="EE215" s="2" t="s">
        <v>331</v>
      </c>
      <c r="EF215" s="2" t="s">
        <v>132</v>
      </c>
      <c r="EG215" s="2" t="s">
        <v>142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140</v>
      </c>
      <c r="EP215" s="2" t="s">
        <v>129</v>
      </c>
      <c r="EQ215" s="2" t="s">
        <v>2776</v>
      </c>
      <c r="ER215" s="2" t="s">
        <v>858</v>
      </c>
      <c r="ES215" s="2" t="s">
        <v>142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140</v>
      </c>
      <c r="FB215" s="2" t="s">
        <v>129</v>
      </c>
      <c r="FC215" s="2" t="s">
        <v>912</v>
      </c>
      <c r="FD215" s="2" t="s">
        <v>1225</v>
      </c>
      <c r="FE215" s="2" t="s">
        <v>142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173</v>
      </c>
      <c r="FN215" s="2" t="s">
        <v>129</v>
      </c>
      <c r="FO215" s="2" t="s">
        <v>132</v>
      </c>
      <c r="FP215" s="2" t="s">
        <v>132</v>
      </c>
      <c r="FQ215" s="2" t="s">
        <v>142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140</v>
      </c>
      <c r="FZ215" s="2" t="s">
        <v>129</v>
      </c>
      <c r="GA215" s="2" t="s">
        <v>1423</v>
      </c>
      <c r="GB215" s="2" t="s">
        <v>132</v>
      </c>
      <c r="GC215" s="2" t="s">
        <v>142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140</v>
      </c>
      <c r="GL215" s="2" t="s">
        <v>129</v>
      </c>
      <c r="GM215" s="2" t="s">
        <v>2722</v>
      </c>
      <c r="GN215" s="2" t="s">
        <v>132</v>
      </c>
      <c r="GO215" s="2" t="s">
        <v>142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140</v>
      </c>
      <c r="GX215" s="2" t="s">
        <v>129</v>
      </c>
      <c r="GY215" s="2" t="s">
        <v>162</v>
      </c>
      <c r="GZ215" s="2" t="s">
        <v>132</v>
      </c>
      <c r="HA215" s="2" t="s">
        <v>142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140</v>
      </c>
      <c r="HJ215" s="2" t="s">
        <v>129</v>
      </c>
      <c r="HK215" s="2" t="s">
        <v>2568</v>
      </c>
      <c r="HL215" s="2" t="s">
        <v>132</v>
      </c>
      <c r="HM215" s="2" t="s">
        <v>142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140</v>
      </c>
      <c r="HV215" s="2" t="s">
        <v>129</v>
      </c>
      <c r="HW215" s="2" t="s">
        <v>167</v>
      </c>
      <c r="HX215" s="2" t="s">
        <v>132</v>
      </c>
      <c r="HY215" s="2" t="s">
        <v>142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140</v>
      </c>
      <c r="IH215" s="2" t="s">
        <v>129</v>
      </c>
      <c r="II215" s="2" t="s">
        <v>162</v>
      </c>
      <c r="IJ215" s="2" t="s">
        <v>1122</v>
      </c>
      <c r="IK215" s="2" t="s">
        <v>142</v>
      </c>
      <c r="IL215" s="2" t="s">
        <v>132</v>
      </c>
      <c r="IM215" s="4">
        <v>1</v>
      </c>
      <c r="IN215" s="8">
        <v>54.19</v>
      </c>
      <c r="IO215" s="4"/>
      <c r="IP215" s="8"/>
      <c r="IQ215" s="7"/>
      <c r="IR215" s="7"/>
      <c r="IS215" s="2" t="s">
        <v>140</v>
      </c>
      <c r="IT215" s="2" t="s">
        <v>129</v>
      </c>
      <c r="IU215" s="2" t="s">
        <v>910</v>
      </c>
      <c r="IV215" s="2" t="s">
        <v>2549</v>
      </c>
      <c r="IW215" s="2" t="s">
        <v>142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164</v>
      </c>
      <c r="JF215" s="2" t="s">
        <v>129</v>
      </c>
      <c r="JG215" s="2" t="s">
        <v>132</v>
      </c>
      <c r="JH215" s="2" t="s">
        <v>132</v>
      </c>
      <c r="JI215" s="2" t="s">
        <v>142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176</v>
      </c>
      <c r="JR215" s="2" t="s">
        <v>129</v>
      </c>
      <c r="JS215" s="2" t="s">
        <v>132</v>
      </c>
      <c r="JT215" s="2" t="s">
        <v>132</v>
      </c>
      <c r="JU215" s="2" t="s">
        <v>142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140</v>
      </c>
      <c r="KD215" s="2" t="s">
        <v>129</v>
      </c>
      <c r="KE215" s="2" t="s">
        <v>916</v>
      </c>
      <c r="KF215" s="2" t="s">
        <v>132</v>
      </c>
      <c r="KG215" s="2" t="s">
        <v>142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132</v>
      </c>
      <c r="KP215" s="2" t="s">
        <v>132</v>
      </c>
      <c r="KQ215" s="2" t="s">
        <v>132</v>
      </c>
      <c r="KR215" s="2" t="s">
        <v>132</v>
      </c>
      <c r="KS215" s="2" t="s">
        <v>132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175</v>
      </c>
      <c r="LB215" s="2" t="s">
        <v>177</v>
      </c>
      <c r="LC215" s="2" t="s">
        <v>132</v>
      </c>
      <c r="LD215" s="2" t="s">
        <v>132</v>
      </c>
      <c r="LE215" s="2" t="s">
        <v>142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164</v>
      </c>
      <c r="LZ215" s="2" t="s">
        <v>129</v>
      </c>
      <c r="MA215" s="2" t="s">
        <v>132</v>
      </c>
      <c r="MB215" s="2" t="s">
        <v>132</v>
      </c>
      <c r="MC215" s="2" t="s">
        <v>142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175</v>
      </c>
      <c r="ML215" s="2" t="s">
        <v>129</v>
      </c>
      <c r="MM215" s="2" t="s">
        <v>132</v>
      </c>
      <c r="MN215" s="2" t="s">
        <v>132</v>
      </c>
      <c r="MO215" s="2" t="s">
        <v>142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175</v>
      </c>
      <c r="MX215" s="2" t="s">
        <v>129</v>
      </c>
      <c r="MY215" s="2" t="s">
        <v>132</v>
      </c>
      <c r="MZ215" s="2" t="s">
        <v>132</v>
      </c>
      <c r="NA215" s="2" t="s">
        <v>142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175</v>
      </c>
      <c r="NJ215" s="2" t="s">
        <v>129</v>
      </c>
      <c r="NK215" s="2" t="s">
        <v>132</v>
      </c>
      <c r="NL215" s="2" t="s">
        <v>132</v>
      </c>
      <c r="NM215" s="2" t="s">
        <v>142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176</v>
      </c>
      <c r="OH215" s="2" t="s">
        <v>129</v>
      </c>
      <c r="OI215" s="2" t="s">
        <v>132</v>
      </c>
      <c r="OJ215" s="2" t="s">
        <v>132</v>
      </c>
      <c r="OK215" s="2" t="s">
        <v>142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132</v>
      </c>
      <c r="OT215" s="2" t="s">
        <v>132</v>
      </c>
      <c r="OU215" s="2" t="s">
        <v>132</v>
      </c>
      <c r="OV215" s="2" t="s">
        <v>132</v>
      </c>
      <c r="OW215" s="2" t="s">
        <v>132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164</v>
      </c>
      <c r="PF215" s="2" t="s">
        <v>129</v>
      </c>
      <c r="PG215" s="2" t="s">
        <v>132</v>
      </c>
      <c r="PH215" s="2" t="s">
        <v>132</v>
      </c>
      <c r="PI215" s="2" t="s">
        <v>142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175</v>
      </c>
      <c r="PR215" s="2" t="s">
        <v>129</v>
      </c>
      <c r="PS215" s="2" t="s">
        <v>132</v>
      </c>
      <c r="PT215" s="2" t="s">
        <v>132</v>
      </c>
      <c r="PU215" s="2" t="s">
        <v>142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175</v>
      </c>
      <c r="QD215" s="2" t="s">
        <v>129</v>
      </c>
      <c r="QE215" s="2" t="s">
        <v>132</v>
      </c>
      <c r="QF215" s="2" t="s">
        <v>132</v>
      </c>
      <c r="QG215" s="2" t="s">
        <v>142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176</v>
      </c>
      <c r="RB215" s="2" t="s">
        <v>129</v>
      </c>
      <c r="RC215" s="2" t="s">
        <v>132</v>
      </c>
      <c r="RD215" s="2" t="s">
        <v>132</v>
      </c>
      <c r="RE215" s="2" t="s">
        <v>142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140</v>
      </c>
      <c r="RN215" s="2" t="s">
        <v>177</v>
      </c>
      <c r="RO215" s="2" t="s">
        <v>2726</v>
      </c>
      <c r="RP215" s="2" t="s">
        <v>132</v>
      </c>
      <c r="RQ215" s="2" t="s">
        <v>142</v>
      </c>
      <c r="RR215" s="2" t="s">
        <v>132</v>
      </c>
    </row>
    <row r="216">
      <c r="A216" s="2" t="s">
        <v>2777</v>
      </c>
      <c r="B216" s="2" t="s">
        <v>121</v>
      </c>
      <c r="C216" s="2" t="s">
        <v>2660</v>
      </c>
      <c r="D216" s="2" t="s">
        <v>929</v>
      </c>
      <c r="E216" s="2" t="s">
        <v>930</v>
      </c>
      <c r="F216" s="2" t="s">
        <v>2778</v>
      </c>
      <c r="G216" s="2" t="s">
        <v>132</v>
      </c>
      <c r="H216" s="2" t="s">
        <v>132</v>
      </c>
      <c r="I216" s="2" t="s">
        <v>2779</v>
      </c>
      <c r="J216" s="2" t="s">
        <v>127</v>
      </c>
      <c r="K216" s="2" t="s">
        <v>349</v>
      </c>
      <c r="L216" s="3">
        <v>36</v>
      </c>
      <c r="M216" s="3">
        <v>37.8</v>
      </c>
      <c r="N216" s="3">
        <v>79.99</v>
      </c>
      <c r="O216" s="2" t="s">
        <v>905</v>
      </c>
      <c r="P216" s="2" t="s">
        <v>632</v>
      </c>
      <c r="Q216" s="2" t="s">
        <v>131</v>
      </c>
      <c r="R216" s="2" t="s">
        <v>132</v>
      </c>
      <c r="S216" s="2" t="s">
        <v>2780</v>
      </c>
      <c r="T216" s="2" t="s">
        <v>132</v>
      </c>
      <c r="U216" s="2" t="s">
        <v>428</v>
      </c>
      <c r="V216" s="2" t="s">
        <v>746</v>
      </c>
      <c r="W216" s="2" t="s">
        <v>246</v>
      </c>
      <c r="X216" s="2" t="s">
        <v>132</v>
      </c>
      <c r="Y216" s="2" t="s">
        <v>2781</v>
      </c>
      <c r="Z216" s="4"/>
      <c r="AA216" s="4">
        <f>=ROUNDDOWN({0},0)</f>
      </c>
      <c r="AB216" s="5"/>
      <c r="AC216" s="2" t="s">
        <v>132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132</v>
      </c>
      <c r="BM216" s="7"/>
      <c r="BN216" s="7"/>
      <c r="BO216" s="4"/>
      <c r="BP216" s="8"/>
      <c r="BQ216" s="4"/>
      <c r="BR216" s="8"/>
      <c r="BS216" s="7"/>
      <c r="BT216" s="7"/>
      <c r="BU216" s="2" t="s">
        <v>140</v>
      </c>
      <c r="BV216" s="2" t="s">
        <v>177</v>
      </c>
      <c r="BW216" s="2" t="s">
        <v>132</v>
      </c>
      <c r="BX216" s="2" t="s">
        <v>1648</v>
      </c>
      <c r="BY216" s="2" t="s">
        <v>142</v>
      </c>
      <c r="BZ216" s="2" t="s">
        <v>132</v>
      </c>
      <c r="CA216" s="4"/>
      <c r="CB216" s="8"/>
      <c r="CC216" s="4"/>
      <c r="CD216" s="8"/>
      <c r="CE216" s="7"/>
      <c r="CF216" s="7"/>
      <c r="CG216" s="2" t="s">
        <v>140</v>
      </c>
      <c r="CH216" s="2" t="s">
        <v>177</v>
      </c>
      <c r="CI216" s="2" t="s">
        <v>1029</v>
      </c>
      <c r="CJ216" s="2" t="s">
        <v>1508</v>
      </c>
      <c r="CK216" s="2" t="s">
        <v>142</v>
      </c>
      <c r="CL216" s="2" t="s">
        <v>132</v>
      </c>
      <c r="CM216" s="4"/>
      <c r="CN216" s="8"/>
      <c r="CO216" s="4"/>
      <c r="CP216" s="8"/>
      <c r="CQ216" s="7"/>
      <c r="CR216" s="7"/>
      <c r="CS216" s="2" t="s">
        <v>140</v>
      </c>
      <c r="CT216" s="2" t="s">
        <v>177</v>
      </c>
      <c r="CU216" s="2" t="s">
        <v>767</v>
      </c>
      <c r="CV216" s="2" t="s">
        <v>2782</v>
      </c>
      <c r="CW216" s="2" t="s">
        <v>142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140</v>
      </c>
      <c r="DF216" s="2" t="s">
        <v>177</v>
      </c>
      <c r="DG216" s="2" t="s">
        <v>769</v>
      </c>
      <c r="DH216" s="2" t="s">
        <v>2783</v>
      </c>
      <c r="DI216" s="2" t="s">
        <v>142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175</v>
      </c>
      <c r="DR216" s="2" t="s">
        <v>177</v>
      </c>
      <c r="DS216" s="2" t="s">
        <v>132</v>
      </c>
      <c r="DT216" s="2" t="s">
        <v>132</v>
      </c>
      <c r="DU216" s="2" t="s">
        <v>142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140</v>
      </c>
      <c r="ED216" s="2" t="s">
        <v>177</v>
      </c>
      <c r="EE216" s="2" t="s">
        <v>975</v>
      </c>
      <c r="EF216" s="2" t="s">
        <v>2177</v>
      </c>
      <c r="EG216" s="2" t="s">
        <v>142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140</v>
      </c>
      <c r="EP216" s="2" t="s">
        <v>177</v>
      </c>
      <c r="EQ216" s="2" t="s">
        <v>1553</v>
      </c>
      <c r="ER216" s="2" t="s">
        <v>2784</v>
      </c>
      <c r="ES216" s="2" t="s">
        <v>142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140</v>
      </c>
      <c r="FB216" s="2" t="s">
        <v>177</v>
      </c>
      <c r="FC216" s="2" t="s">
        <v>1097</v>
      </c>
      <c r="FD216" s="2" t="s">
        <v>2362</v>
      </c>
      <c r="FE216" s="2" t="s">
        <v>142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175</v>
      </c>
      <c r="FN216" s="2" t="s">
        <v>177</v>
      </c>
      <c r="FO216" s="2" t="s">
        <v>132</v>
      </c>
      <c r="FP216" s="2" t="s">
        <v>132</v>
      </c>
      <c r="FQ216" s="2" t="s">
        <v>142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175</v>
      </c>
      <c r="FZ216" s="2" t="s">
        <v>177</v>
      </c>
      <c r="GA216" s="2" t="s">
        <v>132</v>
      </c>
      <c r="GB216" s="2" t="s">
        <v>132</v>
      </c>
      <c r="GC216" s="2" t="s">
        <v>142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140</v>
      </c>
      <c r="GL216" s="2" t="s">
        <v>177</v>
      </c>
      <c r="GM216" s="2" t="s">
        <v>769</v>
      </c>
      <c r="GN216" s="2" t="s">
        <v>2785</v>
      </c>
      <c r="GO216" s="2" t="s">
        <v>142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132</v>
      </c>
      <c r="GX216" s="2" t="s">
        <v>132</v>
      </c>
      <c r="GY216" s="2" t="s">
        <v>132</v>
      </c>
      <c r="GZ216" s="2" t="s">
        <v>132</v>
      </c>
      <c r="HA216" s="2" t="s">
        <v>132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140</v>
      </c>
      <c r="HJ216" s="2" t="s">
        <v>177</v>
      </c>
      <c r="HK216" s="2" t="s">
        <v>1272</v>
      </c>
      <c r="HL216" s="2" t="s">
        <v>2028</v>
      </c>
      <c r="HM216" s="2" t="s">
        <v>142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175</v>
      </c>
      <c r="HV216" s="2" t="s">
        <v>177</v>
      </c>
      <c r="HW216" s="2" t="s">
        <v>132</v>
      </c>
      <c r="HX216" s="2" t="s">
        <v>132</v>
      </c>
      <c r="HY216" s="2" t="s">
        <v>142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175</v>
      </c>
      <c r="IH216" s="2" t="s">
        <v>129</v>
      </c>
      <c r="II216" s="2" t="s">
        <v>132</v>
      </c>
      <c r="IJ216" s="2" t="s">
        <v>132</v>
      </c>
      <c r="IK216" s="2" t="s">
        <v>142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175</v>
      </c>
      <c r="IT216" s="2" t="s">
        <v>129</v>
      </c>
      <c r="IU216" s="2" t="s">
        <v>132</v>
      </c>
      <c r="IV216" s="2" t="s">
        <v>132</v>
      </c>
      <c r="IW216" s="2" t="s">
        <v>142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175</v>
      </c>
      <c r="JF216" s="2" t="s">
        <v>177</v>
      </c>
      <c r="JG216" s="2" t="s">
        <v>132</v>
      </c>
      <c r="JH216" s="2" t="s">
        <v>132</v>
      </c>
      <c r="JI216" s="2" t="s">
        <v>142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176</v>
      </c>
      <c r="JR216" s="2" t="s">
        <v>177</v>
      </c>
      <c r="JS216" s="2" t="s">
        <v>132</v>
      </c>
      <c r="JT216" s="2" t="s">
        <v>132</v>
      </c>
      <c r="JU216" s="2" t="s">
        <v>142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175</v>
      </c>
      <c r="KD216" s="2" t="s">
        <v>177</v>
      </c>
      <c r="KE216" s="2" t="s">
        <v>132</v>
      </c>
      <c r="KF216" s="2" t="s">
        <v>132</v>
      </c>
      <c r="KG216" s="2" t="s">
        <v>142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132</v>
      </c>
      <c r="KP216" s="2" t="s">
        <v>132</v>
      </c>
      <c r="KQ216" s="2" t="s">
        <v>132</v>
      </c>
      <c r="KR216" s="2" t="s">
        <v>132</v>
      </c>
      <c r="KS216" s="2" t="s">
        <v>132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140</v>
      </c>
      <c r="LZ216" s="2" t="s">
        <v>177</v>
      </c>
      <c r="MA216" s="2" t="s">
        <v>1747</v>
      </c>
      <c r="MB216" s="2" t="s">
        <v>1534</v>
      </c>
      <c r="MC216" s="2" t="s">
        <v>142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140</v>
      </c>
      <c r="ML216" s="2" t="s">
        <v>177</v>
      </c>
      <c r="MM216" s="2" t="s">
        <v>794</v>
      </c>
      <c r="MN216" s="2" t="s">
        <v>132</v>
      </c>
      <c r="MO216" s="2" t="s">
        <v>142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175</v>
      </c>
      <c r="MX216" s="2" t="s">
        <v>177</v>
      </c>
      <c r="MY216" s="2" t="s">
        <v>132</v>
      </c>
      <c r="MZ216" s="2" t="s">
        <v>132</v>
      </c>
      <c r="NA216" s="2" t="s">
        <v>142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176</v>
      </c>
      <c r="OH216" s="2" t="s">
        <v>177</v>
      </c>
      <c r="OI216" s="2" t="s">
        <v>132</v>
      </c>
      <c r="OJ216" s="2" t="s">
        <v>132</v>
      </c>
      <c r="OK216" s="2" t="s">
        <v>142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175</v>
      </c>
      <c r="OT216" s="2" t="s">
        <v>177</v>
      </c>
      <c r="OU216" s="2" t="s">
        <v>132</v>
      </c>
      <c r="OV216" s="2" t="s">
        <v>132</v>
      </c>
      <c r="OW216" s="2" t="s">
        <v>142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175</v>
      </c>
      <c r="PF216" s="2" t="s">
        <v>177</v>
      </c>
      <c r="PG216" s="2" t="s">
        <v>132</v>
      </c>
      <c r="PH216" s="2" t="s">
        <v>132</v>
      </c>
      <c r="PI216" s="2" t="s">
        <v>142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175</v>
      </c>
      <c r="PR216" s="2" t="s">
        <v>177</v>
      </c>
      <c r="PS216" s="2" t="s">
        <v>132</v>
      </c>
      <c r="PT216" s="2" t="s">
        <v>132</v>
      </c>
      <c r="PU216" s="2" t="s">
        <v>142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140</v>
      </c>
      <c r="QP216" s="2" t="s">
        <v>177</v>
      </c>
      <c r="QQ216" s="2" t="s">
        <v>794</v>
      </c>
      <c r="QR216" s="2" t="s">
        <v>132</v>
      </c>
      <c r="QS216" s="2" t="s">
        <v>142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176</v>
      </c>
      <c r="RB216" s="2" t="s">
        <v>177</v>
      </c>
      <c r="RC216" s="2" t="s">
        <v>132</v>
      </c>
      <c r="RD216" s="2" t="s">
        <v>132</v>
      </c>
      <c r="RE216" s="2" t="s">
        <v>142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164</v>
      </c>
      <c r="RN216" s="2" t="s">
        <v>177</v>
      </c>
      <c r="RO216" s="2" t="s">
        <v>132</v>
      </c>
      <c r="RP216" s="2" t="s">
        <v>132</v>
      </c>
      <c r="RQ216" s="2" t="s">
        <v>142</v>
      </c>
      <c r="RR216" s="2" t="s">
        <v>132</v>
      </c>
    </row>
    <row r="217">
      <c r="A217" s="2" t="s">
        <v>2786</v>
      </c>
      <c r="B217" s="2" t="s">
        <v>121</v>
      </c>
      <c r="C217" s="2" t="s">
        <v>2660</v>
      </c>
      <c r="D217" s="2" t="s">
        <v>929</v>
      </c>
      <c r="E217" s="2" t="s">
        <v>930</v>
      </c>
      <c r="F217" s="2" t="s">
        <v>2787</v>
      </c>
      <c r="G217" s="2" t="s">
        <v>2787</v>
      </c>
      <c r="H217" s="2" t="s">
        <v>2787</v>
      </c>
      <c r="I217" s="2" t="s">
        <v>2788</v>
      </c>
      <c r="J217" s="2" t="s">
        <v>127</v>
      </c>
      <c r="K217" s="2" t="s">
        <v>2789</v>
      </c>
      <c r="L217" s="3">
        <v>69.49</v>
      </c>
      <c r="M217" s="3">
        <v>72.96</v>
      </c>
      <c r="N217" s="3">
        <v>269</v>
      </c>
      <c r="O217" s="2" t="s">
        <v>129</v>
      </c>
      <c r="P217" s="2" t="s">
        <v>1390</v>
      </c>
      <c r="Q217" s="2" t="s">
        <v>131</v>
      </c>
      <c r="R217" s="2" t="s">
        <v>19</v>
      </c>
      <c r="S217" s="2" t="s">
        <v>132</v>
      </c>
      <c r="T217" s="2" t="s">
        <v>132</v>
      </c>
      <c r="U217" s="2" t="s">
        <v>428</v>
      </c>
      <c r="V217" s="2" t="s">
        <v>746</v>
      </c>
      <c r="W217" s="2" t="s">
        <v>132</v>
      </c>
      <c r="X217" s="2" t="s">
        <v>2694</v>
      </c>
      <c r="Y217" s="2" t="s">
        <v>627</v>
      </c>
      <c r="Z217" s="4"/>
      <c r="AA217" s="4">
        <f>=ROUNDDOWN({0},0)</f>
      </c>
      <c r="AB217" s="5"/>
      <c r="AC217" s="2" t="s">
        <v>132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132</v>
      </c>
      <c r="BM217" s="7"/>
      <c r="BN217" s="7"/>
      <c r="BO217" s="4"/>
      <c r="BP217" s="8"/>
      <c r="BQ217" s="4"/>
      <c r="BR217" s="8"/>
      <c r="BS217" s="7"/>
      <c r="BT217" s="7"/>
      <c r="BU217" s="2" t="s">
        <v>132</v>
      </c>
      <c r="BV217" s="2" t="s">
        <v>132</v>
      </c>
      <c r="BW217" s="2" t="s">
        <v>132</v>
      </c>
      <c r="BX217" s="2" t="s">
        <v>132</v>
      </c>
      <c r="BY217" s="2" t="s">
        <v>132</v>
      </c>
      <c r="BZ217" s="2" t="s">
        <v>132</v>
      </c>
      <c r="CA217" s="4"/>
      <c r="CB217" s="8"/>
      <c r="CC217" s="4"/>
      <c r="CD217" s="8"/>
      <c r="CE217" s="7"/>
      <c r="CF217" s="7"/>
      <c r="CG217" s="2" t="s">
        <v>132</v>
      </c>
      <c r="CH217" s="2" t="s">
        <v>132</v>
      </c>
      <c r="CI217" s="2" t="s">
        <v>132</v>
      </c>
      <c r="CJ217" s="2" t="s">
        <v>132</v>
      </c>
      <c r="CK217" s="2" t="s">
        <v>132</v>
      </c>
      <c r="CL217" s="2" t="s">
        <v>132</v>
      </c>
      <c r="CM217" s="4"/>
      <c r="CN217" s="8"/>
      <c r="CO217" s="4"/>
      <c r="CP217" s="8"/>
      <c r="CQ217" s="7"/>
      <c r="CR217" s="7"/>
      <c r="CS217" s="2" t="s">
        <v>132</v>
      </c>
      <c r="CT217" s="2" t="s">
        <v>132</v>
      </c>
      <c r="CU217" s="2" t="s">
        <v>132</v>
      </c>
      <c r="CV217" s="2" t="s">
        <v>132</v>
      </c>
      <c r="CW217" s="2" t="s">
        <v>132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140</v>
      </c>
      <c r="DF217" s="2" t="s">
        <v>177</v>
      </c>
      <c r="DG217" s="2" t="s">
        <v>627</v>
      </c>
      <c r="DH217" s="2" t="s">
        <v>908</v>
      </c>
      <c r="DI217" s="2" t="s">
        <v>142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132</v>
      </c>
      <c r="DR217" s="2" t="s">
        <v>132</v>
      </c>
      <c r="DS217" s="2" t="s">
        <v>132</v>
      </c>
      <c r="DT217" s="2" t="s">
        <v>132</v>
      </c>
      <c r="DU217" s="2" t="s">
        <v>132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132</v>
      </c>
      <c r="ED217" s="2" t="s">
        <v>132</v>
      </c>
      <c r="EE217" s="2" t="s">
        <v>132</v>
      </c>
      <c r="EF217" s="2" t="s">
        <v>132</v>
      </c>
      <c r="EG217" s="2" t="s">
        <v>132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132</v>
      </c>
      <c r="EP217" s="2" t="s">
        <v>132</v>
      </c>
      <c r="EQ217" s="2" t="s">
        <v>132</v>
      </c>
      <c r="ER217" s="2" t="s">
        <v>132</v>
      </c>
      <c r="ES217" s="2" t="s">
        <v>132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132</v>
      </c>
      <c r="FB217" s="2" t="s">
        <v>132</v>
      </c>
      <c r="FC217" s="2" t="s">
        <v>132</v>
      </c>
      <c r="FD217" s="2" t="s">
        <v>132</v>
      </c>
      <c r="FE217" s="2" t="s">
        <v>132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132</v>
      </c>
      <c r="FN217" s="2" t="s">
        <v>132</v>
      </c>
      <c r="FO217" s="2" t="s">
        <v>132</v>
      </c>
      <c r="FP217" s="2" t="s">
        <v>132</v>
      </c>
      <c r="FQ217" s="2" t="s">
        <v>132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132</v>
      </c>
      <c r="FZ217" s="2" t="s">
        <v>132</v>
      </c>
      <c r="GA217" s="2" t="s">
        <v>132</v>
      </c>
      <c r="GB217" s="2" t="s">
        <v>132</v>
      </c>
      <c r="GC217" s="2" t="s">
        <v>132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176</v>
      </c>
      <c r="GL217" s="2" t="s">
        <v>129</v>
      </c>
      <c r="GM217" s="2" t="s">
        <v>132</v>
      </c>
      <c r="GN217" s="2" t="s">
        <v>132</v>
      </c>
      <c r="GO217" s="2" t="s">
        <v>142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132</v>
      </c>
      <c r="GX217" s="2" t="s">
        <v>132</v>
      </c>
      <c r="GY217" s="2" t="s">
        <v>132</v>
      </c>
      <c r="GZ217" s="2" t="s">
        <v>132</v>
      </c>
      <c r="HA217" s="2" t="s">
        <v>132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132</v>
      </c>
      <c r="HJ217" s="2" t="s">
        <v>132</v>
      </c>
      <c r="HK217" s="2" t="s">
        <v>132</v>
      </c>
      <c r="HL217" s="2" t="s">
        <v>132</v>
      </c>
      <c r="HM217" s="2" t="s">
        <v>132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132</v>
      </c>
      <c r="HV217" s="2" t="s">
        <v>132</v>
      </c>
      <c r="HW217" s="2" t="s">
        <v>132</v>
      </c>
      <c r="HX217" s="2" t="s">
        <v>132</v>
      </c>
      <c r="HY217" s="2" t="s">
        <v>132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132</v>
      </c>
      <c r="IH217" s="2" t="s">
        <v>132</v>
      </c>
      <c r="II217" s="2" t="s">
        <v>132</v>
      </c>
      <c r="IJ217" s="2" t="s">
        <v>132</v>
      </c>
      <c r="IK217" s="2" t="s">
        <v>132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132</v>
      </c>
      <c r="IT217" s="2" t="s">
        <v>132</v>
      </c>
      <c r="IU217" s="2" t="s">
        <v>132</v>
      </c>
      <c r="IV217" s="2" t="s">
        <v>132</v>
      </c>
      <c r="IW217" s="2" t="s">
        <v>132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132</v>
      </c>
      <c r="JF217" s="2" t="s">
        <v>132</v>
      </c>
      <c r="JG217" s="2" t="s">
        <v>132</v>
      </c>
      <c r="JH217" s="2" t="s">
        <v>132</v>
      </c>
      <c r="JI217" s="2" t="s">
        <v>132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132</v>
      </c>
      <c r="JR217" s="2" t="s">
        <v>132</v>
      </c>
      <c r="JS217" s="2" t="s">
        <v>132</v>
      </c>
      <c r="JT217" s="2" t="s">
        <v>132</v>
      </c>
      <c r="JU217" s="2" t="s">
        <v>132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140</v>
      </c>
      <c r="KD217" s="2" t="s">
        <v>177</v>
      </c>
      <c r="KE217" s="2" t="s">
        <v>460</v>
      </c>
      <c r="KF217" s="2" t="s">
        <v>1979</v>
      </c>
      <c r="KG217" s="2" t="s">
        <v>142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132</v>
      </c>
      <c r="KP217" s="2" t="s">
        <v>132</v>
      </c>
      <c r="KQ217" s="2" t="s">
        <v>132</v>
      </c>
      <c r="KR217" s="2" t="s">
        <v>132</v>
      </c>
      <c r="KS217" s="2" t="s">
        <v>132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132</v>
      </c>
      <c r="LN217" s="2" t="s">
        <v>132</v>
      </c>
      <c r="LO217" s="2" t="s">
        <v>132</v>
      </c>
      <c r="LP217" s="2" t="s">
        <v>132</v>
      </c>
      <c r="LQ217" s="2" t="s">
        <v>132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132</v>
      </c>
      <c r="LZ217" s="2" t="s">
        <v>132</v>
      </c>
      <c r="MA217" s="2" t="s">
        <v>132</v>
      </c>
      <c r="MB217" s="2" t="s">
        <v>132</v>
      </c>
      <c r="MC217" s="2" t="s">
        <v>132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132</v>
      </c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132</v>
      </c>
      <c r="OT217" s="2" t="s">
        <v>132</v>
      </c>
      <c r="OU217" s="2" t="s">
        <v>132</v>
      </c>
      <c r="OV217" s="2" t="s">
        <v>132</v>
      </c>
      <c r="OW217" s="2" t="s">
        <v>132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132</v>
      </c>
      <c r="PR217" s="2" t="s">
        <v>132</v>
      </c>
      <c r="PS217" s="2" t="s">
        <v>132</v>
      </c>
      <c r="PT217" s="2" t="s">
        <v>132</v>
      </c>
      <c r="PU217" s="2" t="s">
        <v>132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132</v>
      </c>
      <c r="RB217" s="2" t="s">
        <v>132</v>
      </c>
      <c r="RC217" s="2" t="s">
        <v>132</v>
      </c>
      <c r="RD217" s="2" t="s">
        <v>132</v>
      </c>
      <c r="RE217" s="2" t="s">
        <v>132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132</v>
      </c>
      <c r="RN217" s="2" t="s">
        <v>132</v>
      </c>
      <c r="RO217" s="2" t="s">
        <v>132</v>
      </c>
      <c r="RP217" s="2" t="s">
        <v>132</v>
      </c>
      <c r="RQ217" s="2" t="s">
        <v>132</v>
      </c>
      <c r="RR217" s="2" t="s">
        <v>132</v>
      </c>
    </row>
    <row r="218">
      <c r="A218" s="2" t="s">
        <v>2790</v>
      </c>
      <c r="B218" s="2" t="s">
        <v>121</v>
      </c>
      <c r="C218" s="2" t="s">
        <v>2660</v>
      </c>
      <c r="D218" s="2" t="s">
        <v>929</v>
      </c>
      <c r="E218" s="2" t="s">
        <v>930</v>
      </c>
      <c r="F218" s="2" t="s">
        <v>2791</v>
      </c>
      <c r="G218" s="2" t="s">
        <v>132</v>
      </c>
      <c r="H218" s="2" t="s">
        <v>132</v>
      </c>
      <c r="I218" s="2" t="s">
        <v>2792</v>
      </c>
      <c r="J218" s="2" t="s">
        <v>127</v>
      </c>
      <c r="K218" s="2" t="s">
        <v>426</v>
      </c>
      <c r="L218" s="3">
        <v>27</v>
      </c>
      <c r="M218" s="3">
        <v>28.35</v>
      </c>
      <c r="N218" s="3">
        <v>59.99</v>
      </c>
      <c r="O218" s="2" t="s">
        <v>2202</v>
      </c>
      <c r="P218" s="2" t="s">
        <v>632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428</v>
      </c>
      <c r="V218" s="2" t="s">
        <v>2793</v>
      </c>
      <c r="W218" s="2" t="s">
        <v>136</v>
      </c>
      <c r="X218" s="2" t="s">
        <v>132</v>
      </c>
      <c r="Y218" s="2" t="s">
        <v>762</v>
      </c>
      <c r="Z218" s="4"/>
      <c r="AA218" s="4">
        <f>=ROUNDDOWN({0},0)</f>
      </c>
      <c r="AB218" s="5"/>
      <c r="AC218" s="2" t="s">
        <v>132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175</v>
      </c>
      <c r="BV218" s="2" t="s">
        <v>177</v>
      </c>
      <c r="BW218" s="2" t="s">
        <v>132</v>
      </c>
      <c r="BX218" s="2" t="s">
        <v>132</v>
      </c>
      <c r="BY218" s="2" t="s">
        <v>142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140</v>
      </c>
      <c r="CH218" s="2" t="s">
        <v>177</v>
      </c>
      <c r="CI218" s="2" t="s">
        <v>2794</v>
      </c>
      <c r="CJ218" s="2" t="s">
        <v>132</v>
      </c>
      <c r="CK218" s="2" t="s">
        <v>142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140</v>
      </c>
      <c r="CT218" s="2" t="s">
        <v>177</v>
      </c>
      <c r="CU218" s="2" t="s">
        <v>765</v>
      </c>
      <c r="CV218" s="2" t="s">
        <v>1029</v>
      </c>
      <c r="CW218" s="2" t="s">
        <v>142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140</v>
      </c>
      <c r="DF218" s="2" t="s">
        <v>177</v>
      </c>
      <c r="DG218" s="2" t="s">
        <v>769</v>
      </c>
      <c r="DH218" s="2" t="s">
        <v>2795</v>
      </c>
      <c r="DI218" s="2" t="s">
        <v>142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132</v>
      </c>
      <c r="DR218" s="2" t="s">
        <v>132</v>
      </c>
      <c r="DS218" s="2" t="s">
        <v>132</v>
      </c>
      <c r="DT218" s="2" t="s">
        <v>132</v>
      </c>
      <c r="DU218" s="2" t="s">
        <v>132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175</v>
      </c>
      <c r="ED218" s="2" t="s">
        <v>177</v>
      </c>
      <c r="EE218" s="2" t="s">
        <v>132</v>
      </c>
      <c r="EF218" s="2" t="s">
        <v>132</v>
      </c>
      <c r="EG218" s="2" t="s">
        <v>142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140</v>
      </c>
      <c r="EP218" s="2" t="s">
        <v>177</v>
      </c>
      <c r="EQ218" s="2" t="s">
        <v>769</v>
      </c>
      <c r="ER218" s="2" t="s">
        <v>1860</v>
      </c>
      <c r="ES218" s="2" t="s">
        <v>142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140</v>
      </c>
      <c r="FB218" s="2" t="s">
        <v>177</v>
      </c>
      <c r="FC218" s="2" t="s">
        <v>1097</v>
      </c>
      <c r="FD218" s="2" t="s">
        <v>2796</v>
      </c>
      <c r="FE218" s="2" t="s">
        <v>142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175</v>
      </c>
      <c r="FN218" s="2" t="s">
        <v>177</v>
      </c>
      <c r="FO218" s="2" t="s">
        <v>132</v>
      </c>
      <c r="FP218" s="2" t="s">
        <v>132</v>
      </c>
      <c r="FQ218" s="2" t="s">
        <v>142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175</v>
      </c>
      <c r="FZ218" s="2" t="s">
        <v>129</v>
      </c>
      <c r="GA218" s="2" t="s">
        <v>132</v>
      </c>
      <c r="GB218" s="2" t="s">
        <v>132</v>
      </c>
      <c r="GC218" s="2" t="s">
        <v>142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140</v>
      </c>
      <c r="GL218" s="2" t="s">
        <v>177</v>
      </c>
      <c r="GM218" s="2" t="s">
        <v>769</v>
      </c>
      <c r="GN218" s="2" t="s">
        <v>1675</v>
      </c>
      <c r="GO218" s="2" t="s">
        <v>142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175</v>
      </c>
      <c r="HJ218" s="2" t="s">
        <v>177</v>
      </c>
      <c r="HK218" s="2" t="s">
        <v>132</v>
      </c>
      <c r="HL218" s="2" t="s">
        <v>132</v>
      </c>
      <c r="HM218" s="2" t="s">
        <v>142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132</v>
      </c>
      <c r="IH218" s="2" t="s">
        <v>132</v>
      </c>
      <c r="II218" s="2" t="s">
        <v>132</v>
      </c>
      <c r="IJ218" s="2" t="s">
        <v>132</v>
      </c>
      <c r="IK218" s="2" t="s">
        <v>132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132</v>
      </c>
      <c r="IT218" s="2" t="s">
        <v>132</v>
      </c>
      <c r="IU218" s="2" t="s">
        <v>132</v>
      </c>
      <c r="IV218" s="2" t="s">
        <v>132</v>
      </c>
      <c r="IW218" s="2" t="s">
        <v>132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132</v>
      </c>
      <c r="JF218" s="2" t="s">
        <v>132</v>
      </c>
      <c r="JG218" s="2" t="s">
        <v>132</v>
      </c>
      <c r="JH218" s="2" t="s">
        <v>132</v>
      </c>
      <c r="JI218" s="2" t="s">
        <v>132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176</v>
      </c>
      <c r="JR218" s="2" t="s">
        <v>177</v>
      </c>
      <c r="JS218" s="2" t="s">
        <v>132</v>
      </c>
      <c r="JT218" s="2" t="s">
        <v>132</v>
      </c>
      <c r="JU218" s="2" t="s">
        <v>142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132</v>
      </c>
      <c r="KD218" s="2" t="s">
        <v>132</v>
      </c>
      <c r="KE218" s="2" t="s">
        <v>132</v>
      </c>
      <c r="KF218" s="2" t="s">
        <v>132</v>
      </c>
      <c r="KG218" s="2" t="s">
        <v>132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132</v>
      </c>
      <c r="LN218" s="2" t="s">
        <v>132</v>
      </c>
      <c r="LO218" s="2" t="s">
        <v>132</v>
      </c>
      <c r="LP218" s="2" t="s">
        <v>132</v>
      </c>
      <c r="LQ218" s="2" t="s">
        <v>132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140</v>
      </c>
      <c r="LZ218" s="2" t="s">
        <v>177</v>
      </c>
      <c r="MA218" s="2" t="s">
        <v>2765</v>
      </c>
      <c r="MB218" s="2" t="s">
        <v>1744</v>
      </c>
      <c r="MC218" s="2" t="s">
        <v>142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175</v>
      </c>
      <c r="ML218" s="2" t="s">
        <v>177</v>
      </c>
      <c r="MM218" s="2" t="s">
        <v>132</v>
      </c>
      <c r="MN218" s="2" t="s">
        <v>132</v>
      </c>
      <c r="MO218" s="2" t="s">
        <v>142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175</v>
      </c>
      <c r="MX218" s="2" t="s">
        <v>177</v>
      </c>
      <c r="MY218" s="2" t="s">
        <v>132</v>
      </c>
      <c r="MZ218" s="2" t="s">
        <v>132</v>
      </c>
      <c r="NA218" s="2" t="s">
        <v>142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176</v>
      </c>
      <c r="OH218" s="2" t="s">
        <v>177</v>
      </c>
      <c r="OI218" s="2" t="s">
        <v>132</v>
      </c>
      <c r="OJ218" s="2" t="s">
        <v>132</v>
      </c>
      <c r="OK218" s="2" t="s">
        <v>142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175</v>
      </c>
      <c r="PF218" s="2" t="s">
        <v>177</v>
      </c>
      <c r="PG218" s="2" t="s">
        <v>132</v>
      </c>
      <c r="PH218" s="2" t="s">
        <v>132</v>
      </c>
      <c r="PI218" s="2" t="s">
        <v>142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175</v>
      </c>
      <c r="PR218" s="2" t="s">
        <v>177</v>
      </c>
      <c r="PS218" s="2" t="s">
        <v>132</v>
      </c>
      <c r="PT218" s="2" t="s">
        <v>132</v>
      </c>
      <c r="PU218" s="2" t="s">
        <v>142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175</v>
      </c>
      <c r="QP218" s="2" t="s">
        <v>177</v>
      </c>
      <c r="QQ218" s="2" t="s">
        <v>132</v>
      </c>
      <c r="QR218" s="2" t="s">
        <v>132</v>
      </c>
      <c r="QS218" s="2" t="s">
        <v>142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176</v>
      </c>
      <c r="RB218" s="2" t="s">
        <v>177</v>
      </c>
      <c r="RC218" s="2" t="s">
        <v>132</v>
      </c>
      <c r="RD218" s="2" t="s">
        <v>132</v>
      </c>
      <c r="RE218" s="2" t="s">
        <v>142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140</v>
      </c>
      <c r="RN218" s="2" t="s">
        <v>177</v>
      </c>
      <c r="RO218" s="2" t="s">
        <v>1144</v>
      </c>
      <c r="RP218" s="2" t="s">
        <v>132</v>
      </c>
      <c r="RQ218" s="2" t="s">
        <v>142</v>
      </c>
      <c r="RR218" s="2" t="s">
        <v>132</v>
      </c>
    </row>
    <row r="219">
      <c r="A219" s="2" t="s">
        <v>2797</v>
      </c>
      <c r="B219" s="2" t="s">
        <v>121</v>
      </c>
      <c r="C219" s="2" t="s">
        <v>2660</v>
      </c>
      <c r="D219" s="2" t="s">
        <v>929</v>
      </c>
      <c r="E219" s="2" t="s">
        <v>930</v>
      </c>
      <c r="F219" s="2" t="s">
        <v>2798</v>
      </c>
      <c r="G219" s="2" t="s">
        <v>132</v>
      </c>
      <c r="H219" s="2" t="s">
        <v>132</v>
      </c>
      <c r="I219" s="2" t="s">
        <v>2799</v>
      </c>
      <c r="J219" s="2" t="s">
        <v>127</v>
      </c>
      <c r="K219" s="2" t="s">
        <v>349</v>
      </c>
      <c r="L219" s="3">
        <v>13.5</v>
      </c>
      <c r="M219" s="3">
        <v>14.17</v>
      </c>
      <c r="N219" s="3">
        <v>29.99</v>
      </c>
      <c r="O219" s="2" t="s">
        <v>905</v>
      </c>
      <c r="P219" s="2" t="s">
        <v>632</v>
      </c>
      <c r="Q219" s="2" t="s">
        <v>131</v>
      </c>
      <c r="R219" s="2" t="s">
        <v>132</v>
      </c>
      <c r="S219" s="2" t="s">
        <v>2800</v>
      </c>
      <c r="T219" s="2" t="s">
        <v>132</v>
      </c>
      <c r="U219" s="2" t="s">
        <v>428</v>
      </c>
      <c r="V219" s="2" t="s">
        <v>746</v>
      </c>
      <c r="W219" s="2" t="s">
        <v>246</v>
      </c>
      <c r="X219" s="2" t="s">
        <v>132</v>
      </c>
      <c r="Y219" s="2" t="s">
        <v>762</v>
      </c>
      <c r="Z219" s="4"/>
      <c r="AA219" s="4">
        <f>=ROUNDDOWN({0},0)</f>
      </c>
      <c r="AB219" s="5"/>
      <c r="AC219" s="2" t="s">
        <v>132</v>
      </c>
      <c r="AD219" s="4"/>
      <c r="AE219" s="4"/>
      <c r="AF219" s="6"/>
      <c r="AG219" s="6"/>
      <c r="AH219" s="7">
        <v>0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132</v>
      </c>
      <c r="BM219" s="7"/>
      <c r="BN219" s="7"/>
      <c r="BO219" s="4"/>
      <c r="BP219" s="8"/>
      <c r="BQ219" s="4"/>
      <c r="BR219" s="8"/>
      <c r="BS219" s="7"/>
      <c r="BT219" s="7"/>
      <c r="BU219" s="2" t="s">
        <v>140</v>
      </c>
      <c r="BV219" s="2" t="s">
        <v>177</v>
      </c>
      <c r="BW219" s="2" t="s">
        <v>132</v>
      </c>
      <c r="BX219" s="2" t="s">
        <v>1648</v>
      </c>
      <c r="BY219" s="2" t="s">
        <v>142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140</v>
      </c>
      <c r="CH219" s="2" t="s">
        <v>177</v>
      </c>
      <c r="CI219" s="2" t="s">
        <v>2747</v>
      </c>
      <c r="CJ219" s="2" t="s">
        <v>2801</v>
      </c>
      <c r="CK219" s="2" t="s">
        <v>142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140</v>
      </c>
      <c r="CT219" s="2" t="s">
        <v>177</v>
      </c>
      <c r="CU219" s="2" t="s">
        <v>767</v>
      </c>
      <c r="CV219" s="2" t="s">
        <v>2802</v>
      </c>
      <c r="CW219" s="2" t="s">
        <v>142</v>
      </c>
      <c r="CX219" s="2" t="s">
        <v>132</v>
      </c>
      <c r="CY219" s="4"/>
      <c r="CZ219" s="8"/>
      <c r="DA219" s="4"/>
      <c r="DB219" s="8"/>
      <c r="DC219" s="7"/>
      <c r="DD219" s="7"/>
      <c r="DE219" s="2" t="s">
        <v>140</v>
      </c>
      <c r="DF219" s="2" t="s">
        <v>177</v>
      </c>
      <c r="DG219" s="2" t="s">
        <v>769</v>
      </c>
      <c r="DH219" s="2" t="s">
        <v>2803</v>
      </c>
      <c r="DI219" s="2" t="s">
        <v>142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175</v>
      </c>
      <c r="DR219" s="2" t="s">
        <v>177</v>
      </c>
      <c r="DS219" s="2" t="s">
        <v>132</v>
      </c>
      <c r="DT219" s="2" t="s">
        <v>132</v>
      </c>
      <c r="DU219" s="2" t="s">
        <v>142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140</v>
      </c>
      <c r="ED219" s="2" t="s">
        <v>177</v>
      </c>
      <c r="EE219" s="2" t="s">
        <v>975</v>
      </c>
      <c r="EF219" s="2" t="s">
        <v>2177</v>
      </c>
      <c r="EG219" s="2" t="s">
        <v>142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140</v>
      </c>
      <c r="EP219" s="2" t="s">
        <v>177</v>
      </c>
      <c r="EQ219" s="2" t="s">
        <v>769</v>
      </c>
      <c r="ER219" s="2" t="s">
        <v>2804</v>
      </c>
      <c r="ES219" s="2" t="s">
        <v>142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140</v>
      </c>
      <c r="FB219" s="2" t="s">
        <v>177</v>
      </c>
      <c r="FC219" s="2" t="s">
        <v>1097</v>
      </c>
      <c r="FD219" s="2" t="s">
        <v>1671</v>
      </c>
      <c r="FE219" s="2" t="s">
        <v>142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175</v>
      </c>
      <c r="FN219" s="2" t="s">
        <v>177</v>
      </c>
      <c r="FO219" s="2" t="s">
        <v>132</v>
      </c>
      <c r="FP219" s="2" t="s">
        <v>132</v>
      </c>
      <c r="FQ219" s="2" t="s">
        <v>142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175</v>
      </c>
      <c r="FZ219" s="2" t="s">
        <v>177</v>
      </c>
      <c r="GA219" s="2" t="s">
        <v>132</v>
      </c>
      <c r="GB219" s="2" t="s">
        <v>132</v>
      </c>
      <c r="GC219" s="2" t="s">
        <v>142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140</v>
      </c>
      <c r="GL219" s="2" t="s">
        <v>177</v>
      </c>
      <c r="GM219" s="2" t="s">
        <v>769</v>
      </c>
      <c r="GN219" s="2" t="s">
        <v>2805</v>
      </c>
      <c r="GO219" s="2" t="s">
        <v>142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132</v>
      </c>
      <c r="GX219" s="2" t="s">
        <v>132</v>
      </c>
      <c r="GY219" s="2" t="s">
        <v>132</v>
      </c>
      <c r="GZ219" s="2" t="s">
        <v>132</v>
      </c>
      <c r="HA219" s="2" t="s">
        <v>132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140</v>
      </c>
      <c r="HJ219" s="2" t="s">
        <v>177</v>
      </c>
      <c r="HK219" s="2" t="s">
        <v>1105</v>
      </c>
      <c r="HL219" s="2" t="s">
        <v>355</v>
      </c>
      <c r="HM219" s="2" t="s">
        <v>142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175</v>
      </c>
      <c r="HV219" s="2" t="s">
        <v>177</v>
      </c>
      <c r="HW219" s="2" t="s">
        <v>132</v>
      </c>
      <c r="HX219" s="2" t="s">
        <v>132</v>
      </c>
      <c r="HY219" s="2" t="s">
        <v>142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175</v>
      </c>
      <c r="IH219" s="2" t="s">
        <v>129</v>
      </c>
      <c r="II219" s="2" t="s">
        <v>132</v>
      </c>
      <c r="IJ219" s="2" t="s">
        <v>132</v>
      </c>
      <c r="IK219" s="2" t="s">
        <v>142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132</v>
      </c>
      <c r="IT219" s="2" t="s">
        <v>132</v>
      </c>
      <c r="IU219" s="2" t="s">
        <v>132</v>
      </c>
      <c r="IV219" s="2" t="s">
        <v>132</v>
      </c>
      <c r="IW219" s="2" t="s">
        <v>132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175</v>
      </c>
      <c r="JF219" s="2" t="s">
        <v>177</v>
      </c>
      <c r="JG219" s="2" t="s">
        <v>132</v>
      </c>
      <c r="JH219" s="2" t="s">
        <v>132</v>
      </c>
      <c r="JI219" s="2" t="s">
        <v>142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176</v>
      </c>
      <c r="JR219" s="2" t="s">
        <v>177</v>
      </c>
      <c r="JS219" s="2" t="s">
        <v>132</v>
      </c>
      <c r="JT219" s="2" t="s">
        <v>132</v>
      </c>
      <c r="JU219" s="2" t="s">
        <v>142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175</v>
      </c>
      <c r="KD219" s="2" t="s">
        <v>177</v>
      </c>
      <c r="KE219" s="2" t="s">
        <v>132</v>
      </c>
      <c r="KF219" s="2" t="s">
        <v>132</v>
      </c>
      <c r="KG219" s="2" t="s">
        <v>142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132</v>
      </c>
      <c r="KP219" s="2" t="s">
        <v>132</v>
      </c>
      <c r="KQ219" s="2" t="s">
        <v>132</v>
      </c>
      <c r="KR219" s="2" t="s">
        <v>132</v>
      </c>
      <c r="KS219" s="2" t="s">
        <v>132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132</v>
      </c>
      <c r="LN219" s="2" t="s">
        <v>132</v>
      </c>
      <c r="LO219" s="2" t="s">
        <v>132</v>
      </c>
      <c r="LP219" s="2" t="s">
        <v>132</v>
      </c>
      <c r="LQ219" s="2" t="s">
        <v>132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140</v>
      </c>
      <c r="LZ219" s="2" t="s">
        <v>177</v>
      </c>
      <c r="MA219" s="2" t="s">
        <v>792</v>
      </c>
      <c r="MB219" s="2" t="s">
        <v>767</v>
      </c>
      <c r="MC219" s="2" t="s">
        <v>142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140</v>
      </c>
      <c r="ML219" s="2" t="s">
        <v>177</v>
      </c>
      <c r="MM219" s="2" t="s">
        <v>794</v>
      </c>
      <c r="MN219" s="2" t="s">
        <v>132</v>
      </c>
      <c r="MO219" s="2" t="s">
        <v>142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175</v>
      </c>
      <c r="MX219" s="2" t="s">
        <v>177</v>
      </c>
      <c r="MY219" s="2" t="s">
        <v>132</v>
      </c>
      <c r="MZ219" s="2" t="s">
        <v>132</v>
      </c>
      <c r="NA219" s="2" t="s">
        <v>142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176</v>
      </c>
      <c r="OH219" s="2" t="s">
        <v>177</v>
      </c>
      <c r="OI219" s="2" t="s">
        <v>132</v>
      </c>
      <c r="OJ219" s="2" t="s">
        <v>132</v>
      </c>
      <c r="OK219" s="2" t="s">
        <v>142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175</v>
      </c>
      <c r="OT219" s="2" t="s">
        <v>177</v>
      </c>
      <c r="OU219" s="2" t="s">
        <v>132</v>
      </c>
      <c r="OV219" s="2" t="s">
        <v>132</v>
      </c>
      <c r="OW219" s="2" t="s">
        <v>142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175</v>
      </c>
      <c r="PF219" s="2" t="s">
        <v>177</v>
      </c>
      <c r="PG219" s="2" t="s">
        <v>132</v>
      </c>
      <c r="PH219" s="2" t="s">
        <v>132</v>
      </c>
      <c r="PI219" s="2" t="s">
        <v>142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177</v>
      </c>
      <c r="PS219" s="2" t="s">
        <v>132</v>
      </c>
      <c r="PT219" s="2" t="s">
        <v>132</v>
      </c>
      <c r="PU219" s="2" t="s">
        <v>142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140</v>
      </c>
      <c r="QP219" s="2" t="s">
        <v>177</v>
      </c>
      <c r="QQ219" s="2" t="s">
        <v>794</v>
      </c>
      <c r="QR219" s="2" t="s">
        <v>1958</v>
      </c>
      <c r="QS219" s="2" t="s">
        <v>142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176</v>
      </c>
      <c r="RB219" s="2" t="s">
        <v>177</v>
      </c>
      <c r="RC219" s="2" t="s">
        <v>132</v>
      </c>
      <c r="RD219" s="2" t="s">
        <v>132</v>
      </c>
      <c r="RE219" s="2" t="s">
        <v>142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140</v>
      </c>
      <c r="RN219" s="2" t="s">
        <v>177</v>
      </c>
      <c r="RO219" s="2" t="s">
        <v>373</v>
      </c>
      <c r="RP219" s="2" t="s">
        <v>132</v>
      </c>
      <c r="RQ219" s="2" t="s">
        <v>142</v>
      </c>
      <c r="RR219" s="2" t="s">
        <v>132</v>
      </c>
    </row>
    <row r="220">
      <c r="A220" s="2" t="s">
        <v>2806</v>
      </c>
      <c r="B220" s="2" t="s">
        <v>121</v>
      </c>
      <c r="C220" s="2" t="s">
        <v>2660</v>
      </c>
      <c r="D220" s="2" t="s">
        <v>929</v>
      </c>
      <c r="E220" s="2" t="s">
        <v>930</v>
      </c>
      <c r="F220" s="2" t="s">
        <v>2807</v>
      </c>
      <c r="G220" s="2" t="s">
        <v>2807</v>
      </c>
      <c r="H220" s="2" t="s">
        <v>2807</v>
      </c>
      <c r="I220" s="2" t="s">
        <v>2808</v>
      </c>
      <c r="J220" s="2" t="s">
        <v>127</v>
      </c>
      <c r="K220" s="2" t="s">
        <v>2789</v>
      </c>
      <c r="L220" s="3">
        <v>48</v>
      </c>
      <c r="M220" s="3">
        <v>50.4</v>
      </c>
      <c r="N220" s="3">
        <v>99.99</v>
      </c>
      <c r="O220" s="2" t="s">
        <v>905</v>
      </c>
      <c r="P220" s="2" t="s">
        <v>632</v>
      </c>
      <c r="Q220" s="2" t="s">
        <v>131</v>
      </c>
      <c r="R220" s="2" t="s">
        <v>132</v>
      </c>
      <c r="S220" s="2" t="s">
        <v>2809</v>
      </c>
      <c r="T220" s="2" t="s">
        <v>132</v>
      </c>
      <c r="U220" s="2" t="s">
        <v>428</v>
      </c>
      <c r="V220" s="2" t="s">
        <v>2810</v>
      </c>
      <c r="W220" s="2" t="s">
        <v>246</v>
      </c>
      <c r="X220" s="2" t="s">
        <v>132</v>
      </c>
      <c r="Y220" s="2" t="s">
        <v>2687</v>
      </c>
      <c r="Z220" s="4"/>
      <c r="AA220" s="4">
        <f>=ROUNDDOWN({0},0)</f>
      </c>
      <c r="AB220" s="5"/>
      <c r="AC220" s="2" t="s">
        <v>132</v>
      </c>
      <c r="AD220" s="4"/>
      <c r="AE220" s="4"/>
      <c r="AF220" s="6"/>
      <c r="AG220" s="6"/>
      <c r="AH220" s="7">
        <v>0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132</v>
      </c>
      <c r="BM220" s="7"/>
      <c r="BN220" s="7"/>
      <c r="BO220" s="4"/>
      <c r="BP220" s="8"/>
      <c r="BQ220" s="4"/>
      <c r="BR220" s="8"/>
      <c r="BS220" s="7"/>
      <c r="BT220" s="7"/>
      <c r="BU220" s="2" t="s">
        <v>140</v>
      </c>
      <c r="BV220" s="2" t="s">
        <v>177</v>
      </c>
      <c r="BW220" s="2" t="s">
        <v>132</v>
      </c>
      <c r="BX220" s="2" t="s">
        <v>1624</v>
      </c>
      <c r="BY220" s="2" t="s">
        <v>142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140</v>
      </c>
      <c r="CH220" s="2" t="s">
        <v>177</v>
      </c>
      <c r="CI220" s="2" t="s">
        <v>2811</v>
      </c>
      <c r="CJ220" s="2" t="s">
        <v>1144</v>
      </c>
      <c r="CK220" s="2" t="s">
        <v>142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140</v>
      </c>
      <c r="CT220" s="2" t="s">
        <v>177</v>
      </c>
      <c r="CU220" s="2" t="s">
        <v>946</v>
      </c>
      <c r="CV220" s="2" t="s">
        <v>132</v>
      </c>
      <c r="CW220" s="2" t="s">
        <v>142</v>
      </c>
      <c r="CX220" s="2" t="s">
        <v>132</v>
      </c>
      <c r="CY220" s="4"/>
      <c r="CZ220" s="8"/>
      <c r="DA220" s="4"/>
      <c r="DB220" s="8"/>
      <c r="DC220" s="7"/>
      <c r="DD220" s="7"/>
      <c r="DE220" s="2" t="s">
        <v>140</v>
      </c>
      <c r="DF220" s="2" t="s">
        <v>177</v>
      </c>
      <c r="DG220" s="2" t="s">
        <v>2796</v>
      </c>
      <c r="DH220" s="2" t="s">
        <v>2221</v>
      </c>
      <c r="DI220" s="2" t="s">
        <v>142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175</v>
      </c>
      <c r="DR220" s="2" t="s">
        <v>177</v>
      </c>
      <c r="DS220" s="2" t="s">
        <v>132</v>
      </c>
      <c r="DT220" s="2" t="s">
        <v>132</v>
      </c>
      <c r="DU220" s="2" t="s">
        <v>142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140</v>
      </c>
      <c r="ED220" s="2" t="s">
        <v>177</v>
      </c>
      <c r="EE220" s="2" t="s">
        <v>975</v>
      </c>
      <c r="EF220" s="2" t="s">
        <v>2812</v>
      </c>
      <c r="EG220" s="2" t="s">
        <v>142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140</v>
      </c>
      <c r="EP220" s="2" t="s">
        <v>177</v>
      </c>
      <c r="EQ220" s="2" t="s">
        <v>1496</v>
      </c>
      <c r="ER220" s="2" t="s">
        <v>2813</v>
      </c>
      <c r="ES220" s="2" t="s">
        <v>142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140</v>
      </c>
      <c r="FB220" s="2" t="s">
        <v>177</v>
      </c>
      <c r="FC220" s="2" t="s">
        <v>1269</v>
      </c>
      <c r="FD220" s="2" t="s">
        <v>132</v>
      </c>
      <c r="FE220" s="2" t="s">
        <v>142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175</v>
      </c>
      <c r="FN220" s="2" t="s">
        <v>177</v>
      </c>
      <c r="FO220" s="2" t="s">
        <v>132</v>
      </c>
      <c r="FP220" s="2" t="s">
        <v>132</v>
      </c>
      <c r="FQ220" s="2" t="s">
        <v>142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175</v>
      </c>
      <c r="FZ220" s="2" t="s">
        <v>177</v>
      </c>
      <c r="GA220" s="2" t="s">
        <v>132</v>
      </c>
      <c r="GB220" s="2" t="s">
        <v>132</v>
      </c>
      <c r="GC220" s="2" t="s">
        <v>142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176</v>
      </c>
      <c r="GL220" s="2" t="s">
        <v>177</v>
      </c>
      <c r="GM220" s="2" t="s">
        <v>2796</v>
      </c>
      <c r="GN220" s="2" t="s">
        <v>1276</v>
      </c>
      <c r="GO220" s="2" t="s">
        <v>142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132</v>
      </c>
      <c r="GX220" s="2" t="s">
        <v>132</v>
      </c>
      <c r="GY220" s="2" t="s">
        <v>132</v>
      </c>
      <c r="GZ220" s="2" t="s">
        <v>132</v>
      </c>
      <c r="HA220" s="2" t="s">
        <v>132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140</v>
      </c>
      <c r="HJ220" s="2" t="s">
        <v>177</v>
      </c>
      <c r="HK220" s="2" t="s">
        <v>1272</v>
      </c>
      <c r="HL220" s="2" t="s">
        <v>594</v>
      </c>
      <c r="HM220" s="2" t="s">
        <v>142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175</v>
      </c>
      <c r="HV220" s="2" t="s">
        <v>177</v>
      </c>
      <c r="HW220" s="2" t="s">
        <v>132</v>
      </c>
      <c r="HX220" s="2" t="s">
        <v>132</v>
      </c>
      <c r="HY220" s="2" t="s">
        <v>142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175</v>
      </c>
      <c r="IH220" s="2" t="s">
        <v>129</v>
      </c>
      <c r="II220" s="2" t="s">
        <v>132</v>
      </c>
      <c r="IJ220" s="2" t="s">
        <v>132</v>
      </c>
      <c r="IK220" s="2" t="s">
        <v>142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175</v>
      </c>
      <c r="IT220" s="2" t="s">
        <v>129</v>
      </c>
      <c r="IU220" s="2" t="s">
        <v>132</v>
      </c>
      <c r="IV220" s="2" t="s">
        <v>132</v>
      </c>
      <c r="IW220" s="2" t="s">
        <v>142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175</v>
      </c>
      <c r="JF220" s="2" t="s">
        <v>177</v>
      </c>
      <c r="JG220" s="2" t="s">
        <v>132</v>
      </c>
      <c r="JH220" s="2" t="s">
        <v>132</v>
      </c>
      <c r="JI220" s="2" t="s">
        <v>142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176</v>
      </c>
      <c r="JR220" s="2" t="s">
        <v>177</v>
      </c>
      <c r="JS220" s="2" t="s">
        <v>132</v>
      </c>
      <c r="JT220" s="2" t="s">
        <v>132</v>
      </c>
      <c r="JU220" s="2" t="s">
        <v>142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175</v>
      </c>
      <c r="KD220" s="2" t="s">
        <v>177</v>
      </c>
      <c r="KE220" s="2" t="s">
        <v>1658</v>
      </c>
      <c r="KF220" s="2" t="s">
        <v>132</v>
      </c>
      <c r="KG220" s="2" t="s">
        <v>142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132</v>
      </c>
      <c r="KP220" s="2" t="s">
        <v>132</v>
      </c>
      <c r="KQ220" s="2" t="s">
        <v>132</v>
      </c>
      <c r="KR220" s="2" t="s">
        <v>132</v>
      </c>
      <c r="KS220" s="2" t="s">
        <v>132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132</v>
      </c>
      <c r="LN220" s="2" t="s">
        <v>132</v>
      </c>
      <c r="LO220" s="2" t="s">
        <v>132</v>
      </c>
      <c r="LP220" s="2" t="s">
        <v>132</v>
      </c>
      <c r="LQ220" s="2" t="s">
        <v>132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140</v>
      </c>
      <c r="LZ220" s="2" t="s">
        <v>177</v>
      </c>
      <c r="MA220" s="2" t="s">
        <v>362</v>
      </c>
      <c r="MB220" s="2" t="s">
        <v>1410</v>
      </c>
      <c r="MC220" s="2" t="s">
        <v>142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140</v>
      </c>
      <c r="ML220" s="2" t="s">
        <v>177</v>
      </c>
      <c r="MM220" s="2" t="s">
        <v>794</v>
      </c>
      <c r="MN220" s="2" t="s">
        <v>1019</v>
      </c>
      <c r="MO220" s="2" t="s">
        <v>142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175</v>
      </c>
      <c r="MX220" s="2" t="s">
        <v>177</v>
      </c>
      <c r="MY220" s="2" t="s">
        <v>132</v>
      </c>
      <c r="MZ220" s="2" t="s">
        <v>132</v>
      </c>
      <c r="NA220" s="2" t="s">
        <v>142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176</v>
      </c>
      <c r="OH220" s="2" t="s">
        <v>177</v>
      </c>
      <c r="OI220" s="2" t="s">
        <v>132</v>
      </c>
      <c r="OJ220" s="2" t="s">
        <v>132</v>
      </c>
      <c r="OK220" s="2" t="s">
        <v>142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175</v>
      </c>
      <c r="OT220" s="2" t="s">
        <v>177</v>
      </c>
      <c r="OU220" s="2" t="s">
        <v>132</v>
      </c>
      <c r="OV220" s="2" t="s">
        <v>132</v>
      </c>
      <c r="OW220" s="2" t="s">
        <v>142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175</v>
      </c>
      <c r="PF220" s="2" t="s">
        <v>177</v>
      </c>
      <c r="PG220" s="2" t="s">
        <v>132</v>
      </c>
      <c r="PH220" s="2" t="s">
        <v>132</v>
      </c>
      <c r="PI220" s="2" t="s">
        <v>142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177</v>
      </c>
      <c r="PS220" s="2" t="s">
        <v>132</v>
      </c>
      <c r="PT220" s="2" t="s">
        <v>132</v>
      </c>
      <c r="PU220" s="2" t="s">
        <v>142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132</v>
      </c>
      <c r="QD220" s="2" t="s">
        <v>132</v>
      </c>
      <c r="QE220" s="2" t="s">
        <v>132</v>
      </c>
      <c r="QF220" s="2" t="s">
        <v>132</v>
      </c>
      <c r="QG220" s="2" t="s">
        <v>132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140</v>
      </c>
      <c r="QP220" s="2" t="s">
        <v>177</v>
      </c>
      <c r="QQ220" s="2" t="s">
        <v>794</v>
      </c>
      <c r="QR220" s="2" t="s">
        <v>132</v>
      </c>
      <c r="QS220" s="2" t="s">
        <v>142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176</v>
      </c>
      <c r="RB220" s="2" t="s">
        <v>177</v>
      </c>
      <c r="RC220" s="2" t="s">
        <v>132</v>
      </c>
      <c r="RD220" s="2" t="s">
        <v>132</v>
      </c>
      <c r="RE220" s="2" t="s">
        <v>142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140</v>
      </c>
      <c r="RN220" s="2" t="s">
        <v>177</v>
      </c>
      <c r="RO220" s="2" t="s">
        <v>373</v>
      </c>
      <c r="RP220" s="2" t="s">
        <v>132</v>
      </c>
      <c r="RQ220" s="2" t="s">
        <v>142</v>
      </c>
      <c r="RR220" s="2" t="s">
        <v>132</v>
      </c>
    </row>
    <row r="221">
      <c r="A221" s="2" t="s">
        <v>2814</v>
      </c>
      <c r="B221" s="2" t="s">
        <v>121</v>
      </c>
      <c r="C221" s="2" t="s">
        <v>2660</v>
      </c>
      <c r="D221" s="2" t="s">
        <v>929</v>
      </c>
      <c r="E221" s="2" t="s">
        <v>930</v>
      </c>
      <c r="F221" s="2" t="s">
        <v>2815</v>
      </c>
      <c r="G221" s="2" t="s">
        <v>132</v>
      </c>
      <c r="H221" s="2" t="s">
        <v>132</v>
      </c>
      <c r="I221" s="2" t="s">
        <v>2816</v>
      </c>
      <c r="J221" s="2" t="s">
        <v>127</v>
      </c>
      <c r="K221" s="2" t="s">
        <v>380</v>
      </c>
      <c r="L221" s="3">
        <v>31.5</v>
      </c>
      <c r="M221" s="3">
        <v>33.07</v>
      </c>
      <c r="N221" s="3">
        <v>69.99</v>
      </c>
      <c r="O221" s="2" t="s">
        <v>905</v>
      </c>
      <c r="P221" s="2" t="s">
        <v>632</v>
      </c>
      <c r="Q221" s="2" t="s">
        <v>131</v>
      </c>
      <c r="R221" s="2" t="s">
        <v>132</v>
      </c>
      <c r="S221" s="2" t="s">
        <v>2817</v>
      </c>
      <c r="T221" s="2" t="s">
        <v>132</v>
      </c>
      <c r="U221" s="2" t="s">
        <v>428</v>
      </c>
      <c r="V221" s="2" t="s">
        <v>1013</v>
      </c>
      <c r="W221" s="2" t="s">
        <v>136</v>
      </c>
      <c r="X221" s="2" t="s">
        <v>132</v>
      </c>
      <c r="Y221" s="2" t="s">
        <v>2702</v>
      </c>
      <c r="Z221" s="4"/>
      <c r="AA221" s="4">
        <f>=ROUNDDOWN({0},0)</f>
      </c>
      <c r="AB221" s="5"/>
      <c r="AC221" s="2" t="s">
        <v>132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132</v>
      </c>
      <c r="BM221" s="7"/>
      <c r="BN221" s="7"/>
      <c r="BO221" s="4"/>
      <c r="BP221" s="8"/>
      <c r="BQ221" s="4"/>
      <c r="BR221" s="8"/>
      <c r="BS221" s="7"/>
      <c r="BT221" s="7"/>
      <c r="BU221" s="2" t="s">
        <v>140</v>
      </c>
      <c r="BV221" s="2" t="s">
        <v>177</v>
      </c>
      <c r="BW221" s="2" t="s">
        <v>132</v>
      </c>
      <c r="BX221" s="2" t="s">
        <v>1648</v>
      </c>
      <c r="BY221" s="2" t="s">
        <v>142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140</v>
      </c>
      <c r="CH221" s="2" t="s">
        <v>177</v>
      </c>
      <c r="CI221" s="2" t="s">
        <v>1743</v>
      </c>
      <c r="CJ221" s="2" t="s">
        <v>132</v>
      </c>
      <c r="CK221" s="2" t="s">
        <v>142</v>
      </c>
      <c r="CL221" s="2" t="s">
        <v>132</v>
      </c>
      <c r="CM221" s="4"/>
      <c r="CN221" s="8"/>
      <c r="CO221" s="4"/>
      <c r="CP221" s="8"/>
      <c r="CQ221" s="7"/>
      <c r="CR221" s="7"/>
      <c r="CS221" s="2" t="s">
        <v>140</v>
      </c>
      <c r="CT221" s="2" t="s">
        <v>177</v>
      </c>
      <c r="CU221" s="2" t="s">
        <v>767</v>
      </c>
      <c r="CV221" s="2" t="s">
        <v>1536</v>
      </c>
      <c r="CW221" s="2" t="s">
        <v>142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140</v>
      </c>
      <c r="DF221" s="2" t="s">
        <v>177</v>
      </c>
      <c r="DG221" s="2" t="s">
        <v>769</v>
      </c>
      <c r="DH221" s="2" t="s">
        <v>2818</v>
      </c>
      <c r="DI221" s="2" t="s">
        <v>142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175</v>
      </c>
      <c r="DR221" s="2" t="s">
        <v>177</v>
      </c>
      <c r="DS221" s="2" t="s">
        <v>132</v>
      </c>
      <c r="DT221" s="2" t="s">
        <v>132</v>
      </c>
      <c r="DU221" s="2" t="s">
        <v>142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140</v>
      </c>
      <c r="ED221" s="2" t="s">
        <v>177</v>
      </c>
      <c r="EE221" s="2" t="s">
        <v>975</v>
      </c>
      <c r="EF221" s="2" t="s">
        <v>2028</v>
      </c>
      <c r="EG221" s="2" t="s">
        <v>142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140</v>
      </c>
      <c r="EP221" s="2" t="s">
        <v>177</v>
      </c>
      <c r="EQ221" s="2" t="s">
        <v>1553</v>
      </c>
      <c r="ER221" s="2" t="s">
        <v>2819</v>
      </c>
      <c r="ES221" s="2" t="s">
        <v>142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140</v>
      </c>
      <c r="FB221" s="2" t="s">
        <v>177</v>
      </c>
      <c r="FC221" s="2" t="s">
        <v>1097</v>
      </c>
      <c r="FD221" s="2" t="s">
        <v>1859</v>
      </c>
      <c r="FE221" s="2" t="s">
        <v>142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175</v>
      </c>
      <c r="FN221" s="2" t="s">
        <v>177</v>
      </c>
      <c r="FO221" s="2" t="s">
        <v>132</v>
      </c>
      <c r="FP221" s="2" t="s">
        <v>132</v>
      </c>
      <c r="FQ221" s="2" t="s">
        <v>142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175</v>
      </c>
      <c r="FZ221" s="2" t="s">
        <v>177</v>
      </c>
      <c r="GA221" s="2" t="s">
        <v>132</v>
      </c>
      <c r="GB221" s="2" t="s">
        <v>132</v>
      </c>
      <c r="GC221" s="2" t="s">
        <v>142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140</v>
      </c>
      <c r="GL221" s="2" t="s">
        <v>177</v>
      </c>
      <c r="GM221" s="2" t="s">
        <v>769</v>
      </c>
      <c r="GN221" s="2" t="s">
        <v>2820</v>
      </c>
      <c r="GO221" s="2" t="s">
        <v>142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132</v>
      </c>
      <c r="GX221" s="2" t="s">
        <v>132</v>
      </c>
      <c r="GY221" s="2" t="s">
        <v>132</v>
      </c>
      <c r="GZ221" s="2" t="s">
        <v>132</v>
      </c>
      <c r="HA221" s="2" t="s">
        <v>132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140</v>
      </c>
      <c r="HJ221" s="2" t="s">
        <v>177</v>
      </c>
      <c r="HK221" s="2" t="s">
        <v>1272</v>
      </c>
      <c r="HL221" s="2" t="s">
        <v>594</v>
      </c>
      <c r="HM221" s="2" t="s">
        <v>142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175</v>
      </c>
      <c r="HV221" s="2" t="s">
        <v>177</v>
      </c>
      <c r="HW221" s="2" t="s">
        <v>132</v>
      </c>
      <c r="HX221" s="2" t="s">
        <v>132</v>
      </c>
      <c r="HY221" s="2" t="s">
        <v>142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175</v>
      </c>
      <c r="IH221" s="2" t="s">
        <v>129</v>
      </c>
      <c r="II221" s="2" t="s">
        <v>132</v>
      </c>
      <c r="IJ221" s="2" t="s">
        <v>132</v>
      </c>
      <c r="IK221" s="2" t="s">
        <v>142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175</v>
      </c>
      <c r="IT221" s="2" t="s">
        <v>129</v>
      </c>
      <c r="IU221" s="2" t="s">
        <v>132</v>
      </c>
      <c r="IV221" s="2" t="s">
        <v>132</v>
      </c>
      <c r="IW221" s="2" t="s">
        <v>142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175</v>
      </c>
      <c r="JF221" s="2" t="s">
        <v>129</v>
      </c>
      <c r="JG221" s="2" t="s">
        <v>132</v>
      </c>
      <c r="JH221" s="2" t="s">
        <v>132</v>
      </c>
      <c r="JI221" s="2" t="s">
        <v>142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176</v>
      </c>
      <c r="JR221" s="2" t="s">
        <v>177</v>
      </c>
      <c r="JS221" s="2" t="s">
        <v>132</v>
      </c>
      <c r="JT221" s="2" t="s">
        <v>132</v>
      </c>
      <c r="JU221" s="2" t="s">
        <v>142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132</v>
      </c>
      <c r="KD221" s="2" t="s">
        <v>132</v>
      </c>
      <c r="KE221" s="2" t="s">
        <v>132</v>
      </c>
      <c r="KF221" s="2" t="s">
        <v>132</v>
      </c>
      <c r="KG221" s="2" t="s">
        <v>132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132</v>
      </c>
      <c r="KP221" s="2" t="s">
        <v>132</v>
      </c>
      <c r="KQ221" s="2" t="s">
        <v>132</v>
      </c>
      <c r="KR221" s="2" t="s">
        <v>132</v>
      </c>
      <c r="KS221" s="2" t="s">
        <v>132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132</v>
      </c>
      <c r="LB221" s="2" t="s">
        <v>132</v>
      </c>
      <c r="LC221" s="2" t="s">
        <v>132</v>
      </c>
      <c r="LD221" s="2" t="s">
        <v>132</v>
      </c>
      <c r="LE221" s="2" t="s">
        <v>132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132</v>
      </c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140</v>
      </c>
      <c r="LZ221" s="2" t="s">
        <v>177</v>
      </c>
      <c r="MA221" s="2" t="s">
        <v>2821</v>
      </c>
      <c r="MB221" s="2" t="s">
        <v>2822</v>
      </c>
      <c r="MC221" s="2" t="s">
        <v>142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140</v>
      </c>
      <c r="ML221" s="2" t="s">
        <v>177</v>
      </c>
      <c r="MM221" s="2" t="s">
        <v>794</v>
      </c>
      <c r="MN221" s="2" t="s">
        <v>132</v>
      </c>
      <c r="MO221" s="2" t="s">
        <v>142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175</v>
      </c>
      <c r="MX221" s="2" t="s">
        <v>177</v>
      </c>
      <c r="MY221" s="2" t="s">
        <v>132</v>
      </c>
      <c r="MZ221" s="2" t="s">
        <v>132</v>
      </c>
      <c r="NA221" s="2" t="s">
        <v>142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176</v>
      </c>
      <c r="OH221" s="2" t="s">
        <v>177</v>
      </c>
      <c r="OI221" s="2" t="s">
        <v>132</v>
      </c>
      <c r="OJ221" s="2" t="s">
        <v>132</v>
      </c>
      <c r="OK221" s="2" t="s">
        <v>142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175</v>
      </c>
      <c r="OT221" s="2" t="s">
        <v>177</v>
      </c>
      <c r="OU221" s="2" t="s">
        <v>132</v>
      </c>
      <c r="OV221" s="2" t="s">
        <v>132</v>
      </c>
      <c r="OW221" s="2" t="s">
        <v>142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175</v>
      </c>
      <c r="PF221" s="2" t="s">
        <v>177</v>
      </c>
      <c r="PG221" s="2" t="s">
        <v>132</v>
      </c>
      <c r="PH221" s="2" t="s">
        <v>132</v>
      </c>
      <c r="PI221" s="2" t="s">
        <v>142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175</v>
      </c>
      <c r="PR221" s="2" t="s">
        <v>177</v>
      </c>
      <c r="PS221" s="2" t="s">
        <v>132</v>
      </c>
      <c r="PT221" s="2" t="s">
        <v>132</v>
      </c>
      <c r="PU221" s="2" t="s">
        <v>142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132</v>
      </c>
      <c r="QD221" s="2" t="s">
        <v>132</v>
      </c>
      <c r="QE221" s="2" t="s">
        <v>132</v>
      </c>
      <c r="QF221" s="2" t="s">
        <v>132</v>
      </c>
      <c r="QG221" s="2" t="s">
        <v>132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140</v>
      </c>
      <c r="QP221" s="2" t="s">
        <v>177</v>
      </c>
      <c r="QQ221" s="2" t="s">
        <v>794</v>
      </c>
      <c r="QR221" s="2" t="s">
        <v>132</v>
      </c>
      <c r="QS221" s="2" t="s">
        <v>142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176</v>
      </c>
      <c r="RB221" s="2" t="s">
        <v>177</v>
      </c>
      <c r="RC221" s="2" t="s">
        <v>132</v>
      </c>
      <c r="RD221" s="2" t="s">
        <v>132</v>
      </c>
      <c r="RE221" s="2" t="s">
        <v>142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164</v>
      </c>
      <c r="RN221" s="2" t="s">
        <v>177</v>
      </c>
      <c r="RO221" s="2" t="s">
        <v>132</v>
      </c>
      <c r="RP221" s="2" t="s">
        <v>132</v>
      </c>
      <c r="RQ221" s="2" t="s">
        <v>142</v>
      </c>
      <c r="RR221" s="2" t="s">
        <v>132</v>
      </c>
    </row>
    <row r="222">
      <c r="A222" s="2" t="s">
        <v>2823</v>
      </c>
      <c r="B222" s="2" t="s">
        <v>121</v>
      </c>
      <c r="C222" s="2" t="s">
        <v>2660</v>
      </c>
      <c r="D222" s="2" t="s">
        <v>929</v>
      </c>
      <c r="E222" s="2" t="s">
        <v>930</v>
      </c>
      <c r="F222" s="2" t="s">
        <v>2824</v>
      </c>
      <c r="G222" s="2" t="s">
        <v>132</v>
      </c>
      <c r="H222" s="2" t="s">
        <v>132</v>
      </c>
      <c r="I222" s="2" t="s">
        <v>2825</v>
      </c>
      <c r="J222" s="2" t="s">
        <v>127</v>
      </c>
      <c r="K222" s="2" t="s">
        <v>759</v>
      </c>
      <c r="L222" s="3">
        <v>30</v>
      </c>
      <c r="M222" s="3">
        <v>31.49</v>
      </c>
      <c r="N222" s="3">
        <v>59.99</v>
      </c>
      <c r="O222" s="2" t="s">
        <v>905</v>
      </c>
      <c r="P222" s="2" t="s">
        <v>632</v>
      </c>
      <c r="Q222" s="2" t="s">
        <v>131</v>
      </c>
      <c r="R222" s="2" t="s">
        <v>132</v>
      </c>
      <c r="S222" s="2" t="s">
        <v>2826</v>
      </c>
      <c r="T222" s="2" t="s">
        <v>132</v>
      </c>
      <c r="U222" s="2" t="s">
        <v>282</v>
      </c>
      <c r="V222" s="2" t="s">
        <v>283</v>
      </c>
      <c r="W222" s="2" t="s">
        <v>246</v>
      </c>
      <c r="X222" s="2" t="s">
        <v>132</v>
      </c>
      <c r="Y222" s="2" t="s">
        <v>762</v>
      </c>
      <c r="Z222" s="4"/>
      <c r="AA222" s="4">
        <f>=ROUNDDOWN({0},0)</f>
      </c>
      <c r="AB222" s="5"/>
      <c r="AC222" s="2" t="s">
        <v>132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132</v>
      </c>
      <c r="BM222" s="7"/>
      <c r="BN222" s="7"/>
      <c r="BO222" s="4"/>
      <c r="BP222" s="8"/>
      <c r="BQ222" s="4"/>
      <c r="BR222" s="8"/>
      <c r="BS222" s="7"/>
      <c r="BT222" s="7"/>
      <c r="BU222" s="2" t="s">
        <v>140</v>
      </c>
      <c r="BV222" s="2" t="s">
        <v>129</v>
      </c>
      <c r="BW222" s="2" t="s">
        <v>132</v>
      </c>
      <c r="BX222" s="2" t="s">
        <v>764</v>
      </c>
      <c r="BY222" s="2" t="s">
        <v>142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140</v>
      </c>
      <c r="CH222" s="2" t="s">
        <v>177</v>
      </c>
      <c r="CI222" s="2" t="s">
        <v>769</v>
      </c>
      <c r="CJ222" s="2" t="s">
        <v>2827</v>
      </c>
      <c r="CK222" s="2" t="s">
        <v>180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140</v>
      </c>
      <c r="CT222" s="2" t="s">
        <v>177</v>
      </c>
      <c r="CU222" s="2" t="s">
        <v>769</v>
      </c>
      <c r="CV222" s="2" t="s">
        <v>2828</v>
      </c>
      <c r="CW222" s="2" t="s">
        <v>142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140</v>
      </c>
      <c r="DF222" s="2" t="s">
        <v>177</v>
      </c>
      <c r="DG222" s="2" t="s">
        <v>769</v>
      </c>
      <c r="DH222" s="2" t="s">
        <v>2829</v>
      </c>
      <c r="DI222" s="2" t="s">
        <v>142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164</v>
      </c>
      <c r="DR222" s="2" t="s">
        <v>129</v>
      </c>
      <c r="DS222" s="2" t="s">
        <v>132</v>
      </c>
      <c r="DT222" s="2" t="s">
        <v>132</v>
      </c>
      <c r="DU222" s="2" t="s">
        <v>142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140</v>
      </c>
      <c r="ED222" s="2" t="s">
        <v>177</v>
      </c>
      <c r="EE222" s="2" t="s">
        <v>773</v>
      </c>
      <c r="EF222" s="2" t="s">
        <v>2830</v>
      </c>
      <c r="EG222" s="2" t="s">
        <v>142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140</v>
      </c>
      <c r="EP222" s="2" t="s">
        <v>129</v>
      </c>
      <c r="EQ222" s="2" t="s">
        <v>769</v>
      </c>
      <c r="ER222" s="2" t="s">
        <v>2831</v>
      </c>
      <c r="ES222" s="2" t="s">
        <v>142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140</v>
      </c>
      <c r="FB222" s="2" t="s">
        <v>177</v>
      </c>
      <c r="FC222" s="2" t="s">
        <v>776</v>
      </c>
      <c r="FD222" s="2" t="s">
        <v>2832</v>
      </c>
      <c r="FE222" s="2" t="s">
        <v>142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175</v>
      </c>
      <c r="FN222" s="2" t="s">
        <v>129</v>
      </c>
      <c r="FO222" s="2" t="s">
        <v>132</v>
      </c>
      <c r="FP222" s="2" t="s">
        <v>132</v>
      </c>
      <c r="FQ222" s="2" t="s">
        <v>142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175</v>
      </c>
      <c r="FZ222" s="2" t="s">
        <v>129</v>
      </c>
      <c r="GA222" s="2" t="s">
        <v>132</v>
      </c>
      <c r="GB222" s="2" t="s">
        <v>132</v>
      </c>
      <c r="GC222" s="2" t="s">
        <v>142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140</v>
      </c>
      <c r="GL222" s="2" t="s">
        <v>177</v>
      </c>
      <c r="GM222" s="2" t="s">
        <v>769</v>
      </c>
      <c r="GN222" s="2" t="s">
        <v>2833</v>
      </c>
      <c r="GO222" s="2" t="s">
        <v>142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132</v>
      </c>
      <c r="GX222" s="2" t="s">
        <v>132</v>
      </c>
      <c r="GY222" s="2" t="s">
        <v>132</v>
      </c>
      <c r="GZ222" s="2" t="s">
        <v>132</v>
      </c>
      <c r="HA222" s="2" t="s">
        <v>132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140</v>
      </c>
      <c r="HJ222" s="2" t="s">
        <v>177</v>
      </c>
      <c r="HK222" s="2" t="s">
        <v>784</v>
      </c>
      <c r="HL222" s="2" t="s">
        <v>1629</v>
      </c>
      <c r="HM222" s="2" t="s">
        <v>142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175</v>
      </c>
      <c r="HV222" s="2" t="s">
        <v>129</v>
      </c>
      <c r="HW222" s="2" t="s">
        <v>132</v>
      </c>
      <c r="HX222" s="2" t="s">
        <v>132</v>
      </c>
      <c r="HY222" s="2" t="s">
        <v>142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175</v>
      </c>
      <c r="IH222" s="2" t="s">
        <v>129</v>
      </c>
      <c r="II222" s="2" t="s">
        <v>132</v>
      </c>
      <c r="IJ222" s="2" t="s">
        <v>132</v>
      </c>
      <c r="IK222" s="2" t="s">
        <v>142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132</v>
      </c>
      <c r="IT222" s="2" t="s">
        <v>132</v>
      </c>
      <c r="IU222" s="2" t="s">
        <v>132</v>
      </c>
      <c r="IV222" s="2" t="s">
        <v>132</v>
      </c>
      <c r="IW222" s="2" t="s">
        <v>132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175</v>
      </c>
      <c r="JF222" s="2" t="s">
        <v>129</v>
      </c>
      <c r="JG222" s="2" t="s">
        <v>132</v>
      </c>
      <c r="JH222" s="2" t="s">
        <v>132</v>
      </c>
      <c r="JI222" s="2" t="s">
        <v>142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176</v>
      </c>
      <c r="JR222" s="2" t="s">
        <v>129</v>
      </c>
      <c r="JS222" s="2" t="s">
        <v>132</v>
      </c>
      <c r="JT222" s="2" t="s">
        <v>132</v>
      </c>
      <c r="JU222" s="2" t="s">
        <v>142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515</v>
      </c>
      <c r="KD222" s="2" t="s">
        <v>129</v>
      </c>
      <c r="KE222" s="2" t="s">
        <v>373</v>
      </c>
      <c r="KF222" s="2" t="s">
        <v>132</v>
      </c>
      <c r="KG222" s="2" t="s">
        <v>142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132</v>
      </c>
      <c r="KP222" s="2" t="s">
        <v>132</v>
      </c>
      <c r="KQ222" s="2" t="s">
        <v>132</v>
      </c>
      <c r="KR222" s="2" t="s">
        <v>132</v>
      </c>
      <c r="KS222" s="2" t="s">
        <v>132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140</v>
      </c>
      <c r="LZ222" s="2" t="s">
        <v>177</v>
      </c>
      <c r="MA222" s="2" t="s">
        <v>1747</v>
      </c>
      <c r="MB222" s="2" t="s">
        <v>2834</v>
      </c>
      <c r="MC222" s="2" t="s">
        <v>142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140</v>
      </c>
      <c r="ML222" s="2" t="s">
        <v>177</v>
      </c>
      <c r="MM222" s="2" t="s">
        <v>794</v>
      </c>
      <c r="MN222" s="2" t="s">
        <v>2835</v>
      </c>
      <c r="MO222" s="2" t="s">
        <v>142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175</v>
      </c>
      <c r="MX222" s="2" t="s">
        <v>129</v>
      </c>
      <c r="MY222" s="2" t="s">
        <v>132</v>
      </c>
      <c r="MZ222" s="2" t="s">
        <v>132</v>
      </c>
      <c r="NA222" s="2" t="s">
        <v>142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176</v>
      </c>
      <c r="OH222" s="2" t="s">
        <v>129</v>
      </c>
      <c r="OI222" s="2" t="s">
        <v>132</v>
      </c>
      <c r="OJ222" s="2" t="s">
        <v>132</v>
      </c>
      <c r="OK222" s="2" t="s">
        <v>142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175</v>
      </c>
      <c r="OT222" s="2" t="s">
        <v>177</v>
      </c>
      <c r="OU222" s="2" t="s">
        <v>132</v>
      </c>
      <c r="OV222" s="2" t="s">
        <v>132</v>
      </c>
      <c r="OW222" s="2" t="s">
        <v>142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140</v>
      </c>
      <c r="PF222" s="2" t="s">
        <v>177</v>
      </c>
      <c r="PG222" s="2" t="s">
        <v>2836</v>
      </c>
      <c r="PH222" s="2" t="s">
        <v>2837</v>
      </c>
      <c r="PI222" s="2" t="s">
        <v>142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175</v>
      </c>
      <c r="PR222" s="2" t="s">
        <v>129</v>
      </c>
      <c r="PS222" s="2" t="s">
        <v>132</v>
      </c>
      <c r="PT222" s="2" t="s">
        <v>132</v>
      </c>
      <c r="PU222" s="2" t="s">
        <v>142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140</v>
      </c>
      <c r="QP222" s="2" t="s">
        <v>177</v>
      </c>
      <c r="QQ222" s="2" t="s">
        <v>794</v>
      </c>
      <c r="QR222" s="2" t="s">
        <v>2838</v>
      </c>
      <c r="QS222" s="2" t="s">
        <v>142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176</v>
      </c>
      <c r="RB222" s="2" t="s">
        <v>129</v>
      </c>
      <c r="RC222" s="2" t="s">
        <v>132</v>
      </c>
      <c r="RD222" s="2" t="s">
        <v>132</v>
      </c>
      <c r="RE222" s="2" t="s">
        <v>142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140</v>
      </c>
      <c r="RN222" s="2" t="s">
        <v>177</v>
      </c>
      <c r="RO222" s="2" t="s">
        <v>2839</v>
      </c>
      <c r="RP222" s="2" t="s">
        <v>132</v>
      </c>
      <c r="RQ222" s="2" t="s">
        <v>142</v>
      </c>
      <c r="RR222" s="2" t="s">
        <v>132</v>
      </c>
    </row>
    <row r="223">
      <c r="A223" s="2" t="s">
        <v>2840</v>
      </c>
      <c r="B223" s="2" t="s">
        <v>121</v>
      </c>
      <c r="C223" s="2" t="s">
        <v>2660</v>
      </c>
      <c r="D223" s="2" t="s">
        <v>929</v>
      </c>
      <c r="E223" s="2" t="s">
        <v>660</v>
      </c>
      <c r="F223" s="2" t="s">
        <v>2841</v>
      </c>
      <c r="G223" s="2" t="s">
        <v>2841</v>
      </c>
      <c r="H223" s="2" t="s">
        <v>2841</v>
      </c>
      <c r="I223" s="2" t="s">
        <v>2842</v>
      </c>
      <c r="J223" s="2" t="s">
        <v>127</v>
      </c>
      <c r="K223" s="2" t="s">
        <v>465</v>
      </c>
      <c r="L223" s="3">
        <v>71.42</v>
      </c>
      <c r="M223" s="3">
        <v>74.99</v>
      </c>
      <c r="N223" s="3">
        <v>149.99</v>
      </c>
      <c r="O223" s="2" t="s">
        <v>129</v>
      </c>
      <c r="P223" s="2" t="s">
        <v>602</v>
      </c>
      <c r="Q223" s="2" t="s">
        <v>131</v>
      </c>
      <c r="R223" s="2" t="s">
        <v>132</v>
      </c>
      <c r="S223" s="2" t="s">
        <v>132</v>
      </c>
      <c r="T223" s="2" t="s">
        <v>132</v>
      </c>
      <c r="U223" s="2" t="s">
        <v>134</v>
      </c>
      <c r="V223" s="2" t="s">
        <v>283</v>
      </c>
      <c r="W223" s="2" t="s">
        <v>2694</v>
      </c>
      <c r="X223" s="2" t="s">
        <v>136</v>
      </c>
      <c r="Y223" s="2" t="s">
        <v>2065</v>
      </c>
      <c r="Z223" s="4">
        <v>73</v>
      </c>
      <c r="AA223" s="4">
        <f>=ROUNDDOWN(146,0)</f>
      </c>
      <c r="AB223" s="5">
        <v>0.5</v>
      </c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4</v>
      </c>
      <c r="AQ223" s="8">
        <v>292.46</v>
      </c>
      <c r="AR223" s="4"/>
      <c r="AS223" s="8"/>
      <c r="AT223" s="7"/>
      <c r="AU223" s="7"/>
      <c r="AV223" s="4">
        <v>4</v>
      </c>
      <c r="AW223" s="8">
        <v>292.46</v>
      </c>
      <c r="AX223" s="4"/>
      <c r="AY223" s="8"/>
      <c r="AZ223" s="7"/>
      <c r="BA223" s="7"/>
      <c r="BB223" s="7">
        <v>1</v>
      </c>
      <c r="BC223" s="4">
        <v>4</v>
      </c>
      <c r="BD223" s="8">
        <v>292.46</v>
      </c>
      <c r="BE223" s="4"/>
      <c r="BF223" s="8"/>
      <c r="BG223" s="7"/>
      <c r="BH223" s="7"/>
      <c r="BI223" s="7">
        <v>1</v>
      </c>
      <c r="BJ223" s="4">
        <v>4</v>
      </c>
      <c r="BK223" s="8">
        <v>292.46</v>
      </c>
      <c r="BL223" s="2" t="s">
        <v>2843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140</v>
      </c>
      <c r="BV223" s="2" t="s">
        <v>129</v>
      </c>
      <c r="BW223" s="2" t="s">
        <v>132</v>
      </c>
      <c r="BX223" s="2" t="s">
        <v>1696</v>
      </c>
      <c r="BY223" s="2" t="s">
        <v>142</v>
      </c>
      <c r="BZ223" s="2" t="s">
        <v>132</v>
      </c>
      <c r="CA223" s="4">
        <v>1</v>
      </c>
      <c r="CB223" s="8">
        <v>63.74</v>
      </c>
      <c r="CC223" s="4"/>
      <c r="CD223" s="8"/>
      <c r="CE223" s="7"/>
      <c r="CF223" s="7"/>
      <c r="CG223" s="2" t="s">
        <v>140</v>
      </c>
      <c r="CH223" s="2" t="s">
        <v>129</v>
      </c>
      <c r="CI223" s="2" t="s">
        <v>1845</v>
      </c>
      <c r="CJ223" s="2" t="s">
        <v>2844</v>
      </c>
      <c r="CK223" s="2" t="s">
        <v>142</v>
      </c>
      <c r="CL223" s="2" t="s">
        <v>132</v>
      </c>
      <c r="CM223" s="4"/>
      <c r="CN223" s="8"/>
      <c r="CO223" s="4"/>
      <c r="CP223" s="8"/>
      <c r="CQ223" s="7"/>
      <c r="CR223" s="7"/>
      <c r="CS223" s="2" t="s">
        <v>140</v>
      </c>
      <c r="CT223" s="2" t="s">
        <v>129</v>
      </c>
      <c r="CU223" s="2" t="s">
        <v>206</v>
      </c>
      <c r="CV223" s="2" t="s">
        <v>132</v>
      </c>
      <c r="CW223" s="2" t="s">
        <v>142</v>
      </c>
      <c r="CX223" s="2" t="s">
        <v>132</v>
      </c>
      <c r="CY223" s="4">
        <v>2</v>
      </c>
      <c r="CZ223" s="8">
        <v>149.98</v>
      </c>
      <c r="DA223" s="4"/>
      <c r="DB223" s="8"/>
      <c r="DC223" s="7"/>
      <c r="DD223" s="7"/>
      <c r="DE223" s="2" t="s">
        <v>140</v>
      </c>
      <c r="DF223" s="2" t="s">
        <v>129</v>
      </c>
      <c r="DG223" s="2" t="s">
        <v>2065</v>
      </c>
      <c r="DH223" s="2" t="s">
        <v>1370</v>
      </c>
      <c r="DI223" s="2" t="s">
        <v>142</v>
      </c>
      <c r="DJ223" s="2" t="s">
        <v>132</v>
      </c>
      <c r="DK223" s="4"/>
      <c r="DL223" s="8"/>
      <c r="DM223" s="4"/>
      <c r="DN223" s="8"/>
      <c r="DO223" s="7"/>
      <c r="DP223" s="7"/>
      <c r="DQ223" s="2" t="s">
        <v>175</v>
      </c>
      <c r="DR223" s="2" t="s">
        <v>129</v>
      </c>
      <c r="DS223" s="2" t="s">
        <v>132</v>
      </c>
      <c r="DT223" s="2" t="s">
        <v>132</v>
      </c>
      <c r="DU223" s="2" t="s">
        <v>142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140</v>
      </c>
      <c r="ED223" s="2" t="s">
        <v>129</v>
      </c>
      <c r="EE223" s="2" t="s">
        <v>871</v>
      </c>
      <c r="EF223" s="2" t="s">
        <v>132</v>
      </c>
      <c r="EG223" s="2" t="s">
        <v>142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140</v>
      </c>
      <c r="EP223" s="2" t="s">
        <v>129</v>
      </c>
      <c r="EQ223" s="2" t="s">
        <v>1815</v>
      </c>
      <c r="ER223" s="2" t="s">
        <v>1368</v>
      </c>
      <c r="ES223" s="2" t="s">
        <v>142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173</v>
      </c>
      <c r="FB223" s="2" t="s">
        <v>129</v>
      </c>
      <c r="FC223" s="2" t="s">
        <v>132</v>
      </c>
      <c r="FD223" s="2" t="s">
        <v>132</v>
      </c>
      <c r="FE223" s="2" t="s">
        <v>142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173</v>
      </c>
      <c r="FN223" s="2" t="s">
        <v>129</v>
      </c>
      <c r="FO223" s="2" t="s">
        <v>132</v>
      </c>
      <c r="FP223" s="2" t="s">
        <v>132</v>
      </c>
      <c r="FQ223" s="2" t="s">
        <v>142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140</v>
      </c>
      <c r="FZ223" s="2" t="s">
        <v>129</v>
      </c>
      <c r="GA223" s="2" t="s">
        <v>1253</v>
      </c>
      <c r="GB223" s="2" t="s">
        <v>132</v>
      </c>
      <c r="GC223" s="2" t="s">
        <v>142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140</v>
      </c>
      <c r="GL223" s="2" t="s">
        <v>129</v>
      </c>
      <c r="GM223" s="2" t="s">
        <v>2065</v>
      </c>
      <c r="GN223" s="2" t="s">
        <v>132</v>
      </c>
      <c r="GO223" s="2" t="s">
        <v>142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140</v>
      </c>
      <c r="GX223" s="2" t="s">
        <v>129</v>
      </c>
      <c r="GY223" s="2" t="s">
        <v>162</v>
      </c>
      <c r="GZ223" s="2" t="s">
        <v>132</v>
      </c>
      <c r="HA223" s="2" t="s">
        <v>142</v>
      </c>
      <c r="HB223" s="2" t="s">
        <v>132</v>
      </c>
      <c r="HC223" s="4">
        <v>1</v>
      </c>
      <c r="HD223" s="8">
        <v>78.74</v>
      </c>
      <c r="HE223" s="4"/>
      <c r="HF223" s="8"/>
      <c r="HG223" s="7"/>
      <c r="HH223" s="7"/>
      <c r="HI223" s="2" t="s">
        <v>140</v>
      </c>
      <c r="HJ223" s="2" t="s">
        <v>129</v>
      </c>
      <c r="HK223" s="2" t="s">
        <v>859</v>
      </c>
      <c r="HL223" s="2" t="s">
        <v>1213</v>
      </c>
      <c r="HM223" s="2" t="s">
        <v>142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140</v>
      </c>
      <c r="HV223" s="2" t="s">
        <v>129</v>
      </c>
      <c r="HW223" s="2" t="s">
        <v>167</v>
      </c>
      <c r="HX223" s="2" t="s">
        <v>132</v>
      </c>
      <c r="HY223" s="2" t="s">
        <v>142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168</v>
      </c>
      <c r="IH223" s="2" t="s">
        <v>129</v>
      </c>
      <c r="II223" s="2" t="s">
        <v>132</v>
      </c>
      <c r="IJ223" s="2" t="s">
        <v>132</v>
      </c>
      <c r="IK223" s="2" t="s">
        <v>142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175</v>
      </c>
      <c r="IT223" s="2" t="s">
        <v>129</v>
      </c>
      <c r="IU223" s="2" t="s">
        <v>132</v>
      </c>
      <c r="IV223" s="2" t="s">
        <v>132</v>
      </c>
      <c r="IW223" s="2" t="s">
        <v>142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164</v>
      </c>
      <c r="JF223" s="2" t="s">
        <v>129</v>
      </c>
      <c r="JG223" s="2" t="s">
        <v>132</v>
      </c>
      <c r="JH223" s="2" t="s">
        <v>132</v>
      </c>
      <c r="JI223" s="2" t="s">
        <v>142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175</v>
      </c>
      <c r="JR223" s="2" t="s">
        <v>129</v>
      </c>
      <c r="JS223" s="2" t="s">
        <v>132</v>
      </c>
      <c r="JT223" s="2" t="s">
        <v>132</v>
      </c>
      <c r="JU223" s="2" t="s">
        <v>142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140</v>
      </c>
      <c r="KD223" s="2" t="s">
        <v>129</v>
      </c>
      <c r="KE223" s="2" t="s">
        <v>861</v>
      </c>
      <c r="KF223" s="2" t="s">
        <v>132</v>
      </c>
      <c r="KG223" s="2" t="s">
        <v>142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175</v>
      </c>
      <c r="KP223" s="2" t="s">
        <v>129</v>
      </c>
      <c r="KQ223" s="2" t="s">
        <v>132</v>
      </c>
      <c r="KR223" s="2" t="s">
        <v>132</v>
      </c>
      <c r="KS223" s="2" t="s">
        <v>142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175</v>
      </c>
      <c r="LB223" s="2" t="s">
        <v>177</v>
      </c>
      <c r="LC223" s="2" t="s">
        <v>132</v>
      </c>
      <c r="LD223" s="2" t="s">
        <v>132</v>
      </c>
      <c r="LE223" s="2" t="s">
        <v>142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175</v>
      </c>
      <c r="ML223" s="2" t="s">
        <v>129</v>
      </c>
      <c r="MM223" s="2" t="s">
        <v>132</v>
      </c>
      <c r="MN223" s="2" t="s">
        <v>132</v>
      </c>
      <c r="MO223" s="2" t="s">
        <v>142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175</v>
      </c>
      <c r="MX223" s="2" t="s">
        <v>129</v>
      </c>
      <c r="MY223" s="2" t="s">
        <v>132</v>
      </c>
      <c r="MZ223" s="2" t="s">
        <v>132</v>
      </c>
      <c r="NA223" s="2" t="s">
        <v>142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175</v>
      </c>
      <c r="NJ223" s="2" t="s">
        <v>129</v>
      </c>
      <c r="NK223" s="2" t="s">
        <v>132</v>
      </c>
      <c r="NL223" s="2" t="s">
        <v>132</v>
      </c>
      <c r="NM223" s="2" t="s">
        <v>142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175</v>
      </c>
      <c r="OH223" s="2" t="s">
        <v>129</v>
      </c>
      <c r="OI223" s="2" t="s">
        <v>132</v>
      </c>
      <c r="OJ223" s="2" t="s">
        <v>132</v>
      </c>
      <c r="OK223" s="2" t="s">
        <v>142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132</v>
      </c>
      <c r="OT223" s="2" t="s">
        <v>132</v>
      </c>
      <c r="OU223" s="2" t="s">
        <v>132</v>
      </c>
      <c r="OV223" s="2" t="s">
        <v>132</v>
      </c>
      <c r="OW223" s="2" t="s">
        <v>132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164</v>
      </c>
      <c r="PF223" s="2" t="s">
        <v>129</v>
      </c>
      <c r="PG223" s="2" t="s">
        <v>132</v>
      </c>
      <c r="PH223" s="2" t="s">
        <v>132</v>
      </c>
      <c r="PI223" s="2" t="s">
        <v>142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175</v>
      </c>
      <c r="PR223" s="2" t="s">
        <v>129</v>
      </c>
      <c r="PS223" s="2" t="s">
        <v>132</v>
      </c>
      <c r="PT223" s="2" t="s">
        <v>132</v>
      </c>
      <c r="PU223" s="2" t="s">
        <v>142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175</v>
      </c>
      <c r="QD223" s="2" t="s">
        <v>129</v>
      </c>
      <c r="QE223" s="2" t="s">
        <v>132</v>
      </c>
      <c r="QF223" s="2" t="s">
        <v>132</v>
      </c>
      <c r="QG223" s="2" t="s">
        <v>142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175</v>
      </c>
      <c r="RB223" s="2" t="s">
        <v>129</v>
      </c>
      <c r="RC223" s="2" t="s">
        <v>132</v>
      </c>
      <c r="RD223" s="2" t="s">
        <v>132</v>
      </c>
      <c r="RE223" s="2" t="s">
        <v>142</v>
      </c>
      <c r="RF223" s="2" t="s">
        <v>180</v>
      </c>
      <c r="RG223" s="4"/>
      <c r="RH223" s="8"/>
      <c r="RI223" s="4"/>
      <c r="RJ223" s="8"/>
      <c r="RK223" s="7"/>
      <c r="RL223" s="7"/>
      <c r="RM223" s="2" t="s">
        <v>175</v>
      </c>
      <c r="RN223" s="2" t="s">
        <v>129</v>
      </c>
      <c r="RO223" s="2" t="s">
        <v>132</v>
      </c>
      <c r="RP223" s="2" t="s">
        <v>132</v>
      </c>
      <c r="RQ223" s="2" t="s">
        <v>142</v>
      </c>
      <c r="RR223" s="2" t="s">
        <v>132</v>
      </c>
    </row>
    <row r="224">
      <c r="A224" s="2" t="s">
        <v>2845</v>
      </c>
      <c r="B224" s="2" t="s">
        <v>121</v>
      </c>
      <c r="C224" s="2" t="s">
        <v>2660</v>
      </c>
      <c r="D224" s="2" t="s">
        <v>929</v>
      </c>
      <c r="E224" s="2" t="s">
        <v>660</v>
      </c>
      <c r="F224" s="2" t="s">
        <v>2846</v>
      </c>
      <c r="G224" s="2" t="s">
        <v>2846</v>
      </c>
      <c r="H224" s="2" t="s">
        <v>2846</v>
      </c>
      <c r="I224" s="2" t="s">
        <v>2847</v>
      </c>
      <c r="J224" s="2" t="s">
        <v>127</v>
      </c>
      <c r="K224" s="2" t="s">
        <v>1168</v>
      </c>
      <c r="L224" s="3">
        <v>47.61</v>
      </c>
      <c r="M224" s="3">
        <v>49.99</v>
      </c>
      <c r="N224" s="3">
        <v>99.99</v>
      </c>
      <c r="O224" s="2" t="s">
        <v>129</v>
      </c>
      <c r="P224" s="2" t="s">
        <v>602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134</v>
      </c>
      <c r="V224" s="2" t="s">
        <v>1994</v>
      </c>
      <c r="W224" s="2" t="s">
        <v>246</v>
      </c>
      <c r="X224" s="2" t="s">
        <v>2694</v>
      </c>
      <c r="Y224" s="2" t="s">
        <v>1842</v>
      </c>
      <c r="Z224" s="4">
        <v>60</v>
      </c>
      <c r="AA224" s="4">
        <f>=ROUNDDOWN(60,0)</f>
      </c>
      <c r="AB224" s="5">
        <v>1</v>
      </c>
      <c r="AC224" s="2" t="s">
        <v>132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2</v>
      </c>
      <c r="AQ224" s="8">
        <v>109.14</v>
      </c>
      <c r="AR224" s="4"/>
      <c r="AS224" s="8"/>
      <c r="AT224" s="7"/>
      <c r="AU224" s="7"/>
      <c r="AV224" s="4">
        <v>2</v>
      </c>
      <c r="AW224" s="8">
        <v>109.14</v>
      </c>
      <c r="AX224" s="4"/>
      <c r="AY224" s="8"/>
      <c r="AZ224" s="7"/>
      <c r="BA224" s="7"/>
      <c r="BB224" s="7">
        <v>1</v>
      </c>
      <c r="BC224" s="4">
        <v>2</v>
      </c>
      <c r="BD224" s="8">
        <v>109.14</v>
      </c>
      <c r="BE224" s="4"/>
      <c r="BF224" s="8"/>
      <c r="BG224" s="7"/>
      <c r="BH224" s="7"/>
      <c r="BI224" s="7">
        <v>1</v>
      </c>
      <c r="BJ224" s="4">
        <v>2</v>
      </c>
      <c r="BK224" s="8">
        <v>109.14</v>
      </c>
      <c r="BL224" s="2" t="s">
        <v>2848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140</v>
      </c>
      <c r="BV224" s="2" t="s">
        <v>129</v>
      </c>
      <c r="BW224" s="2" t="s">
        <v>132</v>
      </c>
      <c r="BX224" s="2" t="s">
        <v>852</v>
      </c>
      <c r="BY224" s="2" t="s">
        <v>142</v>
      </c>
      <c r="BZ224" s="2" t="s">
        <v>132</v>
      </c>
      <c r="CA224" s="4">
        <v>1</v>
      </c>
      <c r="CB224" s="8">
        <v>42.49</v>
      </c>
      <c r="CC224" s="4"/>
      <c r="CD224" s="8"/>
      <c r="CE224" s="7"/>
      <c r="CF224" s="7"/>
      <c r="CG224" s="2" t="s">
        <v>140</v>
      </c>
      <c r="CH224" s="2" t="s">
        <v>129</v>
      </c>
      <c r="CI224" s="2" t="s">
        <v>1844</v>
      </c>
      <c r="CJ224" s="2" t="s">
        <v>1910</v>
      </c>
      <c r="CK224" s="2" t="s">
        <v>142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140</v>
      </c>
      <c r="CT224" s="2" t="s">
        <v>129</v>
      </c>
      <c r="CU224" s="2" t="s">
        <v>206</v>
      </c>
      <c r="CV224" s="2" t="s">
        <v>132</v>
      </c>
      <c r="CW224" s="2" t="s">
        <v>142</v>
      </c>
      <c r="CX224" s="2" t="s">
        <v>132</v>
      </c>
      <c r="CY224" s="4">
        <v>1</v>
      </c>
      <c r="CZ224" s="8">
        <v>66.65</v>
      </c>
      <c r="DA224" s="4"/>
      <c r="DB224" s="8"/>
      <c r="DC224" s="7"/>
      <c r="DD224" s="7"/>
      <c r="DE224" s="2" t="s">
        <v>140</v>
      </c>
      <c r="DF224" s="2" t="s">
        <v>129</v>
      </c>
      <c r="DG224" s="2" t="s">
        <v>1423</v>
      </c>
      <c r="DH224" s="2" t="s">
        <v>2849</v>
      </c>
      <c r="DI224" s="2" t="s">
        <v>142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175</v>
      </c>
      <c r="DR224" s="2" t="s">
        <v>129</v>
      </c>
      <c r="DS224" s="2" t="s">
        <v>132</v>
      </c>
      <c r="DT224" s="2" t="s">
        <v>132</v>
      </c>
      <c r="DU224" s="2" t="s">
        <v>142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140</v>
      </c>
      <c r="ED224" s="2" t="s">
        <v>129</v>
      </c>
      <c r="EE224" s="2" t="s">
        <v>871</v>
      </c>
      <c r="EF224" s="2" t="s">
        <v>132</v>
      </c>
      <c r="EG224" s="2" t="s">
        <v>142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140</v>
      </c>
      <c r="EP224" s="2" t="s">
        <v>129</v>
      </c>
      <c r="EQ224" s="2" t="s">
        <v>1369</v>
      </c>
      <c r="ER224" s="2" t="s">
        <v>132</v>
      </c>
      <c r="ES224" s="2" t="s">
        <v>142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796</v>
      </c>
      <c r="FB224" s="2" t="s">
        <v>129</v>
      </c>
      <c r="FC224" s="2" t="s">
        <v>132</v>
      </c>
      <c r="FD224" s="2" t="s">
        <v>132</v>
      </c>
      <c r="FE224" s="2" t="s">
        <v>142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173</v>
      </c>
      <c r="FN224" s="2" t="s">
        <v>129</v>
      </c>
      <c r="FO224" s="2" t="s">
        <v>132</v>
      </c>
      <c r="FP224" s="2" t="s">
        <v>132</v>
      </c>
      <c r="FQ224" s="2" t="s">
        <v>142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140</v>
      </c>
      <c r="FZ224" s="2" t="s">
        <v>129</v>
      </c>
      <c r="GA224" s="2" t="s">
        <v>1253</v>
      </c>
      <c r="GB224" s="2" t="s">
        <v>132</v>
      </c>
      <c r="GC224" s="2" t="s">
        <v>142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140</v>
      </c>
      <c r="GL224" s="2" t="s">
        <v>129</v>
      </c>
      <c r="GM224" s="2" t="s">
        <v>1847</v>
      </c>
      <c r="GN224" s="2" t="s">
        <v>132</v>
      </c>
      <c r="GO224" s="2" t="s">
        <v>142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140</v>
      </c>
      <c r="GX224" s="2" t="s">
        <v>129</v>
      </c>
      <c r="GY224" s="2" t="s">
        <v>162</v>
      </c>
      <c r="GZ224" s="2" t="s">
        <v>132</v>
      </c>
      <c r="HA224" s="2" t="s">
        <v>142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140</v>
      </c>
      <c r="HJ224" s="2" t="s">
        <v>129</v>
      </c>
      <c r="HK224" s="2" t="s">
        <v>859</v>
      </c>
      <c r="HL224" s="2" t="s">
        <v>2850</v>
      </c>
      <c r="HM224" s="2" t="s">
        <v>142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129</v>
      </c>
      <c r="HW224" s="2" t="s">
        <v>167</v>
      </c>
      <c r="HX224" s="2" t="s">
        <v>132</v>
      </c>
      <c r="HY224" s="2" t="s">
        <v>142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168</v>
      </c>
      <c r="IH224" s="2" t="s">
        <v>129</v>
      </c>
      <c r="II224" s="2" t="s">
        <v>132</v>
      </c>
      <c r="IJ224" s="2" t="s">
        <v>132</v>
      </c>
      <c r="IK224" s="2" t="s">
        <v>142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175</v>
      </c>
      <c r="IT224" s="2" t="s">
        <v>129</v>
      </c>
      <c r="IU224" s="2" t="s">
        <v>132</v>
      </c>
      <c r="IV224" s="2" t="s">
        <v>132</v>
      </c>
      <c r="IW224" s="2" t="s">
        <v>142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164</v>
      </c>
      <c r="JF224" s="2" t="s">
        <v>129</v>
      </c>
      <c r="JG224" s="2" t="s">
        <v>132</v>
      </c>
      <c r="JH224" s="2" t="s">
        <v>132</v>
      </c>
      <c r="JI224" s="2" t="s">
        <v>142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175</v>
      </c>
      <c r="JR224" s="2" t="s">
        <v>129</v>
      </c>
      <c r="JS224" s="2" t="s">
        <v>132</v>
      </c>
      <c r="JT224" s="2" t="s">
        <v>132</v>
      </c>
      <c r="JU224" s="2" t="s">
        <v>142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140</v>
      </c>
      <c r="KD224" s="2" t="s">
        <v>129</v>
      </c>
      <c r="KE224" s="2" t="s">
        <v>861</v>
      </c>
      <c r="KF224" s="2" t="s">
        <v>132</v>
      </c>
      <c r="KG224" s="2" t="s">
        <v>142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175</v>
      </c>
      <c r="KP224" s="2" t="s">
        <v>129</v>
      </c>
      <c r="KQ224" s="2" t="s">
        <v>132</v>
      </c>
      <c r="KR224" s="2" t="s">
        <v>132</v>
      </c>
      <c r="KS224" s="2" t="s">
        <v>142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175</v>
      </c>
      <c r="LB224" s="2" t="s">
        <v>177</v>
      </c>
      <c r="LC224" s="2" t="s">
        <v>132</v>
      </c>
      <c r="LD224" s="2" t="s">
        <v>132</v>
      </c>
      <c r="LE224" s="2" t="s">
        <v>142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132</v>
      </c>
      <c r="LN224" s="2" t="s">
        <v>132</v>
      </c>
      <c r="LO224" s="2" t="s">
        <v>132</v>
      </c>
      <c r="LP224" s="2" t="s">
        <v>132</v>
      </c>
      <c r="LQ224" s="2" t="s">
        <v>132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132</v>
      </c>
      <c r="LZ224" s="2" t="s">
        <v>132</v>
      </c>
      <c r="MA224" s="2" t="s">
        <v>132</v>
      </c>
      <c r="MB224" s="2" t="s">
        <v>132</v>
      </c>
      <c r="MC224" s="2" t="s">
        <v>132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175</v>
      </c>
      <c r="ML224" s="2" t="s">
        <v>129</v>
      </c>
      <c r="MM224" s="2" t="s">
        <v>132</v>
      </c>
      <c r="MN224" s="2" t="s">
        <v>132</v>
      </c>
      <c r="MO224" s="2" t="s">
        <v>142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175</v>
      </c>
      <c r="MX224" s="2" t="s">
        <v>129</v>
      </c>
      <c r="MY224" s="2" t="s">
        <v>132</v>
      </c>
      <c r="MZ224" s="2" t="s">
        <v>132</v>
      </c>
      <c r="NA224" s="2" t="s">
        <v>142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175</v>
      </c>
      <c r="NJ224" s="2" t="s">
        <v>129</v>
      </c>
      <c r="NK224" s="2" t="s">
        <v>132</v>
      </c>
      <c r="NL224" s="2" t="s">
        <v>132</v>
      </c>
      <c r="NM224" s="2" t="s">
        <v>142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175</v>
      </c>
      <c r="OH224" s="2" t="s">
        <v>129</v>
      </c>
      <c r="OI224" s="2" t="s">
        <v>132</v>
      </c>
      <c r="OJ224" s="2" t="s">
        <v>132</v>
      </c>
      <c r="OK224" s="2" t="s">
        <v>142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132</v>
      </c>
      <c r="OT224" s="2" t="s">
        <v>132</v>
      </c>
      <c r="OU224" s="2" t="s">
        <v>132</v>
      </c>
      <c r="OV224" s="2" t="s">
        <v>132</v>
      </c>
      <c r="OW224" s="2" t="s">
        <v>132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164</v>
      </c>
      <c r="PF224" s="2" t="s">
        <v>129</v>
      </c>
      <c r="PG224" s="2" t="s">
        <v>132</v>
      </c>
      <c r="PH224" s="2" t="s">
        <v>132</v>
      </c>
      <c r="PI224" s="2" t="s">
        <v>142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175</v>
      </c>
      <c r="PR224" s="2" t="s">
        <v>129</v>
      </c>
      <c r="PS224" s="2" t="s">
        <v>132</v>
      </c>
      <c r="PT224" s="2" t="s">
        <v>132</v>
      </c>
      <c r="PU224" s="2" t="s">
        <v>142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175</v>
      </c>
      <c r="QD224" s="2" t="s">
        <v>129</v>
      </c>
      <c r="QE224" s="2" t="s">
        <v>132</v>
      </c>
      <c r="QF224" s="2" t="s">
        <v>132</v>
      </c>
      <c r="QG224" s="2" t="s">
        <v>142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175</v>
      </c>
      <c r="RB224" s="2" t="s">
        <v>129</v>
      </c>
      <c r="RC224" s="2" t="s">
        <v>132</v>
      </c>
      <c r="RD224" s="2" t="s">
        <v>132</v>
      </c>
      <c r="RE224" s="2" t="s">
        <v>142</v>
      </c>
      <c r="RF224" s="2" t="s">
        <v>180</v>
      </c>
      <c r="RG224" s="4"/>
      <c r="RH224" s="8"/>
      <c r="RI224" s="4"/>
      <c r="RJ224" s="8"/>
      <c r="RK224" s="7"/>
      <c r="RL224" s="7"/>
      <c r="RM224" s="2" t="s">
        <v>175</v>
      </c>
      <c r="RN224" s="2" t="s">
        <v>129</v>
      </c>
      <c r="RO224" s="2" t="s">
        <v>132</v>
      </c>
      <c r="RP224" s="2" t="s">
        <v>132</v>
      </c>
      <c r="RQ224" s="2" t="s">
        <v>142</v>
      </c>
      <c r="RR224" s="2" t="s">
        <v>132</v>
      </c>
    </row>
    <row r="225">
      <c r="A225" s="2" t="s">
        <v>2851</v>
      </c>
      <c r="B225" s="2" t="s">
        <v>121</v>
      </c>
      <c r="C225" s="2" t="s">
        <v>2660</v>
      </c>
      <c r="D225" s="2" t="s">
        <v>929</v>
      </c>
      <c r="E225" s="2" t="s">
        <v>660</v>
      </c>
      <c r="F225" s="2" t="s">
        <v>1635</v>
      </c>
      <c r="G225" s="2" t="s">
        <v>1635</v>
      </c>
      <c r="H225" s="2" t="s">
        <v>1635</v>
      </c>
      <c r="I225" s="2" t="s">
        <v>2852</v>
      </c>
      <c r="J225" s="2" t="s">
        <v>127</v>
      </c>
      <c r="K225" s="2" t="s">
        <v>349</v>
      </c>
      <c r="L225" s="3">
        <v>45.71</v>
      </c>
      <c r="M225" s="3">
        <v>48</v>
      </c>
      <c r="N225" s="3">
        <v>99.99</v>
      </c>
      <c r="O225" s="2" t="s">
        <v>129</v>
      </c>
      <c r="P225" s="2" t="s">
        <v>602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428</v>
      </c>
      <c r="V225" s="2" t="s">
        <v>848</v>
      </c>
      <c r="W225" s="2" t="s">
        <v>2770</v>
      </c>
      <c r="X225" s="2" t="s">
        <v>284</v>
      </c>
      <c r="Y225" s="2" t="s">
        <v>1209</v>
      </c>
      <c r="Z225" s="4">
        <v>57</v>
      </c>
      <c r="AA225" s="4">
        <f>=ROUNDDOWN(57,0)</f>
      </c>
      <c r="AB225" s="5">
        <v>1</v>
      </c>
      <c r="AC225" s="2" t="s">
        <v>132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1</v>
      </c>
      <c r="AQ225" s="8">
        <v>50.4</v>
      </c>
      <c r="AR225" s="4"/>
      <c r="AS225" s="8"/>
      <c r="AT225" s="7"/>
      <c r="AU225" s="7"/>
      <c r="AV225" s="4">
        <v>1</v>
      </c>
      <c r="AW225" s="8">
        <v>50.4</v>
      </c>
      <c r="AX225" s="4"/>
      <c r="AY225" s="8"/>
      <c r="AZ225" s="7"/>
      <c r="BA225" s="7"/>
      <c r="BB225" s="7">
        <v>1</v>
      </c>
      <c r="BC225" s="4">
        <v>1</v>
      </c>
      <c r="BD225" s="8">
        <v>50.4</v>
      </c>
      <c r="BE225" s="4"/>
      <c r="BF225" s="8"/>
      <c r="BG225" s="7"/>
      <c r="BH225" s="7"/>
      <c r="BI225" s="7">
        <v>1</v>
      </c>
      <c r="BJ225" s="4">
        <v>1</v>
      </c>
      <c r="BK225" s="8">
        <v>50.4</v>
      </c>
      <c r="BL225" s="2" t="s">
        <v>20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140</v>
      </c>
      <c r="BV225" s="2" t="s">
        <v>129</v>
      </c>
      <c r="BW225" s="2" t="s">
        <v>132</v>
      </c>
      <c r="BX225" s="2" t="s">
        <v>1429</v>
      </c>
      <c r="BY225" s="2" t="s">
        <v>142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140</v>
      </c>
      <c r="CH225" s="2" t="s">
        <v>129</v>
      </c>
      <c r="CI225" s="2" t="s">
        <v>1234</v>
      </c>
      <c r="CJ225" s="2" t="s">
        <v>132</v>
      </c>
      <c r="CK225" s="2" t="s">
        <v>142</v>
      </c>
      <c r="CL225" s="2" t="s">
        <v>132</v>
      </c>
      <c r="CM225" s="4"/>
      <c r="CN225" s="8"/>
      <c r="CO225" s="4"/>
      <c r="CP225" s="8"/>
      <c r="CQ225" s="7"/>
      <c r="CR225" s="7"/>
      <c r="CS225" s="2" t="s">
        <v>140</v>
      </c>
      <c r="CT225" s="2" t="s">
        <v>129</v>
      </c>
      <c r="CU225" s="2" t="s">
        <v>206</v>
      </c>
      <c r="CV225" s="2" t="s">
        <v>132</v>
      </c>
      <c r="CW225" s="2" t="s">
        <v>142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140</v>
      </c>
      <c r="DF225" s="2" t="s">
        <v>129</v>
      </c>
      <c r="DG225" s="2" t="s">
        <v>1214</v>
      </c>
      <c r="DH225" s="2" t="s">
        <v>1214</v>
      </c>
      <c r="DI225" s="2" t="s">
        <v>142</v>
      </c>
      <c r="DJ225" s="2" t="s">
        <v>132</v>
      </c>
      <c r="DK225" s="4">
        <v>1</v>
      </c>
      <c r="DL225" s="8">
        <v>50.4</v>
      </c>
      <c r="DM225" s="4"/>
      <c r="DN225" s="8"/>
      <c r="DO225" s="7"/>
      <c r="DP225" s="7"/>
      <c r="DQ225" s="2" t="s">
        <v>140</v>
      </c>
      <c r="DR225" s="2" t="s">
        <v>129</v>
      </c>
      <c r="DS225" s="2" t="s">
        <v>1611</v>
      </c>
      <c r="DT225" s="2" t="s">
        <v>2586</v>
      </c>
      <c r="DU225" s="2" t="s">
        <v>142</v>
      </c>
      <c r="DV225" s="2" t="s">
        <v>132</v>
      </c>
      <c r="DW225" s="4"/>
      <c r="DX225" s="8"/>
      <c r="DY225" s="4"/>
      <c r="DZ225" s="8"/>
      <c r="EA225" s="7"/>
      <c r="EB225" s="7"/>
      <c r="EC225" s="2" t="s">
        <v>140</v>
      </c>
      <c r="ED225" s="2" t="s">
        <v>129</v>
      </c>
      <c r="EE225" s="2" t="s">
        <v>871</v>
      </c>
      <c r="EF225" s="2" t="s">
        <v>1691</v>
      </c>
      <c r="EG225" s="2" t="s">
        <v>142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140</v>
      </c>
      <c r="EP225" s="2" t="s">
        <v>129</v>
      </c>
      <c r="EQ225" s="2" t="s">
        <v>916</v>
      </c>
      <c r="ER225" s="2" t="s">
        <v>1596</v>
      </c>
      <c r="ES225" s="2" t="s">
        <v>142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164</v>
      </c>
      <c r="FB225" s="2" t="s">
        <v>129</v>
      </c>
      <c r="FC225" s="2" t="s">
        <v>132</v>
      </c>
      <c r="FD225" s="2" t="s">
        <v>132</v>
      </c>
      <c r="FE225" s="2" t="s">
        <v>142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173</v>
      </c>
      <c r="FN225" s="2" t="s">
        <v>129</v>
      </c>
      <c r="FO225" s="2" t="s">
        <v>132</v>
      </c>
      <c r="FP225" s="2" t="s">
        <v>132</v>
      </c>
      <c r="FQ225" s="2" t="s">
        <v>142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140</v>
      </c>
      <c r="FZ225" s="2" t="s">
        <v>129</v>
      </c>
      <c r="GA225" s="2" t="s">
        <v>1423</v>
      </c>
      <c r="GB225" s="2" t="s">
        <v>835</v>
      </c>
      <c r="GC225" s="2" t="s">
        <v>142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140</v>
      </c>
      <c r="GL225" s="2" t="s">
        <v>129</v>
      </c>
      <c r="GM225" s="2" t="s">
        <v>1214</v>
      </c>
      <c r="GN225" s="2" t="s">
        <v>162</v>
      </c>
      <c r="GO225" s="2" t="s">
        <v>142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140</v>
      </c>
      <c r="GX225" s="2" t="s">
        <v>129</v>
      </c>
      <c r="GY225" s="2" t="s">
        <v>162</v>
      </c>
      <c r="GZ225" s="2" t="s">
        <v>132</v>
      </c>
      <c r="HA225" s="2" t="s">
        <v>142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140</v>
      </c>
      <c r="HJ225" s="2" t="s">
        <v>129</v>
      </c>
      <c r="HK225" s="2" t="s">
        <v>859</v>
      </c>
      <c r="HL225" s="2" t="s">
        <v>132</v>
      </c>
      <c r="HM225" s="2" t="s">
        <v>142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140</v>
      </c>
      <c r="HV225" s="2" t="s">
        <v>129</v>
      </c>
      <c r="HW225" s="2" t="s">
        <v>167</v>
      </c>
      <c r="HX225" s="2" t="s">
        <v>132</v>
      </c>
      <c r="HY225" s="2" t="s">
        <v>142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168</v>
      </c>
      <c r="IH225" s="2" t="s">
        <v>129</v>
      </c>
      <c r="II225" s="2" t="s">
        <v>132</v>
      </c>
      <c r="IJ225" s="2" t="s">
        <v>132</v>
      </c>
      <c r="IK225" s="2" t="s">
        <v>142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175</v>
      </c>
      <c r="IT225" s="2" t="s">
        <v>129</v>
      </c>
      <c r="IU225" s="2" t="s">
        <v>132</v>
      </c>
      <c r="IV225" s="2" t="s">
        <v>132</v>
      </c>
      <c r="IW225" s="2" t="s">
        <v>142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164</v>
      </c>
      <c r="JF225" s="2" t="s">
        <v>129</v>
      </c>
      <c r="JG225" s="2" t="s">
        <v>132</v>
      </c>
      <c r="JH225" s="2" t="s">
        <v>132</v>
      </c>
      <c r="JI225" s="2" t="s">
        <v>142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175</v>
      </c>
      <c r="JR225" s="2" t="s">
        <v>129</v>
      </c>
      <c r="JS225" s="2" t="s">
        <v>132</v>
      </c>
      <c r="JT225" s="2" t="s">
        <v>132</v>
      </c>
      <c r="JU225" s="2" t="s">
        <v>142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140</v>
      </c>
      <c r="KD225" s="2" t="s">
        <v>129</v>
      </c>
      <c r="KE225" s="2" t="s">
        <v>861</v>
      </c>
      <c r="KF225" s="2" t="s">
        <v>132</v>
      </c>
      <c r="KG225" s="2" t="s">
        <v>142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175</v>
      </c>
      <c r="KP225" s="2" t="s">
        <v>129</v>
      </c>
      <c r="KQ225" s="2" t="s">
        <v>132</v>
      </c>
      <c r="KR225" s="2" t="s">
        <v>132</v>
      </c>
      <c r="KS225" s="2" t="s">
        <v>142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175</v>
      </c>
      <c r="LB225" s="2" t="s">
        <v>177</v>
      </c>
      <c r="LC225" s="2" t="s">
        <v>132</v>
      </c>
      <c r="LD225" s="2" t="s">
        <v>132</v>
      </c>
      <c r="LE225" s="2" t="s">
        <v>142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175</v>
      </c>
      <c r="ML225" s="2" t="s">
        <v>129</v>
      </c>
      <c r="MM225" s="2" t="s">
        <v>132</v>
      </c>
      <c r="MN225" s="2" t="s">
        <v>132</v>
      </c>
      <c r="MO225" s="2" t="s">
        <v>142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175</v>
      </c>
      <c r="MX225" s="2" t="s">
        <v>129</v>
      </c>
      <c r="MY225" s="2" t="s">
        <v>132</v>
      </c>
      <c r="MZ225" s="2" t="s">
        <v>132</v>
      </c>
      <c r="NA225" s="2" t="s">
        <v>142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175</v>
      </c>
      <c r="NJ225" s="2" t="s">
        <v>129</v>
      </c>
      <c r="NK225" s="2" t="s">
        <v>132</v>
      </c>
      <c r="NL225" s="2" t="s">
        <v>132</v>
      </c>
      <c r="NM225" s="2" t="s">
        <v>142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175</v>
      </c>
      <c r="OH225" s="2" t="s">
        <v>129</v>
      </c>
      <c r="OI225" s="2" t="s">
        <v>132</v>
      </c>
      <c r="OJ225" s="2" t="s">
        <v>132</v>
      </c>
      <c r="OK225" s="2" t="s">
        <v>142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132</v>
      </c>
      <c r="OT225" s="2" t="s">
        <v>132</v>
      </c>
      <c r="OU225" s="2" t="s">
        <v>132</v>
      </c>
      <c r="OV225" s="2" t="s">
        <v>132</v>
      </c>
      <c r="OW225" s="2" t="s">
        <v>132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164</v>
      </c>
      <c r="PF225" s="2" t="s">
        <v>129</v>
      </c>
      <c r="PG225" s="2" t="s">
        <v>132</v>
      </c>
      <c r="PH225" s="2" t="s">
        <v>132</v>
      </c>
      <c r="PI225" s="2" t="s">
        <v>142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175</v>
      </c>
      <c r="PR225" s="2" t="s">
        <v>129</v>
      </c>
      <c r="PS225" s="2" t="s">
        <v>132</v>
      </c>
      <c r="PT225" s="2" t="s">
        <v>132</v>
      </c>
      <c r="PU225" s="2" t="s">
        <v>142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175</v>
      </c>
      <c r="QD225" s="2" t="s">
        <v>129</v>
      </c>
      <c r="QE225" s="2" t="s">
        <v>132</v>
      </c>
      <c r="QF225" s="2" t="s">
        <v>132</v>
      </c>
      <c r="QG225" s="2" t="s">
        <v>142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175</v>
      </c>
      <c r="RB225" s="2" t="s">
        <v>129</v>
      </c>
      <c r="RC225" s="2" t="s">
        <v>132</v>
      </c>
      <c r="RD225" s="2" t="s">
        <v>132</v>
      </c>
      <c r="RE225" s="2" t="s">
        <v>142</v>
      </c>
      <c r="RF225" s="2" t="s">
        <v>180</v>
      </c>
      <c r="RG225" s="4"/>
      <c r="RH225" s="8"/>
      <c r="RI225" s="4"/>
      <c r="RJ225" s="8"/>
      <c r="RK225" s="7"/>
      <c r="RL225" s="7"/>
      <c r="RM225" s="2" t="s">
        <v>140</v>
      </c>
      <c r="RN225" s="2" t="s">
        <v>177</v>
      </c>
      <c r="RO225" s="2" t="s">
        <v>1218</v>
      </c>
      <c r="RP225" s="2" t="s">
        <v>132</v>
      </c>
      <c r="RQ225" s="2" t="s">
        <v>142</v>
      </c>
      <c r="RR225" s="2" t="s">
        <v>132</v>
      </c>
    </row>
    <row r="226">
      <c r="A226" s="2" t="s">
        <v>2853</v>
      </c>
      <c r="B226" s="2" t="s">
        <v>121</v>
      </c>
      <c r="C226" s="2" t="s">
        <v>2660</v>
      </c>
      <c r="D226" s="2" t="s">
        <v>1898</v>
      </c>
      <c r="E226" s="2" t="s">
        <v>1899</v>
      </c>
      <c r="F226" s="2" t="s">
        <v>2854</v>
      </c>
      <c r="G226" s="2" t="s">
        <v>2854</v>
      </c>
      <c r="H226" s="2" t="s">
        <v>2854</v>
      </c>
      <c r="I226" s="2" t="s">
        <v>2855</v>
      </c>
      <c r="J226" s="2" t="s">
        <v>127</v>
      </c>
      <c r="K226" s="2" t="s">
        <v>426</v>
      </c>
      <c r="L226" s="3">
        <v>59.52</v>
      </c>
      <c r="M226" s="3">
        <v>62.5</v>
      </c>
      <c r="N226" s="3">
        <v>124.99</v>
      </c>
      <c r="O226" s="2" t="s">
        <v>129</v>
      </c>
      <c r="P226" s="2" t="s">
        <v>218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428</v>
      </c>
      <c r="V226" s="2" t="s">
        <v>848</v>
      </c>
      <c r="W226" s="2" t="s">
        <v>401</v>
      </c>
      <c r="X226" s="2" t="s">
        <v>247</v>
      </c>
      <c r="Y226" s="2" t="s">
        <v>458</v>
      </c>
      <c r="Z226" s="4"/>
      <c r="AA226" s="4">
        <f>=ROUNDDOWN({0},0)</f>
      </c>
      <c r="AB226" s="5">
        <v>20</v>
      </c>
      <c r="AC226" s="2" t="s">
        <v>1014</v>
      </c>
      <c r="AD226" s="4">
        <v>400</v>
      </c>
      <c r="AE226" s="4">
        <v>950</v>
      </c>
      <c r="AF226" s="6">
        <v>63</v>
      </c>
      <c r="AG226" s="6"/>
      <c r="AH226" s="7">
        <v>0.4571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68</v>
      </c>
      <c r="AQ226" s="8">
        <v>4581.4</v>
      </c>
      <c r="AR226" s="4"/>
      <c r="AS226" s="8"/>
      <c r="AT226" s="7"/>
      <c r="AU226" s="7"/>
      <c r="AV226" s="4">
        <v>68</v>
      </c>
      <c r="AW226" s="8">
        <v>4581.4</v>
      </c>
      <c r="AX226" s="4"/>
      <c r="AY226" s="8"/>
      <c r="AZ226" s="7"/>
      <c r="BA226" s="7"/>
      <c r="BB226" s="7">
        <v>1</v>
      </c>
      <c r="BC226" s="4">
        <v>68</v>
      </c>
      <c r="BD226" s="8">
        <v>4581.4</v>
      </c>
      <c r="BE226" s="4"/>
      <c r="BF226" s="8"/>
      <c r="BG226" s="7"/>
      <c r="BH226" s="7"/>
      <c r="BI226" s="7">
        <v>1</v>
      </c>
      <c r="BJ226" s="4">
        <v>68</v>
      </c>
      <c r="BK226" s="8">
        <v>4581.4</v>
      </c>
      <c r="BL226" s="2" t="s">
        <v>2856</v>
      </c>
      <c r="BM226" s="7">
        <v>1</v>
      </c>
      <c r="BN226" s="7">
        <v>1</v>
      </c>
      <c r="BO226" s="4">
        <v>35</v>
      </c>
      <c r="BP226" s="8">
        <v>2395.75</v>
      </c>
      <c r="BQ226" s="4"/>
      <c r="BR226" s="8"/>
      <c r="BS226" s="7"/>
      <c r="BT226" s="7"/>
      <c r="BU226" s="2" t="s">
        <v>140</v>
      </c>
      <c r="BV226" s="2" t="s">
        <v>129</v>
      </c>
      <c r="BW226" s="2" t="s">
        <v>132</v>
      </c>
      <c r="BX226" s="2" t="s">
        <v>608</v>
      </c>
      <c r="BY226" s="2" t="s">
        <v>142</v>
      </c>
      <c r="BZ226" s="2" t="s">
        <v>132</v>
      </c>
      <c r="CA226" s="4">
        <v>9</v>
      </c>
      <c r="CB226" s="8">
        <v>537.5</v>
      </c>
      <c r="CC226" s="4"/>
      <c r="CD226" s="8"/>
      <c r="CE226" s="7"/>
      <c r="CF226" s="7"/>
      <c r="CG226" s="2" t="s">
        <v>140</v>
      </c>
      <c r="CH226" s="2" t="s">
        <v>129</v>
      </c>
      <c r="CI226" s="2" t="s">
        <v>2548</v>
      </c>
      <c r="CJ226" s="2" t="s">
        <v>1925</v>
      </c>
      <c r="CK226" s="2" t="s">
        <v>142</v>
      </c>
      <c r="CL226" s="2" t="s">
        <v>132</v>
      </c>
      <c r="CM226" s="4"/>
      <c r="CN226" s="8"/>
      <c r="CO226" s="4"/>
      <c r="CP226" s="8"/>
      <c r="CQ226" s="7"/>
      <c r="CR226" s="7"/>
      <c r="CS226" s="2" t="s">
        <v>140</v>
      </c>
      <c r="CT226" s="2" t="s">
        <v>129</v>
      </c>
      <c r="CU226" s="2" t="s">
        <v>206</v>
      </c>
      <c r="CV226" s="2" t="s">
        <v>132</v>
      </c>
      <c r="CW226" s="2" t="s">
        <v>142</v>
      </c>
      <c r="CX226" s="2" t="s">
        <v>132</v>
      </c>
      <c r="CY226" s="4">
        <v>7</v>
      </c>
      <c r="CZ226" s="8">
        <v>458.33</v>
      </c>
      <c r="DA226" s="4"/>
      <c r="DB226" s="8"/>
      <c r="DC226" s="7"/>
      <c r="DD226" s="7"/>
      <c r="DE226" s="2" t="s">
        <v>140</v>
      </c>
      <c r="DF226" s="2" t="s">
        <v>129</v>
      </c>
      <c r="DG226" s="2" t="s">
        <v>342</v>
      </c>
      <c r="DH226" s="2" t="s">
        <v>1922</v>
      </c>
      <c r="DI226" s="2" t="s">
        <v>142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796</v>
      </c>
      <c r="DR226" s="2" t="s">
        <v>129</v>
      </c>
      <c r="DS226" s="2" t="s">
        <v>132</v>
      </c>
      <c r="DT226" s="2" t="s">
        <v>132</v>
      </c>
      <c r="DU226" s="2" t="s">
        <v>142</v>
      </c>
      <c r="DV226" s="2" t="s">
        <v>132</v>
      </c>
      <c r="DW226" s="4">
        <v>8</v>
      </c>
      <c r="DX226" s="8">
        <v>582.32</v>
      </c>
      <c r="DY226" s="4"/>
      <c r="DZ226" s="8"/>
      <c r="EA226" s="7"/>
      <c r="EB226" s="7"/>
      <c r="EC226" s="2" t="s">
        <v>140</v>
      </c>
      <c r="ED226" s="2" t="s">
        <v>129</v>
      </c>
      <c r="EE226" s="2" t="s">
        <v>342</v>
      </c>
      <c r="EF226" s="2" t="s">
        <v>499</v>
      </c>
      <c r="EG226" s="2" t="s">
        <v>142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140</v>
      </c>
      <c r="EP226" s="2" t="s">
        <v>129</v>
      </c>
      <c r="EQ226" s="2" t="s">
        <v>1922</v>
      </c>
      <c r="ER226" s="2" t="s">
        <v>157</v>
      </c>
      <c r="ES226" s="2" t="s">
        <v>142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173</v>
      </c>
      <c r="FB226" s="2" t="s">
        <v>129</v>
      </c>
      <c r="FC226" s="2" t="s">
        <v>132</v>
      </c>
      <c r="FD226" s="2" t="s">
        <v>132</v>
      </c>
      <c r="FE226" s="2" t="s">
        <v>142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173</v>
      </c>
      <c r="FN226" s="2" t="s">
        <v>129</v>
      </c>
      <c r="FO226" s="2" t="s">
        <v>132</v>
      </c>
      <c r="FP226" s="2" t="s">
        <v>132</v>
      </c>
      <c r="FQ226" s="2" t="s">
        <v>142</v>
      </c>
      <c r="FR226" s="2" t="s">
        <v>132</v>
      </c>
      <c r="FS226" s="4">
        <v>8</v>
      </c>
      <c r="FT226" s="8">
        <v>540</v>
      </c>
      <c r="FU226" s="4"/>
      <c r="FV226" s="8"/>
      <c r="FW226" s="7"/>
      <c r="FX226" s="7"/>
      <c r="FY226" s="2" t="s">
        <v>140</v>
      </c>
      <c r="FZ226" s="2" t="s">
        <v>129</v>
      </c>
      <c r="GA226" s="2" t="s">
        <v>480</v>
      </c>
      <c r="GB226" s="2" t="s">
        <v>2614</v>
      </c>
      <c r="GC226" s="2" t="s">
        <v>142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140</v>
      </c>
      <c r="GL226" s="2" t="s">
        <v>129</v>
      </c>
      <c r="GM226" s="2" t="s">
        <v>342</v>
      </c>
      <c r="GN226" s="2" t="s">
        <v>332</v>
      </c>
      <c r="GO226" s="2" t="s">
        <v>142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140</v>
      </c>
      <c r="GX226" s="2" t="s">
        <v>129</v>
      </c>
      <c r="GY226" s="2" t="s">
        <v>1050</v>
      </c>
      <c r="GZ226" s="2" t="s">
        <v>1597</v>
      </c>
      <c r="HA226" s="2" t="s">
        <v>142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140</v>
      </c>
      <c r="HJ226" s="2" t="s">
        <v>129</v>
      </c>
      <c r="HK226" s="2" t="s">
        <v>480</v>
      </c>
      <c r="HL226" s="2" t="s">
        <v>238</v>
      </c>
      <c r="HM226" s="2" t="s">
        <v>142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173</v>
      </c>
      <c r="HV226" s="2" t="s">
        <v>129</v>
      </c>
      <c r="HW226" s="2" t="s">
        <v>132</v>
      </c>
      <c r="HX226" s="2" t="s">
        <v>132</v>
      </c>
      <c r="HY226" s="2" t="s">
        <v>142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140</v>
      </c>
      <c r="IH226" s="2" t="s">
        <v>129</v>
      </c>
      <c r="II226" s="2" t="s">
        <v>1925</v>
      </c>
      <c r="IJ226" s="2" t="s">
        <v>1386</v>
      </c>
      <c r="IK226" s="2" t="s">
        <v>142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175</v>
      </c>
      <c r="IT226" s="2" t="s">
        <v>129</v>
      </c>
      <c r="IU226" s="2" t="s">
        <v>132</v>
      </c>
      <c r="IV226" s="2" t="s">
        <v>132</v>
      </c>
      <c r="IW226" s="2" t="s">
        <v>142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140</v>
      </c>
      <c r="JF226" s="2" t="s">
        <v>129</v>
      </c>
      <c r="JG226" s="2" t="s">
        <v>132</v>
      </c>
      <c r="JH226" s="2" t="s">
        <v>132</v>
      </c>
      <c r="JI226" s="2" t="s">
        <v>142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164</v>
      </c>
      <c r="JR226" s="2" t="s">
        <v>129</v>
      </c>
      <c r="JS226" s="2" t="s">
        <v>132</v>
      </c>
      <c r="JT226" s="2" t="s">
        <v>132</v>
      </c>
      <c r="JU226" s="2" t="s">
        <v>142</v>
      </c>
      <c r="JV226" s="2" t="s">
        <v>132</v>
      </c>
      <c r="JW226" s="4">
        <v>1</v>
      </c>
      <c r="JX226" s="8">
        <v>67.5</v>
      </c>
      <c r="JY226" s="4"/>
      <c r="JZ226" s="8"/>
      <c r="KA226" s="7"/>
      <c r="KB226" s="7"/>
      <c r="KC226" s="2" t="s">
        <v>140</v>
      </c>
      <c r="KD226" s="2" t="s">
        <v>129</v>
      </c>
      <c r="KE226" s="2" t="s">
        <v>916</v>
      </c>
      <c r="KF226" s="2" t="s">
        <v>1347</v>
      </c>
      <c r="KG226" s="2" t="s">
        <v>142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173</v>
      </c>
      <c r="KP226" s="2" t="s">
        <v>129</v>
      </c>
      <c r="KQ226" s="2" t="s">
        <v>132</v>
      </c>
      <c r="KR226" s="2" t="s">
        <v>132</v>
      </c>
      <c r="KS226" s="2" t="s">
        <v>142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175</v>
      </c>
      <c r="LB226" s="2" t="s">
        <v>177</v>
      </c>
      <c r="LC226" s="2" t="s">
        <v>132</v>
      </c>
      <c r="LD226" s="2" t="s">
        <v>132</v>
      </c>
      <c r="LE226" s="2" t="s">
        <v>142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132</v>
      </c>
      <c r="LN226" s="2" t="s">
        <v>132</v>
      </c>
      <c r="LO226" s="2" t="s">
        <v>132</v>
      </c>
      <c r="LP226" s="2" t="s">
        <v>132</v>
      </c>
      <c r="LQ226" s="2" t="s">
        <v>132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164</v>
      </c>
      <c r="LZ226" s="2" t="s">
        <v>129</v>
      </c>
      <c r="MA226" s="2" t="s">
        <v>132</v>
      </c>
      <c r="MB226" s="2" t="s">
        <v>132</v>
      </c>
      <c r="MC226" s="2" t="s">
        <v>142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175</v>
      </c>
      <c r="ML226" s="2" t="s">
        <v>129</v>
      </c>
      <c r="MM226" s="2" t="s">
        <v>132</v>
      </c>
      <c r="MN226" s="2" t="s">
        <v>132</v>
      </c>
      <c r="MO226" s="2" t="s">
        <v>142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175</v>
      </c>
      <c r="MX226" s="2" t="s">
        <v>129</v>
      </c>
      <c r="MY226" s="2" t="s">
        <v>132</v>
      </c>
      <c r="MZ226" s="2" t="s">
        <v>132</v>
      </c>
      <c r="NA226" s="2" t="s">
        <v>142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175</v>
      </c>
      <c r="NJ226" s="2" t="s">
        <v>129</v>
      </c>
      <c r="NK226" s="2" t="s">
        <v>132</v>
      </c>
      <c r="NL226" s="2" t="s">
        <v>132</v>
      </c>
      <c r="NM226" s="2" t="s">
        <v>142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175</v>
      </c>
      <c r="OH226" s="2" t="s">
        <v>129</v>
      </c>
      <c r="OI226" s="2" t="s">
        <v>132</v>
      </c>
      <c r="OJ226" s="2" t="s">
        <v>132</v>
      </c>
      <c r="OK226" s="2" t="s">
        <v>142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132</v>
      </c>
      <c r="OT226" s="2" t="s">
        <v>132</v>
      </c>
      <c r="OU226" s="2" t="s">
        <v>132</v>
      </c>
      <c r="OV226" s="2" t="s">
        <v>132</v>
      </c>
      <c r="OW226" s="2" t="s">
        <v>132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164</v>
      </c>
      <c r="PF226" s="2" t="s">
        <v>129</v>
      </c>
      <c r="PG226" s="2" t="s">
        <v>132</v>
      </c>
      <c r="PH226" s="2" t="s">
        <v>132</v>
      </c>
      <c r="PI226" s="2" t="s">
        <v>142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175</v>
      </c>
      <c r="PR226" s="2" t="s">
        <v>129</v>
      </c>
      <c r="PS226" s="2" t="s">
        <v>132</v>
      </c>
      <c r="PT226" s="2" t="s">
        <v>132</v>
      </c>
      <c r="PU226" s="2" t="s">
        <v>142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175</v>
      </c>
      <c r="QD226" s="2" t="s">
        <v>129</v>
      </c>
      <c r="QE226" s="2" t="s">
        <v>132</v>
      </c>
      <c r="QF226" s="2" t="s">
        <v>132</v>
      </c>
      <c r="QG226" s="2" t="s">
        <v>142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176</v>
      </c>
      <c r="RB226" s="2" t="s">
        <v>129</v>
      </c>
      <c r="RC226" s="2" t="s">
        <v>132</v>
      </c>
      <c r="RD226" s="2" t="s">
        <v>132</v>
      </c>
      <c r="RE226" s="2" t="s">
        <v>142</v>
      </c>
      <c r="RF226" s="2" t="s">
        <v>180</v>
      </c>
      <c r="RG226" s="4"/>
      <c r="RH226" s="8"/>
      <c r="RI226" s="4"/>
      <c r="RJ226" s="8"/>
      <c r="RK226" s="7"/>
      <c r="RL226" s="7"/>
      <c r="RM226" s="2" t="s">
        <v>140</v>
      </c>
      <c r="RN226" s="2" t="s">
        <v>177</v>
      </c>
      <c r="RO226" s="2" t="s">
        <v>442</v>
      </c>
      <c r="RP226" s="2" t="s">
        <v>132</v>
      </c>
      <c r="RQ226" s="2" t="s">
        <v>142</v>
      </c>
      <c r="RR226" s="2" t="s">
        <v>132</v>
      </c>
    </row>
    <row r="227">
      <c r="A227" s="2" t="s">
        <v>2857</v>
      </c>
      <c r="B227" s="2" t="s">
        <v>121</v>
      </c>
      <c r="C227" s="2" t="s">
        <v>2660</v>
      </c>
      <c r="D227" s="2" t="s">
        <v>1898</v>
      </c>
      <c r="E227" s="2" t="s">
        <v>1899</v>
      </c>
      <c r="F227" s="2" t="s">
        <v>2858</v>
      </c>
      <c r="G227" s="2" t="s">
        <v>2858</v>
      </c>
      <c r="H227" s="2" t="s">
        <v>2858</v>
      </c>
      <c r="I227" s="2" t="s">
        <v>2859</v>
      </c>
      <c r="J227" s="2" t="s">
        <v>127</v>
      </c>
      <c r="K227" s="2" t="s">
        <v>426</v>
      </c>
      <c r="L227" s="3">
        <v>76.9</v>
      </c>
      <c r="M227" s="3">
        <v>80.74</v>
      </c>
      <c r="N227" s="3">
        <v>161.49</v>
      </c>
      <c r="O227" s="2" t="s">
        <v>129</v>
      </c>
      <c r="P227" s="2" t="s">
        <v>632</v>
      </c>
      <c r="Q227" s="2" t="s">
        <v>131</v>
      </c>
      <c r="R227" s="2" t="s">
        <v>132</v>
      </c>
      <c r="S227" s="2" t="s">
        <v>132</v>
      </c>
      <c r="T227" s="2" t="s">
        <v>132</v>
      </c>
      <c r="U227" s="2" t="s">
        <v>428</v>
      </c>
      <c r="V227" s="2" t="s">
        <v>848</v>
      </c>
      <c r="W227" s="2" t="s">
        <v>401</v>
      </c>
      <c r="X227" s="2" t="s">
        <v>246</v>
      </c>
      <c r="Y227" s="2" t="s">
        <v>695</v>
      </c>
      <c r="Z227" s="4">
        <v>5</v>
      </c>
      <c r="AA227" s="4">
        <f>=ROUNDDOWN(5.55555555555556,0)</f>
      </c>
      <c r="AB227" s="5">
        <v>0.9</v>
      </c>
      <c r="AC227" s="2" t="s">
        <v>132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8</v>
      </c>
      <c r="AQ227" s="8">
        <v>801.09</v>
      </c>
      <c r="AR227" s="4"/>
      <c r="AS227" s="8"/>
      <c r="AT227" s="7"/>
      <c r="AU227" s="7"/>
      <c r="AV227" s="4">
        <v>8</v>
      </c>
      <c r="AW227" s="8">
        <v>801.09</v>
      </c>
      <c r="AX227" s="4"/>
      <c r="AY227" s="8"/>
      <c r="AZ227" s="7"/>
      <c r="BA227" s="7"/>
      <c r="BB227" s="7">
        <v>1</v>
      </c>
      <c r="BC227" s="4">
        <v>8</v>
      </c>
      <c r="BD227" s="8">
        <v>801.09</v>
      </c>
      <c r="BE227" s="4"/>
      <c r="BF227" s="8"/>
      <c r="BG227" s="7"/>
      <c r="BH227" s="7"/>
      <c r="BI227" s="7">
        <v>1</v>
      </c>
      <c r="BJ227" s="4">
        <v>8</v>
      </c>
      <c r="BK227" s="8">
        <v>801.09</v>
      </c>
      <c r="BL227" s="2" t="s">
        <v>2860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140</v>
      </c>
      <c r="BV227" s="2" t="s">
        <v>129</v>
      </c>
      <c r="BW227" s="2" t="s">
        <v>132</v>
      </c>
      <c r="BX227" s="2" t="s">
        <v>1211</v>
      </c>
      <c r="BY227" s="2" t="s">
        <v>142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140</v>
      </c>
      <c r="CH227" s="2" t="s">
        <v>129</v>
      </c>
      <c r="CI227" s="2" t="s">
        <v>1919</v>
      </c>
      <c r="CJ227" s="2" t="s">
        <v>2849</v>
      </c>
      <c r="CK227" s="2" t="s">
        <v>142</v>
      </c>
      <c r="CL227" s="2" t="s">
        <v>132</v>
      </c>
      <c r="CM227" s="4"/>
      <c r="CN227" s="8"/>
      <c r="CO227" s="4"/>
      <c r="CP227" s="8"/>
      <c r="CQ227" s="7"/>
      <c r="CR227" s="7"/>
      <c r="CS227" s="2" t="s">
        <v>140</v>
      </c>
      <c r="CT227" s="2" t="s">
        <v>129</v>
      </c>
      <c r="CU227" s="2" t="s">
        <v>206</v>
      </c>
      <c r="CV227" s="2" t="s">
        <v>132</v>
      </c>
      <c r="CW227" s="2" t="s">
        <v>142</v>
      </c>
      <c r="CX227" s="2" t="s">
        <v>132</v>
      </c>
      <c r="CY227" s="4">
        <v>3</v>
      </c>
      <c r="CZ227" s="8">
        <v>242.22</v>
      </c>
      <c r="DA227" s="4"/>
      <c r="DB227" s="8"/>
      <c r="DC227" s="7"/>
      <c r="DD227" s="7"/>
      <c r="DE227" s="2" t="s">
        <v>140</v>
      </c>
      <c r="DF227" s="2" t="s">
        <v>129</v>
      </c>
      <c r="DG227" s="2" t="s">
        <v>695</v>
      </c>
      <c r="DH227" s="2" t="s">
        <v>1450</v>
      </c>
      <c r="DI227" s="2" t="s">
        <v>142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175</v>
      </c>
      <c r="DR227" s="2" t="s">
        <v>129</v>
      </c>
      <c r="DS227" s="2" t="s">
        <v>132</v>
      </c>
      <c r="DT227" s="2" t="s">
        <v>132</v>
      </c>
      <c r="DU227" s="2" t="s">
        <v>142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140</v>
      </c>
      <c r="ED227" s="2" t="s">
        <v>129</v>
      </c>
      <c r="EE227" s="2" t="s">
        <v>331</v>
      </c>
      <c r="EF227" s="2" t="s">
        <v>2861</v>
      </c>
      <c r="EG227" s="2" t="s">
        <v>142</v>
      </c>
      <c r="EH227" s="2" t="s">
        <v>132</v>
      </c>
      <c r="EI227" s="4">
        <v>1</v>
      </c>
      <c r="EJ227" s="8">
        <v>104.49</v>
      </c>
      <c r="EK227" s="4"/>
      <c r="EL227" s="8"/>
      <c r="EM227" s="7"/>
      <c r="EN227" s="7"/>
      <c r="EO227" s="2" t="s">
        <v>140</v>
      </c>
      <c r="EP227" s="2" t="s">
        <v>129</v>
      </c>
      <c r="EQ227" s="2" t="s">
        <v>301</v>
      </c>
      <c r="ER227" s="2" t="s">
        <v>2549</v>
      </c>
      <c r="ES227" s="2" t="s">
        <v>142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164</v>
      </c>
      <c r="FB227" s="2" t="s">
        <v>129</v>
      </c>
      <c r="FC227" s="2" t="s">
        <v>132</v>
      </c>
      <c r="FD227" s="2" t="s">
        <v>132</v>
      </c>
      <c r="FE227" s="2" t="s">
        <v>142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173</v>
      </c>
      <c r="FN227" s="2" t="s">
        <v>129</v>
      </c>
      <c r="FO227" s="2" t="s">
        <v>132</v>
      </c>
      <c r="FP227" s="2" t="s">
        <v>132</v>
      </c>
      <c r="FQ227" s="2" t="s">
        <v>142</v>
      </c>
      <c r="FR227" s="2" t="s">
        <v>132</v>
      </c>
      <c r="FS227" s="4">
        <v>1</v>
      </c>
      <c r="FT227" s="8">
        <v>87.2</v>
      </c>
      <c r="FU227" s="4"/>
      <c r="FV227" s="8"/>
      <c r="FW227" s="7"/>
      <c r="FX227" s="7"/>
      <c r="FY227" s="2" t="s">
        <v>140</v>
      </c>
      <c r="FZ227" s="2" t="s">
        <v>129</v>
      </c>
      <c r="GA227" s="2" t="s">
        <v>1423</v>
      </c>
      <c r="GB227" s="2" t="s">
        <v>1122</v>
      </c>
      <c r="GC227" s="2" t="s">
        <v>142</v>
      </c>
      <c r="GD227" s="2" t="s">
        <v>132</v>
      </c>
      <c r="GE227" s="4">
        <v>2</v>
      </c>
      <c r="GF227" s="8">
        <v>279.98</v>
      </c>
      <c r="GG227" s="4"/>
      <c r="GH227" s="8"/>
      <c r="GI227" s="7"/>
      <c r="GJ227" s="7"/>
      <c r="GK227" s="2" t="s">
        <v>140</v>
      </c>
      <c r="GL227" s="2" t="s">
        <v>129</v>
      </c>
      <c r="GM227" s="2" t="s">
        <v>695</v>
      </c>
      <c r="GN227" s="2" t="s">
        <v>1159</v>
      </c>
      <c r="GO227" s="2" t="s">
        <v>142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140</v>
      </c>
      <c r="GX227" s="2" t="s">
        <v>129</v>
      </c>
      <c r="GY227" s="2" t="s">
        <v>162</v>
      </c>
      <c r="GZ227" s="2" t="s">
        <v>2149</v>
      </c>
      <c r="HA227" s="2" t="s">
        <v>142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140</v>
      </c>
      <c r="HJ227" s="2" t="s">
        <v>129</v>
      </c>
      <c r="HK227" s="2" t="s">
        <v>342</v>
      </c>
      <c r="HL227" s="2" t="s">
        <v>1215</v>
      </c>
      <c r="HM227" s="2" t="s">
        <v>142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173</v>
      </c>
      <c r="HV227" s="2" t="s">
        <v>129</v>
      </c>
      <c r="HW227" s="2" t="s">
        <v>132</v>
      </c>
      <c r="HX227" s="2" t="s">
        <v>132</v>
      </c>
      <c r="HY227" s="2" t="s">
        <v>142</v>
      </c>
      <c r="HZ227" s="2" t="s">
        <v>132</v>
      </c>
      <c r="IA227" s="4">
        <v>1</v>
      </c>
      <c r="IB227" s="8">
        <v>87.2</v>
      </c>
      <c r="IC227" s="4"/>
      <c r="ID227" s="8"/>
      <c r="IE227" s="7"/>
      <c r="IF227" s="7"/>
      <c r="IG227" s="2" t="s">
        <v>140</v>
      </c>
      <c r="IH227" s="2" t="s">
        <v>129</v>
      </c>
      <c r="II227" s="2" t="s">
        <v>1925</v>
      </c>
      <c r="IJ227" s="2" t="s">
        <v>2645</v>
      </c>
      <c r="IK227" s="2" t="s">
        <v>142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175</v>
      </c>
      <c r="IT227" s="2" t="s">
        <v>129</v>
      </c>
      <c r="IU227" s="2" t="s">
        <v>132</v>
      </c>
      <c r="IV227" s="2" t="s">
        <v>132</v>
      </c>
      <c r="IW227" s="2" t="s">
        <v>142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164</v>
      </c>
      <c r="JF227" s="2" t="s">
        <v>129</v>
      </c>
      <c r="JG227" s="2" t="s">
        <v>132</v>
      </c>
      <c r="JH227" s="2" t="s">
        <v>132</v>
      </c>
      <c r="JI227" s="2" t="s">
        <v>142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176</v>
      </c>
      <c r="JR227" s="2" t="s">
        <v>129</v>
      </c>
      <c r="JS227" s="2" t="s">
        <v>132</v>
      </c>
      <c r="JT227" s="2" t="s">
        <v>132</v>
      </c>
      <c r="JU227" s="2" t="s">
        <v>142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140</v>
      </c>
      <c r="KD227" s="2" t="s">
        <v>129</v>
      </c>
      <c r="KE227" s="2" t="s">
        <v>916</v>
      </c>
      <c r="KF227" s="2" t="s">
        <v>132</v>
      </c>
      <c r="KG227" s="2" t="s">
        <v>142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175</v>
      </c>
      <c r="LB227" s="2" t="s">
        <v>177</v>
      </c>
      <c r="LC227" s="2" t="s">
        <v>132</v>
      </c>
      <c r="LD227" s="2" t="s">
        <v>132</v>
      </c>
      <c r="LE227" s="2" t="s">
        <v>142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164</v>
      </c>
      <c r="LZ227" s="2" t="s">
        <v>129</v>
      </c>
      <c r="MA227" s="2" t="s">
        <v>132</v>
      </c>
      <c r="MB227" s="2" t="s">
        <v>132</v>
      </c>
      <c r="MC227" s="2" t="s">
        <v>142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175</v>
      </c>
      <c r="ML227" s="2" t="s">
        <v>129</v>
      </c>
      <c r="MM227" s="2" t="s">
        <v>132</v>
      </c>
      <c r="MN227" s="2" t="s">
        <v>132</v>
      </c>
      <c r="MO227" s="2" t="s">
        <v>142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175</v>
      </c>
      <c r="MX227" s="2" t="s">
        <v>129</v>
      </c>
      <c r="MY227" s="2" t="s">
        <v>132</v>
      </c>
      <c r="MZ227" s="2" t="s">
        <v>132</v>
      </c>
      <c r="NA227" s="2" t="s">
        <v>142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175</v>
      </c>
      <c r="NJ227" s="2" t="s">
        <v>129</v>
      </c>
      <c r="NK227" s="2" t="s">
        <v>132</v>
      </c>
      <c r="NL227" s="2" t="s">
        <v>132</v>
      </c>
      <c r="NM227" s="2" t="s">
        <v>142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176</v>
      </c>
      <c r="OH227" s="2" t="s">
        <v>129</v>
      </c>
      <c r="OI227" s="2" t="s">
        <v>132</v>
      </c>
      <c r="OJ227" s="2" t="s">
        <v>132</v>
      </c>
      <c r="OK227" s="2" t="s">
        <v>142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164</v>
      </c>
      <c r="PF227" s="2" t="s">
        <v>129</v>
      </c>
      <c r="PG227" s="2" t="s">
        <v>132</v>
      </c>
      <c r="PH227" s="2" t="s">
        <v>132</v>
      </c>
      <c r="PI227" s="2" t="s">
        <v>142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175</v>
      </c>
      <c r="PR227" s="2" t="s">
        <v>129</v>
      </c>
      <c r="PS227" s="2" t="s">
        <v>132</v>
      </c>
      <c r="PT227" s="2" t="s">
        <v>132</v>
      </c>
      <c r="PU227" s="2" t="s">
        <v>142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175</v>
      </c>
      <c r="QD227" s="2" t="s">
        <v>129</v>
      </c>
      <c r="QE227" s="2" t="s">
        <v>132</v>
      </c>
      <c r="QF227" s="2" t="s">
        <v>132</v>
      </c>
      <c r="QG227" s="2" t="s">
        <v>142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176</v>
      </c>
      <c r="RB227" s="2" t="s">
        <v>129</v>
      </c>
      <c r="RC227" s="2" t="s">
        <v>132</v>
      </c>
      <c r="RD227" s="2" t="s">
        <v>132</v>
      </c>
      <c r="RE227" s="2" t="s">
        <v>142</v>
      </c>
      <c r="RF227" s="2" t="s">
        <v>180</v>
      </c>
      <c r="RG227" s="4"/>
      <c r="RH227" s="8"/>
      <c r="RI227" s="4"/>
      <c r="RJ227" s="8"/>
      <c r="RK227" s="7"/>
      <c r="RL227" s="7"/>
      <c r="RM227" s="2" t="s">
        <v>140</v>
      </c>
      <c r="RN227" s="2" t="s">
        <v>177</v>
      </c>
      <c r="RO227" s="2" t="s">
        <v>1927</v>
      </c>
      <c r="RP227" s="2" t="s">
        <v>132</v>
      </c>
      <c r="RQ227" s="2" t="s">
        <v>142</v>
      </c>
      <c r="RR227" s="2" t="s">
        <v>132</v>
      </c>
    </row>
    <row r="228">
      <c r="A228" s="2" t="s">
        <v>2862</v>
      </c>
      <c r="B228" s="2" t="s">
        <v>121</v>
      </c>
      <c r="C228" s="2" t="s">
        <v>2660</v>
      </c>
      <c r="D228" s="2" t="s">
        <v>1990</v>
      </c>
      <c r="E228" s="2" t="s">
        <v>660</v>
      </c>
      <c r="F228" s="2" t="s">
        <v>2863</v>
      </c>
      <c r="G228" s="2" t="s">
        <v>2863</v>
      </c>
      <c r="H228" s="2" t="s">
        <v>2863</v>
      </c>
      <c r="I228" s="2" t="s">
        <v>2864</v>
      </c>
      <c r="J228" s="2" t="s">
        <v>127</v>
      </c>
      <c r="K228" s="2" t="s">
        <v>2865</v>
      </c>
      <c r="L228" s="3">
        <v>50</v>
      </c>
      <c r="M228" s="3">
        <v>52.5</v>
      </c>
      <c r="N228" s="3">
        <v>104.99</v>
      </c>
      <c r="O228" s="2" t="s">
        <v>129</v>
      </c>
      <c r="P228" s="2" t="s">
        <v>321</v>
      </c>
      <c r="Q228" s="2" t="s">
        <v>131</v>
      </c>
      <c r="R228" s="2" t="s">
        <v>132</v>
      </c>
      <c r="S228" s="2" t="s">
        <v>132</v>
      </c>
      <c r="T228" s="2" t="s">
        <v>132</v>
      </c>
      <c r="U228" s="2" t="s">
        <v>134</v>
      </c>
      <c r="V228" s="2" t="s">
        <v>848</v>
      </c>
      <c r="W228" s="2" t="s">
        <v>246</v>
      </c>
      <c r="X228" s="2" t="s">
        <v>132</v>
      </c>
      <c r="Y228" s="2" t="s">
        <v>1209</v>
      </c>
      <c r="Z228" s="4">
        <v>46</v>
      </c>
      <c r="AA228" s="4">
        <f>=ROUNDDOWN(23,0)</f>
      </c>
      <c r="AB228" s="5">
        <v>2</v>
      </c>
      <c r="AC228" s="2" t="s">
        <v>132</v>
      </c>
      <c r="AD228" s="4"/>
      <c r="AE228" s="4"/>
      <c r="AF228" s="6">
        <v>63</v>
      </c>
      <c r="AG228" s="6"/>
      <c r="AH228" s="7">
        <v>0.4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11</v>
      </c>
      <c r="AQ228" s="8">
        <v>665.33</v>
      </c>
      <c r="AR228" s="4"/>
      <c r="AS228" s="8"/>
      <c r="AT228" s="7"/>
      <c r="AU228" s="7"/>
      <c r="AV228" s="4">
        <v>11</v>
      </c>
      <c r="AW228" s="8">
        <v>665.33</v>
      </c>
      <c r="AX228" s="4"/>
      <c r="AY228" s="8"/>
      <c r="AZ228" s="7"/>
      <c r="BA228" s="7"/>
      <c r="BB228" s="7">
        <v>1</v>
      </c>
      <c r="BC228" s="4">
        <v>11</v>
      </c>
      <c r="BD228" s="8">
        <v>665.33</v>
      </c>
      <c r="BE228" s="4"/>
      <c r="BF228" s="8"/>
      <c r="BG228" s="7"/>
      <c r="BH228" s="7"/>
      <c r="BI228" s="7">
        <v>1</v>
      </c>
      <c r="BJ228" s="4">
        <v>11</v>
      </c>
      <c r="BK228" s="8">
        <v>665.33</v>
      </c>
      <c r="BL228" s="2" t="s">
        <v>2866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164</v>
      </c>
      <c r="BV228" s="2" t="s">
        <v>129</v>
      </c>
      <c r="BW228" s="2" t="s">
        <v>132</v>
      </c>
      <c r="BX228" s="2" t="s">
        <v>132</v>
      </c>
      <c r="BY228" s="2" t="s">
        <v>142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140</v>
      </c>
      <c r="CH228" s="2" t="s">
        <v>129</v>
      </c>
      <c r="CI228" s="2" t="s">
        <v>1234</v>
      </c>
      <c r="CJ228" s="2" t="s">
        <v>2867</v>
      </c>
      <c r="CK228" s="2" t="s">
        <v>142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140</v>
      </c>
      <c r="CT228" s="2" t="s">
        <v>129</v>
      </c>
      <c r="CU228" s="2" t="s">
        <v>206</v>
      </c>
      <c r="CV228" s="2" t="s">
        <v>2868</v>
      </c>
      <c r="CW228" s="2" t="s">
        <v>142</v>
      </c>
      <c r="CX228" s="2" t="s">
        <v>132</v>
      </c>
      <c r="CY228" s="4">
        <v>6</v>
      </c>
      <c r="CZ228" s="8">
        <v>374.48</v>
      </c>
      <c r="DA228" s="4"/>
      <c r="DB228" s="8"/>
      <c r="DC228" s="7"/>
      <c r="DD228" s="7"/>
      <c r="DE228" s="2" t="s">
        <v>140</v>
      </c>
      <c r="DF228" s="2" t="s">
        <v>129</v>
      </c>
      <c r="DG228" s="2" t="s">
        <v>1214</v>
      </c>
      <c r="DH228" s="2" t="s">
        <v>1209</v>
      </c>
      <c r="DI228" s="2" t="s">
        <v>142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140</v>
      </c>
      <c r="DR228" s="2" t="s">
        <v>129</v>
      </c>
      <c r="DS228" s="2" t="s">
        <v>1611</v>
      </c>
      <c r="DT228" s="2" t="s">
        <v>2869</v>
      </c>
      <c r="DU228" s="2" t="s">
        <v>142</v>
      </c>
      <c r="DV228" s="2" t="s">
        <v>132</v>
      </c>
      <c r="DW228" s="4">
        <v>3</v>
      </c>
      <c r="DX228" s="8">
        <v>176.4</v>
      </c>
      <c r="DY228" s="4"/>
      <c r="DZ228" s="8"/>
      <c r="EA228" s="7"/>
      <c r="EB228" s="7"/>
      <c r="EC228" s="2" t="s">
        <v>140</v>
      </c>
      <c r="ED228" s="2" t="s">
        <v>129</v>
      </c>
      <c r="EE228" s="2" t="s">
        <v>871</v>
      </c>
      <c r="EF228" s="2" t="s">
        <v>1875</v>
      </c>
      <c r="EG228" s="2" t="s">
        <v>142</v>
      </c>
      <c r="EH228" s="2" t="s">
        <v>132</v>
      </c>
      <c r="EI228" s="4">
        <v>1</v>
      </c>
      <c r="EJ228" s="8">
        <v>57.75</v>
      </c>
      <c r="EK228" s="4"/>
      <c r="EL228" s="8"/>
      <c r="EM228" s="7"/>
      <c r="EN228" s="7"/>
      <c r="EO228" s="2" t="s">
        <v>140</v>
      </c>
      <c r="EP228" s="2" t="s">
        <v>129</v>
      </c>
      <c r="EQ228" s="2" t="s">
        <v>916</v>
      </c>
      <c r="ER228" s="2" t="s">
        <v>607</v>
      </c>
      <c r="ES228" s="2" t="s">
        <v>142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796</v>
      </c>
      <c r="FB228" s="2" t="s">
        <v>129</v>
      </c>
      <c r="FC228" s="2" t="s">
        <v>132</v>
      </c>
      <c r="FD228" s="2" t="s">
        <v>132</v>
      </c>
      <c r="FE228" s="2" t="s">
        <v>142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173</v>
      </c>
      <c r="FN228" s="2" t="s">
        <v>129</v>
      </c>
      <c r="FO228" s="2" t="s">
        <v>132</v>
      </c>
      <c r="FP228" s="2" t="s">
        <v>132</v>
      </c>
      <c r="FQ228" s="2" t="s">
        <v>142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140</v>
      </c>
      <c r="FZ228" s="2" t="s">
        <v>129</v>
      </c>
      <c r="GA228" s="2" t="s">
        <v>1423</v>
      </c>
      <c r="GB228" s="2" t="s">
        <v>132</v>
      </c>
      <c r="GC228" s="2" t="s">
        <v>142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140</v>
      </c>
      <c r="GL228" s="2" t="s">
        <v>129</v>
      </c>
      <c r="GM228" s="2" t="s">
        <v>1214</v>
      </c>
      <c r="GN228" s="2" t="s">
        <v>2870</v>
      </c>
      <c r="GO228" s="2" t="s">
        <v>142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140</v>
      </c>
      <c r="GX228" s="2" t="s">
        <v>129</v>
      </c>
      <c r="GY228" s="2" t="s">
        <v>162</v>
      </c>
      <c r="GZ228" s="2" t="s">
        <v>132</v>
      </c>
      <c r="HA228" s="2" t="s">
        <v>142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140</v>
      </c>
      <c r="HJ228" s="2" t="s">
        <v>129</v>
      </c>
      <c r="HK228" s="2" t="s">
        <v>859</v>
      </c>
      <c r="HL228" s="2" t="s">
        <v>238</v>
      </c>
      <c r="HM228" s="2" t="s">
        <v>142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140</v>
      </c>
      <c r="HV228" s="2" t="s">
        <v>129</v>
      </c>
      <c r="HW228" s="2" t="s">
        <v>525</v>
      </c>
      <c r="HX228" s="2" t="s">
        <v>132</v>
      </c>
      <c r="HY228" s="2" t="s">
        <v>142</v>
      </c>
      <c r="HZ228" s="2" t="s">
        <v>132</v>
      </c>
      <c r="IA228" s="4">
        <v>1</v>
      </c>
      <c r="IB228" s="8">
        <v>56.7</v>
      </c>
      <c r="IC228" s="4"/>
      <c r="ID228" s="8"/>
      <c r="IE228" s="7"/>
      <c r="IF228" s="7"/>
      <c r="IG228" s="2" t="s">
        <v>140</v>
      </c>
      <c r="IH228" s="2" t="s">
        <v>129</v>
      </c>
      <c r="II228" s="2" t="s">
        <v>162</v>
      </c>
      <c r="IJ228" s="2" t="s">
        <v>985</v>
      </c>
      <c r="IK228" s="2" t="s">
        <v>142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175</v>
      </c>
      <c r="IT228" s="2" t="s">
        <v>129</v>
      </c>
      <c r="IU228" s="2" t="s">
        <v>132</v>
      </c>
      <c r="IV228" s="2" t="s">
        <v>132</v>
      </c>
      <c r="IW228" s="2" t="s">
        <v>142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164</v>
      </c>
      <c r="JF228" s="2" t="s">
        <v>129</v>
      </c>
      <c r="JG228" s="2" t="s">
        <v>132</v>
      </c>
      <c r="JH228" s="2" t="s">
        <v>132</v>
      </c>
      <c r="JI228" s="2" t="s">
        <v>142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164</v>
      </c>
      <c r="JR228" s="2" t="s">
        <v>129</v>
      </c>
      <c r="JS228" s="2" t="s">
        <v>132</v>
      </c>
      <c r="JT228" s="2" t="s">
        <v>132</v>
      </c>
      <c r="JU228" s="2" t="s">
        <v>142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140</v>
      </c>
      <c r="KD228" s="2" t="s">
        <v>129</v>
      </c>
      <c r="KE228" s="2" t="s">
        <v>861</v>
      </c>
      <c r="KF228" s="2" t="s">
        <v>132</v>
      </c>
      <c r="KG228" s="2" t="s">
        <v>142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175</v>
      </c>
      <c r="KP228" s="2" t="s">
        <v>129</v>
      </c>
      <c r="KQ228" s="2" t="s">
        <v>132</v>
      </c>
      <c r="KR228" s="2" t="s">
        <v>132</v>
      </c>
      <c r="KS228" s="2" t="s">
        <v>142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175</v>
      </c>
      <c r="LB228" s="2" t="s">
        <v>177</v>
      </c>
      <c r="LC228" s="2" t="s">
        <v>132</v>
      </c>
      <c r="LD228" s="2" t="s">
        <v>132</v>
      </c>
      <c r="LE228" s="2" t="s">
        <v>142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175</v>
      </c>
      <c r="ML228" s="2" t="s">
        <v>129</v>
      </c>
      <c r="MM228" s="2" t="s">
        <v>132</v>
      </c>
      <c r="MN228" s="2" t="s">
        <v>132</v>
      </c>
      <c r="MO228" s="2" t="s">
        <v>142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175</v>
      </c>
      <c r="MX228" s="2" t="s">
        <v>129</v>
      </c>
      <c r="MY228" s="2" t="s">
        <v>132</v>
      </c>
      <c r="MZ228" s="2" t="s">
        <v>132</v>
      </c>
      <c r="NA228" s="2" t="s">
        <v>142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175</v>
      </c>
      <c r="NJ228" s="2" t="s">
        <v>129</v>
      </c>
      <c r="NK228" s="2" t="s">
        <v>132</v>
      </c>
      <c r="NL228" s="2" t="s">
        <v>132</v>
      </c>
      <c r="NM228" s="2" t="s">
        <v>142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129</v>
      </c>
      <c r="OI228" s="2" t="s">
        <v>132</v>
      </c>
      <c r="OJ228" s="2" t="s">
        <v>132</v>
      </c>
      <c r="OK228" s="2" t="s">
        <v>142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164</v>
      </c>
      <c r="PF228" s="2" t="s">
        <v>129</v>
      </c>
      <c r="PG228" s="2" t="s">
        <v>132</v>
      </c>
      <c r="PH228" s="2" t="s">
        <v>132</v>
      </c>
      <c r="PI228" s="2" t="s">
        <v>142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175</v>
      </c>
      <c r="PR228" s="2" t="s">
        <v>129</v>
      </c>
      <c r="PS228" s="2" t="s">
        <v>132</v>
      </c>
      <c r="PT228" s="2" t="s">
        <v>132</v>
      </c>
      <c r="PU228" s="2" t="s">
        <v>142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175</v>
      </c>
      <c r="QD228" s="2" t="s">
        <v>129</v>
      </c>
      <c r="QE228" s="2" t="s">
        <v>132</v>
      </c>
      <c r="QF228" s="2" t="s">
        <v>132</v>
      </c>
      <c r="QG228" s="2" t="s">
        <v>142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176</v>
      </c>
      <c r="RB228" s="2" t="s">
        <v>129</v>
      </c>
      <c r="RC228" s="2" t="s">
        <v>132</v>
      </c>
      <c r="RD228" s="2" t="s">
        <v>132</v>
      </c>
      <c r="RE228" s="2" t="s">
        <v>142</v>
      </c>
      <c r="RF228" s="2" t="s">
        <v>180</v>
      </c>
      <c r="RG228" s="4"/>
      <c r="RH228" s="8"/>
      <c r="RI228" s="4"/>
      <c r="RJ228" s="8"/>
      <c r="RK228" s="7"/>
      <c r="RL228" s="7"/>
      <c r="RM228" s="2" t="s">
        <v>140</v>
      </c>
      <c r="RN228" s="2" t="s">
        <v>177</v>
      </c>
      <c r="RO228" s="2" t="s">
        <v>1218</v>
      </c>
      <c r="RP228" s="2" t="s">
        <v>132</v>
      </c>
      <c r="RQ228" s="2" t="s">
        <v>142</v>
      </c>
      <c r="RR228" s="2" t="s">
        <v>132</v>
      </c>
    </row>
    <row r="229">
      <c r="A229" s="2" t="s">
        <v>2871</v>
      </c>
      <c r="B229" s="2" t="s">
        <v>121</v>
      </c>
      <c r="C229" s="2" t="s">
        <v>2660</v>
      </c>
      <c r="D229" s="2" t="s">
        <v>2327</v>
      </c>
      <c r="E229" s="2" t="s">
        <v>2328</v>
      </c>
      <c r="F229" s="2" t="s">
        <v>2872</v>
      </c>
      <c r="G229" s="2" t="s">
        <v>132</v>
      </c>
      <c r="H229" s="2" t="s">
        <v>132</v>
      </c>
      <c r="I229" s="2" t="s">
        <v>2873</v>
      </c>
      <c r="J229" s="2" t="s">
        <v>127</v>
      </c>
      <c r="K229" s="2" t="s">
        <v>1168</v>
      </c>
      <c r="L229" s="3">
        <v>52.32</v>
      </c>
      <c r="M229" s="3">
        <v>54.94</v>
      </c>
      <c r="N229" s="3">
        <v>109</v>
      </c>
      <c r="O229" s="2" t="s">
        <v>905</v>
      </c>
      <c r="P229" s="2" t="s">
        <v>632</v>
      </c>
      <c r="Q229" s="2" t="s">
        <v>131</v>
      </c>
      <c r="R229" s="2" t="s">
        <v>132</v>
      </c>
      <c r="S229" s="2" t="s">
        <v>2874</v>
      </c>
      <c r="T229" s="2" t="s">
        <v>132</v>
      </c>
      <c r="U229" s="2" t="s">
        <v>132</v>
      </c>
      <c r="V229" s="2" t="s">
        <v>1984</v>
      </c>
      <c r="W229" s="2" t="s">
        <v>2664</v>
      </c>
      <c r="X229" s="2" t="s">
        <v>132</v>
      </c>
      <c r="Y229" s="2" t="s">
        <v>1276</v>
      </c>
      <c r="Z229" s="4"/>
      <c r="AA229" s="4">
        <f>=ROUNDDOWN({0},0)</f>
      </c>
      <c r="AB229" s="5"/>
      <c r="AC229" s="2" t="s">
        <v>132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/>
      <c r="BK229" s="8"/>
      <c r="BL229" s="2" t="s">
        <v>132</v>
      </c>
      <c r="BM229" s="7"/>
      <c r="BN229" s="7"/>
      <c r="BO229" s="4"/>
      <c r="BP229" s="8"/>
      <c r="BQ229" s="4"/>
      <c r="BR229" s="8"/>
      <c r="BS229" s="7"/>
      <c r="BT229" s="7"/>
      <c r="BU229" s="2" t="s">
        <v>140</v>
      </c>
      <c r="BV229" s="2" t="s">
        <v>129</v>
      </c>
      <c r="BW229" s="2" t="s">
        <v>132</v>
      </c>
      <c r="BX229" s="2" t="s">
        <v>1648</v>
      </c>
      <c r="BY229" s="2" t="s">
        <v>142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140</v>
      </c>
      <c r="CH229" s="2" t="s">
        <v>177</v>
      </c>
      <c r="CI229" s="2" t="s">
        <v>2875</v>
      </c>
      <c r="CJ229" s="2" t="s">
        <v>2876</v>
      </c>
      <c r="CK229" s="2" t="s">
        <v>142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168</v>
      </c>
      <c r="CT229" s="2" t="s">
        <v>129</v>
      </c>
      <c r="CU229" s="2" t="s">
        <v>132</v>
      </c>
      <c r="CV229" s="2" t="s">
        <v>132</v>
      </c>
      <c r="CW229" s="2" t="s">
        <v>142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140</v>
      </c>
      <c r="DF229" s="2" t="s">
        <v>177</v>
      </c>
      <c r="DG229" s="2" t="s">
        <v>2877</v>
      </c>
      <c r="DH229" s="2" t="s">
        <v>578</v>
      </c>
      <c r="DI229" s="2" t="s">
        <v>142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175</v>
      </c>
      <c r="DR229" s="2" t="s">
        <v>129</v>
      </c>
      <c r="DS229" s="2" t="s">
        <v>132</v>
      </c>
      <c r="DT229" s="2" t="s">
        <v>132</v>
      </c>
      <c r="DU229" s="2" t="s">
        <v>142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175</v>
      </c>
      <c r="ED229" s="2" t="s">
        <v>129</v>
      </c>
      <c r="EE229" s="2" t="s">
        <v>132</v>
      </c>
      <c r="EF229" s="2" t="s">
        <v>132</v>
      </c>
      <c r="EG229" s="2" t="s">
        <v>142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140</v>
      </c>
      <c r="EP229" s="2" t="s">
        <v>177</v>
      </c>
      <c r="EQ229" s="2" t="s">
        <v>2878</v>
      </c>
      <c r="ER229" s="2" t="s">
        <v>1760</v>
      </c>
      <c r="ES229" s="2" t="s">
        <v>142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140</v>
      </c>
      <c r="FB229" s="2" t="s">
        <v>177</v>
      </c>
      <c r="FC229" s="2" t="s">
        <v>1757</v>
      </c>
      <c r="FD229" s="2" t="s">
        <v>1262</v>
      </c>
      <c r="FE229" s="2" t="s">
        <v>142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175</v>
      </c>
      <c r="FN229" s="2" t="s">
        <v>129</v>
      </c>
      <c r="FO229" s="2" t="s">
        <v>132</v>
      </c>
      <c r="FP229" s="2" t="s">
        <v>132</v>
      </c>
      <c r="FQ229" s="2" t="s">
        <v>142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175</v>
      </c>
      <c r="FZ229" s="2" t="s">
        <v>129</v>
      </c>
      <c r="GA229" s="2" t="s">
        <v>132</v>
      </c>
      <c r="GB229" s="2" t="s">
        <v>132</v>
      </c>
      <c r="GC229" s="2" t="s">
        <v>142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140</v>
      </c>
      <c r="GL229" s="2" t="s">
        <v>177</v>
      </c>
      <c r="GM229" s="2" t="s">
        <v>2877</v>
      </c>
      <c r="GN229" s="2" t="s">
        <v>1473</v>
      </c>
      <c r="GO229" s="2" t="s">
        <v>142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132</v>
      </c>
      <c r="GX229" s="2" t="s">
        <v>132</v>
      </c>
      <c r="GY229" s="2" t="s">
        <v>132</v>
      </c>
      <c r="GZ229" s="2" t="s">
        <v>132</v>
      </c>
      <c r="HA229" s="2" t="s">
        <v>132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140</v>
      </c>
      <c r="HJ229" s="2" t="s">
        <v>177</v>
      </c>
      <c r="HK229" s="2" t="s">
        <v>1272</v>
      </c>
      <c r="HL229" s="2" t="s">
        <v>2385</v>
      </c>
      <c r="HM229" s="2" t="s">
        <v>142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175</v>
      </c>
      <c r="HV229" s="2" t="s">
        <v>129</v>
      </c>
      <c r="HW229" s="2" t="s">
        <v>132</v>
      </c>
      <c r="HX229" s="2" t="s">
        <v>132</v>
      </c>
      <c r="HY229" s="2" t="s">
        <v>142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132</v>
      </c>
      <c r="IH229" s="2" t="s">
        <v>132</v>
      </c>
      <c r="II229" s="2" t="s">
        <v>132</v>
      </c>
      <c r="IJ229" s="2" t="s">
        <v>132</v>
      </c>
      <c r="IK229" s="2" t="s">
        <v>132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132</v>
      </c>
      <c r="IT229" s="2" t="s">
        <v>132</v>
      </c>
      <c r="IU229" s="2" t="s">
        <v>132</v>
      </c>
      <c r="IV229" s="2" t="s">
        <v>132</v>
      </c>
      <c r="IW229" s="2" t="s">
        <v>132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175</v>
      </c>
      <c r="JF229" s="2" t="s">
        <v>129</v>
      </c>
      <c r="JG229" s="2" t="s">
        <v>132</v>
      </c>
      <c r="JH229" s="2" t="s">
        <v>132</v>
      </c>
      <c r="JI229" s="2" t="s">
        <v>142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176</v>
      </c>
      <c r="JR229" s="2" t="s">
        <v>129</v>
      </c>
      <c r="JS229" s="2" t="s">
        <v>132</v>
      </c>
      <c r="JT229" s="2" t="s">
        <v>132</v>
      </c>
      <c r="JU229" s="2" t="s">
        <v>142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515</v>
      </c>
      <c r="KD229" s="2" t="s">
        <v>129</v>
      </c>
      <c r="KE229" s="2" t="s">
        <v>373</v>
      </c>
      <c r="KF229" s="2" t="s">
        <v>132</v>
      </c>
      <c r="KG229" s="2" t="s">
        <v>142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140</v>
      </c>
      <c r="LZ229" s="2" t="s">
        <v>174</v>
      </c>
      <c r="MA229" s="2" t="s">
        <v>354</v>
      </c>
      <c r="MB229" s="2" t="s">
        <v>2879</v>
      </c>
      <c r="MC229" s="2" t="s">
        <v>142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175</v>
      </c>
      <c r="ML229" s="2" t="s">
        <v>129</v>
      </c>
      <c r="MM229" s="2" t="s">
        <v>132</v>
      </c>
      <c r="MN229" s="2" t="s">
        <v>132</v>
      </c>
      <c r="MO229" s="2" t="s">
        <v>142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175</v>
      </c>
      <c r="MX229" s="2" t="s">
        <v>129</v>
      </c>
      <c r="MY229" s="2" t="s">
        <v>132</v>
      </c>
      <c r="MZ229" s="2" t="s">
        <v>132</v>
      </c>
      <c r="NA229" s="2" t="s">
        <v>142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176</v>
      </c>
      <c r="OH229" s="2" t="s">
        <v>129</v>
      </c>
      <c r="OI229" s="2" t="s">
        <v>132</v>
      </c>
      <c r="OJ229" s="2" t="s">
        <v>132</v>
      </c>
      <c r="OK229" s="2" t="s">
        <v>142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175</v>
      </c>
      <c r="OT229" s="2" t="s">
        <v>177</v>
      </c>
      <c r="OU229" s="2" t="s">
        <v>132</v>
      </c>
      <c r="OV229" s="2" t="s">
        <v>132</v>
      </c>
      <c r="OW229" s="2" t="s">
        <v>142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175</v>
      </c>
      <c r="PF229" s="2" t="s">
        <v>129</v>
      </c>
      <c r="PG229" s="2" t="s">
        <v>132</v>
      </c>
      <c r="PH229" s="2" t="s">
        <v>132</v>
      </c>
      <c r="PI229" s="2" t="s">
        <v>142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175</v>
      </c>
      <c r="PR229" s="2" t="s">
        <v>129</v>
      </c>
      <c r="PS229" s="2" t="s">
        <v>132</v>
      </c>
      <c r="PT229" s="2" t="s">
        <v>132</v>
      </c>
      <c r="PU229" s="2" t="s">
        <v>142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175</v>
      </c>
      <c r="QP229" s="2" t="s">
        <v>177</v>
      </c>
      <c r="QQ229" s="2" t="s">
        <v>132</v>
      </c>
      <c r="QR229" s="2" t="s">
        <v>132</v>
      </c>
      <c r="QS229" s="2" t="s">
        <v>142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176</v>
      </c>
      <c r="RB229" s="2" t="s">
        <v>129</v>
      </c>
      <c r="RC229" s="2" t="s">
        <v>132</v>
      </c>
      <c r="RD229" s="2" t="s">
        <v>132</v>
      </c>
      <c r="RE229" s="2" t="s">
        <v>142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164</v>
      </c>
      <c r="RN229" s="2" t="s">
        <v>129</v>
      </c>
      <c r="RO229" s="2" t="s">
        <v>132</v>
      </c>
      <c r="RP229" s="2" t="s">
        <v>132</v>
      </c>
      <c r="RQ229" s="2" t="s">
        <v>142</v>
      </c>
      <c r="RR229" s="2" t="s">
        <v>132</v>
      </c>
    </row>
    <row r="230">
      <c r="A230" s="2" t="s">
        <v>2880</v>
      </c>
      <c r="B230" s="2" t="s">
        <v>121</v>
      </c>
      <c r="C230" s="2" t="s">
        <v>2881</v>
      </c>
      <c r="D230" s="2" t="s">
        <v>929</v>
      </c>
      <c r="E230" s="2" t="s">
        <v>660</v>
      </c>
      <c r="F230" s="2" t="s">
        <v>2882</v>
      </c>
      <c r="G230" s="2" t="s">
        <v>2882</v>
      </c>
      <c r="H230" s="2" t="s">
        <v>2882</v>
      </c>
      <c r="I230" s="2" t="s">
        <v>2883</v>
      </c>
      <c r="J230" s="2" t="s">
        <v>127</v>
      </c>
      <c r="K230" s="2" t="s">
        <v>759</v>
      </c>
      <c r="L230" s="3">
        <v>44.05</v>
      </c>
      <c r="M230" s="3">
        <v>46.25</v>
      </c>
      <c r="N230" s="3">
        <v>84.99</v>
      </c>
      <c r="O230" s="2" t="s">
        <v>129</v>
      </c>
      <c r="P230" s="2" t="s">
        <v>602</v>
      </c>
      <c r="Q230" s="2" t="s">
        <v>131</v>
      </c>
      <c r="R230" s="2" t="s">
        <v>132</v>
      </c>
      <c r="S230" s="2" t="s">
        <v>2884</v>
      </c>
      <c r="T230" s="2" t="s">
        <v>132</v>
      </c>
      <c r="U230" s="2" t="s">
        <v>134</v>
      </c>
      <c r="V230" s="2" t="s">
        <v>559</v>
      </c>
      <c r="W230" s="2" t="s">
        <v>186</v>
      </c>
      <c r="X230" s="2" t="s">
        <v>132</v>
      </c>
      <c r="Y230" s="2" t="s">
        <v>762</v>
      </c>
      <c r="Z230" s="4">
        <v>59</v>
      </c>
      <c r="AA230" s="4">
        <f>=ROUNDDOWN(36.875,0)</f>
      </c>
      <c r="AB230" s="5">
        <v>1.6</v>
      </c>
      <c r="AC230" s="2" t="s">
        <v>132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11</v>
      </c>
      <c r="AQ230" s="8">
        <v>595.66</v>
      </c>
      <c r="AR230" s="4"/>
      <c r="AS230" s="8"/>
      <c r="AT230" s="7"/>
      <c r="AU230" s="7"/>
      <c r="AV230" s="4">
        <v>11</v>
      </c>
      <c r="AW230" s="8">
        <v>595.66</v>
      </c>
      <c r="AX230" s="4"/>
      <c r="AY230" s="8"/>
      <c r="AZ230" s="7"/>
      <c r="BA230" s="7"/>
      <c r="BB230" s="7">
        <v>1</v>
      </c>
      <c r="BC230" s="4">
        <v>11</v>
      </c>
      <c r="BD230" s="8">
        <v>595.66</v>
      </c>
      <c r="BE230" s="4"/>
      <c r="BF230" s="8"/>
      <c r="BG230" s="7"/>
      <c r="BH230" s="7"/>
      <c r="BI230" s="7">
        <v>1</v>
      </c>
      <c r="BJ230" s="4">
        <v>11</v>
      </c>
      <c r="BK230" s="8">
        <v>595.66</v>
      </c>
      <c r="BL230" s="2" t="s">
        <v>2885</v>
      </c>
      <c r="BM230" s="7">
        <v>1</v>
      </c>
      <c r="BN230" s="7">
        <v>1</v>
      </c>
      <c r="BO230" s="4">
        <v>6</v>
      </c>
      <c r="BP230" s="8">
        <v>303.96</v>
      </c>
      <c r="BQ230" s="4"/>
      <c r="BR230" s="8"/>
      <c r="BS230" s="7"/>
      <c r="BT230" s="7"/>
      <c r="BU230" s="2" t="s">
        <v>140</v>
      </c>
      <c r="BV230" s="2" t="s">
        <v>129</v>
      </c>
      <c r="BW230" s="2" t="s">
        <v>132</v>
      </c>
      <c r="BX230" s="2" t="s">
        <v>764</v>
      </c>
      <c r="BY230" s="2" t="s">
        <v>142</v>
      </c>
      <c r="BZ230" s="2" t="s">
        <v>132</v>
      </c>
      <c r="CA230" s="4">
        <v>1</v>
      </c>
      <c r="CB230" s="8">
        <v>46.6</v>
      </c>
      <c r="CC230" s="4"/>
      <c r="CD230" s="8"/>
      <c r="CE230" s="7"/>
      <c r="CF230" s="7"/>
      <c r="CG230" s="2" t="s">
        <v>140</v>
      </c>
      <c r="CH230" s="2" t="s">
        <v>129</v>
      </c>
      <c r="CI230" s="2" t="s">
        <v>1649</v>
      </c>
      <c r="CJ230" s="2" t="s">
        <v>1671</v>
      </c>
      <c r="CK230" s="2" t="s">
        <v>142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140</v>
      </c>
      <c r="CT230" s="2" t="s">
        <v>129</v>
      </c>
      <c r="CU230" s="2" t="s">
        <v>767</v>
      </c>
      <c r="CV230" s="2" t="s">
        <v>2877</v>
      </c>
      <c r="CW230" s="2" t="s">
        <v>142</v>
      </c>
      <c r="CX230" s="2" t="s">
        <v>132</v>
      </c>
      <c r="CY230" s="4">
        <v>2</v>
      </c>
      <c r="CZ230" s="8">
        <v>137.18</v>
      </c>
      <c r="DA230" s="4"/>
      <c r="DB230" s="8"/>
      <c r="DC230" s="7"/>
      <c r="DD230" s="7"/>
      <c r="DE230" s="2" t="s">
        <v>140</v>
      </c>
      <c r="DF230" s="2" t="s">
        <v>129</v>
      </c>
      <c r="DG230" s="2" t="s">
        <v>769</v>
      </c>
      <c r="DH230" s="2" t="s">
        <v>1649</v>
      </c>
      <c r="DI230" s="2" t="s">
        <v>142</v>
      </c>
      <c r="DJ230" s="2" t="s">
        <v>132</v>
      </c>
      <c r="DK230" s="4">
        <v>2</v>
      </c>
      <c r="DL230" s="8">
        <v>107.92</v>
      </c>
      <c r="DM230" s="4"/>
      <c r="DN230" s="8"/>
      <c r="DO230" s="7"/>
      <c r="DP230" s="7"/>
      <c r="DQ230" s="2" t="s">
        <v>140</v>
      </c>
      <c r="DR230" s="2" t="s">
        <v>129</v>
      </c>
      <c r="DS230" s="2" t="s">
        <v>771</v>
      </c>
      <c r="DT230" s="2" t="s">
        <v>1101</v>
      </c>
      <c r="DU230" s="2" t="s">
        <v>142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140</v>
      </c>
      <c r="ED230" s="2" t="s">
        <v>129</v>
      </c>
      <c r="EE230" s="2" t="s">
        <v>1653</v>
      </c>
      <c r="EF230" s="2" t="s">
        <v>1105</v>
      </c>
      <c r="EG230" s="2" t="s">
        <v>142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140</v>
      </c>
      <c r="EP230" s="2" t="s">
        <v>129</v>
      </c>
      <c r="EQ230" s="2" t="s">
        <v>1743</v>
      </c>
      <c r="ER230" s="2" t="s">
        <v>1748</v>
      </c>
      <c r="ES230" s="2" t="s">
        <v>142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140</v>
      </c>
      <c r="FB230" s="2" t="s">
        <v>177</v>
      </c>
      <c r="FC230" s="2" t="s">
        <v>2886</v>
      </c>
      <c r="FD230" s="2" t="s">
        <v>1772</v>
      </c>
      <c r="FE230" s="2" t="s">
        <v>142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140</v>
      </c>
      <c r="FN230" s="2" t="s">
        <v>129</v>
      </c>
      <c r="FO230" s="2" t="s">
        <v>156</v>
      </c>
      <c r="FP230" s="2" t="s">
        <v>1923</v>
      </c>
      <c r="FQ230" s="2" t="s">
        <v>142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140</v>
      </c>
      <c r="FZ230" s="2" t="s">
        <v>129</v>
      </c>
      <c r="GA230" s="2" t="s">
        <v>390</v>
      </c>
      <c r="GB230" s="2" t="s">
        <v>453</v>
      </c>
      <c r="GC230" s="2" t="s">
        <v>142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140</v>
      </c>
      <c r="GL230" s="2" t="s">
        <v>129</v>
      </c>
      <c r="GM230" s="2" t="s">
        <v>1657</v>
      </c>
      <c r="GN230" s="2" t="s">
        <v>1748</v>
      </c>
      <c r="GO230" s="2" t="s">
        <v>142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140</v>
      </c>
      <c r="GX230" s="2" t="s">
        <v>129</v>
      </c>
      <c r="GY230" s="2" t="s">
        <v>162</v>
      </c>
      <c r="GZ230" s="2" t="s">
        <v>132</v>
      </c>
      <c r="HA230" s="2" t="s">
        <v>142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140</v>
      </c>
      <c r="HJ230" s="2" t="s">
        <v>129</v>
      </c>
      <c r="HK230" s="2" t="s">
        <v>784</v>
      </c>
      <c r="HL230" s="2" t="s">
        <v>2887</v>
      </c>
      <c r="HM230" s="2" t="s">
        <v>142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140</v>
      </c>
      <c r="HV230" s="2" t="s">
        <v>129</v>
      </c>
      <c r="HW230" s="2" t="s">
        <v>2488</v>
      </c>
      <c r="HX230" s="2" t="s">
        <v>250</v>
      </c>
      <c r="HY230" s="2" t="s">
        <v>142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168</v>
      </c>
      <c r="IH230" s="2" t="s">
        <v>129</v>
      </c>
      <c r="II230" s="2" t="s">
        <v>132</v>
      </c>
      <c r="IJ230" s="2" t="s">
        <v>132</v>
      </c>
      <c r="IK230" s="2" t="s">
        <v>142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140</v>
      </c>
      <c r="IT230" s="2" t="s">
        <v>129</v>
      </c>
      <c r="IU230" s="2" t="s">
        <v>169</v>
      </c>
      <c r="IV230" s="2" t="s">
        <v>132</v>
      </c>
      <c r="IW230" s="2" t="s">
        <v>142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164</v>
      </c>
      <c r="JF230" s="2" t="s">
        <v>129</v>
      </c>
      <c r="JG230" s="2" t="s">
        <v>132</v>
      </c>
      <c r="JH230" s="2" t="s">
        <v>132</v>
      </c>
      <c r="JI230" s="2" t="s">
        <v>142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140</v>
      </c>
      <c r="JR230" s="2" t="s">
        <v>129</v>
      </c>
      <c r="JS230" s="2" t="s">
        <v>1305</v>
      </c>
      <c r="JT230" s="2" t="s">
        <v>2522</v>
      </c>
      <c r="JU230" s="2" t="s">
        <v>142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140</v>
      </c>
      <c r="KD230" s="2" t="s">
        <v>129</v>
      </c>
      <c r="KE230" s="2" t="s">
        <v>373</v>
      </c>
      <c r="KF230" s="2" t="s">
        <v>2309</v>
      </c>
      <c r="KG230" s="2" t="s">
        <v>142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175</v>
      </c>
      <c r="LB230" s="2" t="s">
        <v>177</v>
      </c>
      <c r="LC230" s="2" t="s">
        <v>132</v>
      </c>
      <c r="LD230" s="2" t="s">
        <v>132</v>
      </c>
      <c r="LE230" s="2" t="s">
        <v>142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140</v>
      </c>
      <c r="LZ230" s="2" t="s">
        <v>174</v>
      </c>
      <c r="MA230" s="2" t="s">
        <v>1659</v>
      </c>
      <c r="MB230" s="2" t="s">
        <v>2025</v>
      </c>
      <c r="MC230" s="2" t="s">
        <v>142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140</v>
      </c>
      <c r="ML230" s="2" t="s">
        <v>129</v>
      </c>
      <c r="MM230" s="2" t="s">
        <v>794</v>
      </c>
      <c r="MN230" s="2" t="s">
        <v>2888</v>
      </c>
      <c r="MO230" s="2" t="s">
        <v>142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175</v>
      </c>
      <c r="MX230" s="2" t="s">
        <v>129</v>
      </c>
      <c r="MY230" s="2" t="s">
        <v>132</v>
      </c>
      <c r="MZ230" s="2" t="s">
        <v>132</v>
      </c>
      <c r="NA230" s="2" t="s">
        <v>142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175</v>
      </c>
      <c r="NJ230" s="2" t="s">
        <v>129</v>
      </c>
      <c r="NK230" s="2" t="s">
        <v>132</v>
      </c>
      <c r="NL230" s="2" t="s">
        <v>132</v>
      </c>
      <c r="NM230" s="2" t="s">
        <v>142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175</v>
      </c>
      <c r="OH230" s="2" t="s">
        <v>129</v>
      </c>
      <c r="OI230" s="2" t="s">
        <v>132</v>
      </c>
      <c r="OJ230" s="2" t="s">
        <v>132</v>
      </c>
      <c r="OK230" s="2" t="s">
        <v>142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175</v>
      </c>
      <c r="OT230" s="2" t="s">
        <v>177</v>
      </c>
      <c r="OU230" s="2" t="s">
        <v>132</v>
      </c>
      <c r="OV230" s="2" t="s">
        <v>132</v>
      </c>
      <c r="OW230" s="2" t="s">
        <v>142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164</v>
      </c>
      <c r="PF230" s="2" t="s">
        <v>129</v>
      </c>
      <c r="PG230" s="2" t="s">
        <v>132</v>
      </c>
      <c r="PH230" s="2" t="s">
        <v>132</v>
      </c>
      <c r="PI230" s="2" t="s">
        <v>142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140</v>
      </c>
      <c r="PR230" s="2" t="s">
        <v>177</v>
      </c>
      <c r="PS230" s="2" t="s">
        <v>508</v>
      </c>
      <c r="PT230" s="2" t="s">
        <v>132</v>
      </c>
      <c r="PU230" s="2" t="s">
        <v>142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140</v>
      </c>
      <c r="QP230" s="2" t="s">
        <v>177</v>
      </c>
      <c r="QQ230" s="2" t="s">
        <v>1105</v>
      </c>
      <c r="QR230" s="2" t="s">
        <v>2889</v>
      </c>
      <c r="QS230" s="2" t="s">
        <v>142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175</v>
      </c>
      <c r="RB230" s="2" t="s">
        <v>129</v>
      </c>
      <c r="RC230" s="2" t="s">
        <v>132</v>
      </c>
      <c r="RD230" s="2" t="s">
        <v>132</v>
      </c>
      <c r="RE230" s="2" t="s">
        <v>142</v>
      </c>
      <c r="RF230" s="2" t="s">
        <v>180</v>
      </c>
      <c r="RG230" s="4"/>
      <c r="RH230" s="8"/>
      <c r="RI230" s="4"/>
      <c r="RJ230" s="8"/>
      <c r="RK230" s="7"/>
      <c r="RL230" s="7"/>
      <c r="RM230" s="2" t="s">
        <v>140</v>
      </c>
      <c r="RN230" s="2" t="s">
        <v>177</v>
      </c>
      <c r="RO230" s="2" t="s">
        <v>1144</v>
      </c>
      <c r="RP230" s="2" t="s">
        <v>1145</v>
      </c>
      <c r="RQ230" s="2" t="s">
        <v>142</v>
      </c>
      <c r="RR230" s="2" t="s">
        <v>132</v>
      </c>
    </row>
    <row r="231">
      <c r="A231" s="2" t="s">
        <v>2890</v>
      </c>
      <c r="B231" s="2" t="s">
        <v>121</v>
      </c>
      <c r="C231" s="2" t="s">
        <v>2881</v>
      </c>
      <c r="D231" s="2" t="s">
        <v>929</v>
      </c>
      <c r="E231" s="2" t="s">
        <v>660</v>
      </c>
      <c r="F231" s="2" t="s">
        <v>2891</v>
      </c>
      <c r="G231" s="2" t="s">
        <v>2891</v>
      </c>
      <c r="H231" s="2" t="s">
        <v>2891</v>
      </c>
      <c r="I231" s="2" t="s">
        <v>1851</v>
      </c>
      <c r="J231" s="2" t="s">
        <v>127</v>
      </c>
      <c r="K231" s="2" t="s">
        <v>2892</v>
      </c>
      <c r="L231" s="3">
        <v>37.27</v>
      </c>
      <c r="M231" s="3">
        <v>39.13</v>
      </c>
      <c r="N231" s="3">
        <v>76.49</v>
      </c>
      <c r="O231" s="2" t="s">
        <v>129</v>
      </c>
      <c r="P231" s="2" t="s">
        <v>602</v>
      </c>
      <c r="Q231" s="2" t="s">
        <v>131</v>
      </c>
      <c r="R231" s="2" t="s">
        <v>132</v>
      </c>
      <c r="S231" s="2" t="s">
        <v>2893</v>
      </c>
      <c r="T231" s="2" t="s">
        <v>132</v>
      </c>
      <c r="U231" s="2" t="s">
        <v>282</v>
      </c>
      <c r="V231" s="2" t="s">
        <v>283</v>
      </c>
      <c r="W231" s="2" t="s">
        <v>246</v>
      </c>
      <c r="X231" s="2" t="s">
        <v>2694</v>
      </c>
      <c r="Y231" s="2" t="s">
        <v>733</v>
      </c>
      <c r="Z231" s="4">
        <v>121</v>
      </c>
      <c r="AA231" s="4">
        <f>=ROUNDDOWN(46.5384615384615,0)</f>
      </c>
      <c r="AB231" s="5">
        <v>2.6</v>
      </c>
      <c r="AC231" s="2" t="s">
        <v>132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>
        <v>10</v>
      </c>
      <c r="AQ231" s="8">
        <v>432.26</v>
      </c>
      <c r="AR231" s="4"/>
      <c r="AS231" s="8"/>
      <c r="AT231" s="7"/>
      <c r="AU231" s="7"/>
      <c r="AV231" s="4">
        <v>10</v>
      </c>
      <c r="AW231" s="8">
        <v>432.26</v>
      </c>
      <c r="AX231" s="4"/>
      <c r="AY231" s="8"/>
      <c r="AZ231" s="7"/>
      <c r="BA231" s="7"/>
      <c r="BB231" s="7">
        <v>1</v>
      </c>
      <c r="BC231" s="4">
        <v>10</v>
      </c>
      <c r="BD231" s="8">
        <v>432.26</v>
      </c>
      <c r="BE231" s="4"/>
      <c r="BF231" s="8"/>
      <c r="BG231" s="7"/>
      <c r="BH231" s="7"/>
      <c r="BI231" s="7">
        <v>1</v>
      </c>
      <c r="BJ231" s="4">
        <v>10</v>
      </c>
      <c r="BK231" s="8">
        <v>432.26</v>
      </c>
      <c r="BL231" s="2" t="s">
        <v>2894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140</v>
      </c>
      <c r="BV231" s="2" t="s">
        <v>129</v>
      </c>
      <c r="BW231" s="2" t="s">
        <v>132</v>
      </c>
      <c r="BX231" s="2" t="s">
        <v>154</v>
      </c>
      <c r="BY231" s="2" t="s">
        <v>142</v>
      </c>
      <c r="BZ231" s="2" t="s">
        <v>132</v>
      </c>
      <c r="CA231" s="4">
        <v>1</v>
      </c>
      <c r="CB231" s="8">
        <v>35.65</v>
      </c>
      <c r="CC231" s="4"/>
      <c r="CD231" s="8"/>
      <c r="CE231" s="7"/>
      <c r="CF231" s="7"/>
      <c r="CG231" s="2" t="s">
        <v>140</v>
      </c>
      <c r="CH231" s="2" t="s">
        <v>129</v>
      </c>
      <c r="CI231" s="2" t="s">
        <v>2895</v>
      </c>
      <c r="CJ231" s="2" t="s">
        <v>473</v>
      </c>
      <c r="CK231" s="2" t="s">
        <v>142</v>
      </c>
      <c r="CL231" s="2" t="s">
        <v>132</v>
      </c>
      <c r="CM231" s="4">
        <v>1</v>
      </c>
      <c r="CN231" s="8">
        <v>43.85</v>
      </c>
      <c r="CO231" s="4"/>
      <c r="CP231" s="8"/>
      <c r="CQ231" s="7"/>
      <c r="CR231" s="7"/>
      <c r="CS231" s="2" t="s">
        <v>140</v>
      </c>
      <c r="CT231" s="2" t="s">
        <v>129</v>
      </c>
      <c r="CU231" s="2" t="s">
        <v>724</v>
      </c>
      <c r="CV231" s="2" t="s">
        <v>431</v>
      </c>
      <c r="CW231" s="2" t="s">
        <v>142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140</v>
      </c>
      <c r="DF231" s="2" t="s">
        <v>129</v>
      </c>
      <c r="DG231" s="2" t="s">
        <v>501</v>
      </c>
      <c r="DH231" s="2" t="s">
        <v>2896</v>
      </c>
      <c r="DI231" s="2" t="s">
        <v>142</v>
      </c>
      <c r="DJ231" s="2" t="s">
        <v>132</v>
      </c>
      <c r="DK231" s="4">
        <v>4</v>
      </c>
      <c r="DL231" s="8">
        <v>183.68</v>
      </c>
      <c r="DM231" s="4"/>
      <c r="DN231" s="8"/>
      <c r="DO231" s="7"/>
      <c r="DP231" s="7"/>
      <c r="DQ231" s="2" t="s">
        <v>140</v>
      </c>
      <c r="DR231" s="2" t="s">
        <v>129</v>
      </c>
      <c r="DS231" s="2" t="s">
        <v>200</v>
      </c>
      <c r="DT231" s="2" t="s">
        <v>2055</v>
      </c>
      <c r="DU231" s="2" t="s">
        <v>142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140</v>
      </c>
      <c r="ED231" s="2" t="s">
        <v>129</v>
      </c>
      <c r="EE231" s="2" t="s">
        <v>433</v>
      </c>
      <c r="EF231" s="2" t="s">
        <v>344</v>
      </c>
      <c r="EG231" s="2" t="s">
        <v>142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140</v>
      </c>
      <c r="EP231" s="2" t="s">
        <v>129</v>
      </c>
      <c r="EQ231" s="2" t="s">
        <v>495</v>
      </c>
      <c r="ER231" s="2" t="s">
        <v>2348</v>
      </c>
      <c r="ES231" s="2" t="s">
        <v>142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140</v>
      </c>
      <c r="FB231" s="2" t="s">
        <v>129</v>
      </c>
      <c r="FC231" s="2" t="s">
        <v>636</v>
      </c>
      <c r="FD231" s="2" t="s">
        <v>737</v>
      </c>
      <c r="FE231" s="2" t="s">
        <v>142</v>
      </c>
      <c r="FF231" s="2" t="s">
        <v>132</v>
      </c>
      <c r="FG231" s="4">
        <v>2</v>
      </c>
      <c r="FH231" s="8">
        <v>84.54</v>
      </c>
      <c r="FI231" s="4"/>
      <c r="FJ231" s="8"/>
      <c r="FK231" s="7"/>
      <c r="FL231" s="7"/>
      <c r="FM231" s="2" t="s">
        <v>140</v>
      </c>
      <c r="FN231" s="2" t="s">
        <v>129</v>
      </c>
      <c r="FO231" s="2" t="s">
        <v>538</v>
      </c>
      <c r="FP231" s="2" t="s">
        <v>610</v>
      </c>
      <c r="FQ231" s="2" t="s">
        <v>142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140</v>
      </c>
      <c r="FZ231" s="2" t="s">
        <v>129</v>
      </c>
      <c r="GA231" s="2" t="s">
        <v>455</v>
      </c>
      <c r="GB231" s="2" t="s">
        <v>2404</v>
      </c>
      <c r="GC231" s="2" t="s">
        <v>142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140</v>
      </c>
      <c r="GL231" s="2" t="s">
        <v>129</v>
      </c>
      <c r="GM231" s="2" t="s">
        <v>495</v>
      </c>
      <c r="GN231" s="2" t="s">
        <v>2897</v>
      </c>
      <c r="GO231" s="2" t="s">
        <v>142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140</v>
      </c>
      <c r="GX231" s="2" t="s">
        <v>129</v>
      </c>
      <c r="GY231" s="2" t="s">
        <v>162</v>
      </c>
      <c r="GZ231" s="2" t="s">
        <v>132</v>
      </c>
      <c r="HA231" s="2" t="s">
        <v>142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140</v>
      </c>
      <c r="HJ231" s="2" t="s">
        <v>129</v>
      </c>
      <c r="HK231" s="2" t="s">
        <v>187</v>
      </c>
      <c r="HL231" s="2" t="s">
        <v>304</v>
      </c>
      <c r="HM231" s="2" t="s">
        <v>142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140</v>
      </c>
      <c r="HV231" s="2" t="s">
        <v>129</v>
      </c>
      <c r="HW231" s="2" t="s">
        <v>417</v>
      </c>
      <c r="HX231" s="2" t="s">
        <v>1182</v>
      </c>
      <c r="HY231" s="2" t="s">
        <v>142</v>
      </c>
      <c r="HZ231" s="2" t="s">
        <v>132</v>
      </c>
      <c r="IA231" s="4">
        <v>2</v>
      </c>
      <c r="IB231" s="8">
        <v>84.54</v>
      </c>
      <c r="IC231" s="4"/>
      <c r="ID231" s="8"/>
      <c r="IE231" s="7"/>
      <c r="IF231" s="7"/>
      <c r="IG231" s="2" t="s">
        <v>140</v>
      </c>
      <c r="IH231" s="2" t="s">
        <v>129</v>
      </c>
      <c r="II231" s="2" t="s">
        <v>735</v>
      </c>
      <c r="IJ231" s="2" t="s">
        <v>2898</v>
      </c>
      <c r="IK231" s="2" t="s">
        <v>142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140</v>
      </c>
      <c r="IT231" s="2" t="s">
        <v>177</v>
      </c>
      <c r="IU231" s="2" t="s">
        <v>636</v>
      </c>
      <c r="IV231" s="2" t="s">
        <v>273</v>
      </c>
      <c r="IW231" s="2" t="s">
        <v>142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140</v>
      </c>
      <c r="JF231" s="2" t="s">
        <v>129</v>
      </c>
      <c r="JG231" s="2" t="s">
        <v>2194</v>
      </c>
      <c r="JH231" s="2" t="s">
        <v>260</v>
      </c>
      <c r="JI231" s="2" t="s">
        <v>142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140</v>
      </c>
      <c r="JR231" s="2" t="s">
        <v>129</v>
      </c>
      <c r="JS231" s="2" t="s">
        <v>323</v>
      </c>
      <c r="JT231" s="2" t="s">
        <v>528</v>
      </c>
      <c r="JU231" s="2" t="s">
        <v>142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140</v>
      </c>
      <c r="KD231" s="2" t="s">
        <v>129</v>
      </c>
      <c r="KE231" s="2" t="s">
        <v>213</v>
      </c>
      <c r="KF231" s="2" t="s">
        <v>132</v>
      </c>
      <c r="KG231" s="2" t="s">
        <v>142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132</v>
      </c>
      <c r="KP231" s="2" t="s">
        <v>132</v>
      </c>
      <c r="KQ231" s="2" t="s">
        <v>132</v>
      </c>
      <c r="KR231" s="2" t="s">
        <v>132</v>
      </c>
      <c r="KS231" s="2" t="s">
        <v>132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175</v>
      </c>
      <c r="LB231" s="2" t="s">
        <v>177</v>
      </c>
      <c r="LC231" s="2" t="s">
        <v>132</v>
      </c>
      <c r="LD231" s="2" t="s">
        <v>132</v>
      </c>
      <c r="LE231" s="2" t="s">
        <v>142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140</v>
      </c>
      <c r="LZ231" s="2" t="s">
        <v>174</v>
      </c>
      <c r="MA231" s="2" t="s">
        <v>1435</v>
      </c>
      <c r="MB231" s="2" t="s">
        <v>2376</v>
      </c>
      <c r="MC231" s="2" t="s">
        <v>142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175</v>
      </c>
      <c r="ML231" s="2" t="s">
        <v>129</v>
      </c>
      <c r="MM231" s="2" t="s">
        <v>132</v>
      </c>
      <c r="MN231" s="2" t="s">
        <v>132</v>
      </c>
      <c r="MO231" s="2" t="s">
        <v>142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175</v>
      </c>
      <c r="MX231" s="2" t="s">
        <v>129</v>
      </c>
      <c r="MY231" s="2" t="s">
        <v>132</v>
      </c>
      <c r="MZ231" s="2" t="s">
        <v>132</v>
      </c>
      <c r="NA231" s="2" t="s">
        <v>142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175</v>
      </c>
      <c r="NJ231" s="2" t="s">
        <v>129</v>
      </c>
      <c r="NK231" s="2" t="s">
        <v>132</v>
      </c>
      <c r="NL231" s="2" t="s">
        <v>132</v>
      </c>
      <c r="NM231" s="2" t="s">
        <v>142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176</v>
      </c>
      <c r="NV231" s="2" t="s">
        <v>129</v>
      </c>
      <c r="NW231" s="2" t="s">
        <v>132</v>
      </c>
      <c r="NX231" s="2" t="s">
        <v>132</v>
      </c>
      <c r="NY231" s="2" t="s">
        <v>142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175</v>
      </c>
      <c r="OH231" s="2" t="s">
        <v>129</v>
      </c>
      <c r="OI231" s="2" t="s">
        <v>132</v>
      </c>
      <c r="OJ231" s="2" t="s">
        <v>132</v>
      </c>
      <c r="OK231" s="2" t="s">
        <v>142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175</v>
      </c>
      <c r="OT231" s="2" t="s">
        <v>177</v>
      </c>
      <c r="OU231" s="2" t="s">
        <v>132</v>
      </c>
      <c r="OV231" s="2" t="s">
        <v>132</v>
      </c>
      <c r="OW231" s="2" t="s">
        <v>142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164</v>
      </c>
      <c r="PF231" s="2" t="s">
        <v>129</v>
      </c>
      <c r="PG231" s="2" t="s">
        <v>132</v>
      </c>
      <c r="PH231" s="2" t="s">
        <v>132</v>
      </c>
      <c r="PI231" s="2" t="s">
        <v>142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140</v>
      </c>
      <c r="PR231" s="2" t="s">
        <v>177</v>
      </c>
      <c r="PS231" s="2" t="s">
        <v>416</v>
      </c>
      <c r="PT231" s="2" t="s">
        <v>505</v>
      </c>
      <c r="PU231" s="2" t="s">
        <v>142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164</v>
      </c>
      <c r="QP231" s="2" t="s">
        <v>177</v>
      </c>
      <c r="QQ231" s="2" t="s">
        <v>132</v>
      </c>
      <c r="QR231" s="2" t="s">
        <v>132</v>
      </c>
      <c r="QS231" s="2" t="s">
        <v>142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175</v>
      </c>
      <c r="RB231" s="2" t="s">
        <v>129</v>
      </c>
      <c r="RC231" s="2" t="s">
        <v>132</v>
      </c>
      <c r="RD231" s="2" t="s">
        <v>132</v>
      </c>
      <c r="RE231" s="2" t="s">
        <v>142</v>
      </c>
      <c r="RF231" s="2" t="s">
        <v>180</v>
      </c>
      <c r="RG231" s="4"/>
      <c r="RH231" s="8"/>
      <c r="RI231" s="4"/>
      <c r="RJ231" s="8"/>
      <c r="RK231" s="7"/>
      <c r="RL231" s="7"/>
      <c r="RM231" s="2" t="s">
        <v>140</v>
      </c>
      <c r="RN231" s="2" t="s">
        <v>177</v>
      </c>
      <c r="RO231" s="2" t="s">
        <v>739</v>
      </c>
      <c r="RP231" s="2" t="s">
        <v>628</v>
      </c>
      <c r="RQ231" s="2" t="s">
        <v>142</v>
      </c>
      <c r="RR231" s="2" t="s">
        <v>132</v>
      </c>
    </row>
    <row r="232">
      <c r="A232" s="2" t="s">
        <v>2899</v>
      </c>
      <c r="B232" s="2" t="s">
        <v>121</v>
      </c>
      <c r="C232" s="2" t="s">
        <v>2881</v>
      </c>
      <c r="D232" s="2" t="s">
        <v>929</v>
      </c>
      <c r="E232" s="2" t="s">
        <v>660</v>
      </c>
      <c r="F232" s="2" t="s">
        <v>2900</v>
      </c>
      <c r="G232" s="2" t="s">
        <v>2900</v>
      </c>
      <c r="H232" s="2" t="s">
        <v>2900</v>
      </c>
      <c r="I232" s="2" t="s">
        <v>1780</v>
      </c>
      <c r="J232" s="2" t="s">
        <v>127</v>
      </c>
      <c r="K232" s="2" t="s">
        <v>1642</v>
      </c>
      <c r="L232" s="3">
        <v>29.35</v>
      </c>
      <c r="M232" s="3">
        <v>30.82</v>
      </c>
      <c r="N232" s="3">
        <v>59.49</v>
      </c>
      <c r="O232" s="2" t="s">
        <v>129</v>
      </c>
      <c r="P232" s="2" t="s">
        <v>632</v>
      </c>
      <c r="Q232" s="2" t="s">
        <v>131</v>
      </c>
      <c r="R232" s="2" t="s">
        <v>132</v>
      </c>
      <c r="S232" s="2" t="s">
        <v>2901</v>
      </c>
      <c r="T232" s="2" t="s">
        <v>132</v>
      </c>
      <c r="U232" s="2" t="s">
        <v>134</v>
      </c>
      <c r="V232" s="2" t="s">
        <v>283</v>
      </c>
      <c r="W232" s="2" t="s">
        <v>246</v>
      </c>
      <c r="X232" s="2" t="s">
        <v>132</v>
      </c>
      <c r="Y232" s="2" t="s">
        <v>2218</v>
      </c>
      <c r="Z232" s="4">
        <v>11</v>
      </c>
      <c r="AA232" s="4">
        <f>=ROUNDDOWN(5.78947368421053,0)</f>
      </c>
      <c r="AB232" s="5">
        <v>1.9</v>
      </c>
      <c r="AC232" s="2" t="s">
        <v>132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5</v>
      </c>
      <c r="AQ232" s="8">
        <v>173.27</v>
      </c>
      <c r="AR232" s="4"/>
      <c r="AS232" s="8"/>
      <c r="AT232" s="7"/>
      <c r="AU232" s="7"/>
      <c r="AV232" s="4">
        <v>5</v>
      </c>
      <c r="AW232" s="8">
        <v>173.27</v>
      </c>
      <c r="AX232" s="4"/>
      <c r="AY232" s="8"/>
      <c r="AZ232" s="7"/>
      <c r="BA232" s="7"/>
      <c r="BB232" s="7">
        <v>1</v>
      </c>
      <c r="BC232" s="4">
        <v>5</v>
      </c>
      <c r="BD232" s="8">
        <v>173.27</v>
      </c>
      <c r="BE232" s="4"/>
      <c r="BF232" s="8"/>
      <c r="BG232" s="7"/>
      <c r="BH232" s="7"/>
      <c r="BI232" s="7">
        <v>1</v>
      </c>
      <c r="BJ232" s="4">
        <v>5</v>
      </c>
      <c r="BK232" s="8">
        <v>173.27</v>
      </c>
      <c r="BL232" s="2" t="s">
        <v>2902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140</v>
      </c>
      <c r="BV232" s="2" t="s">
        <v>129</v>
      </c>
      <c r="BW232" s="2" t="s">
        <v>132</v>
      </c>
      <c r="BX232" s="2" t="s">
        <v>2903</v>
      </c>
      <c r="BY232" s="2" t="s">
        <v>142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140</v>
      </c>
      <c r="CH232" s="2" t="s">
        <v>129</v>
      </c>
      <c r="CI232" s="2" t="s">
        <v>1261</v>
      </c>
      <c r="CJ232" s="2" t="s">
        <v>2904</v>
      </c>
      <c r="CK232" s="2" t="s">
        <v>142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140</v>
      </c>
      <c r="CT232" s="2" t="s">
        <v>129</v>
      </c>
      <c r="CU232" s="2" t="s">
        <v>1263</v>
      </c>
      <c r="CV232" s="2" t="s">
        <v>2905</v>
      </c>
      <c r="CW232" s="2" t="s">
        <v>142</v>
      </c>
      <c r="CX232" s="2" t="s">
        <v>132</v>
      </c>
      <c r="CY232" s="4">
        <v>3</v>
      </c>
      <c r="CZ232" s="8">
        <v>92.46</v>
      </c>
      <c r="DA232" s="4"/>
      <c r="DB232" s="8"/>
      <c r="DC232" s="7"/>
      <c r="DD232" s="7"/>
      <c r="DE232" s="2" t="s">
        <v>140</v>
      </c>
      <c r="DF232" s="2" t="s">
        <v>129</v>
      </c>
      <c r="DG232" s="2" t="s">
        <v>2802</v>
      </c>
      <c r="DH232" s="2" t="s">
        <v>582</v>
      </c>
      <c r="DI232" s="2" t="s">
        <v>142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140</v>
      </c>
      <c r="DR232" s="2" t="s">
        <v>177</v>
      </c>
      <c r="DS232" s="2" t="s">
        <v>976</v>
      </c>
      <c r="DT232" s="2" t="s">
        <v>833</v>
      </c>
      <c r="DU232" s="2" t="s">
        <v>142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140</v>
      </c>
      <c r="ED232" s="2" t="s">
        <v>129</v>
      </c>
      <c r="EE232" s="2" t="s">
        <v>1145</v>
      </c>
      <c r="EF232" s="2" t="s">
        <v>1677</v>
      </c>
      <c r="EG232" s="2" t="s">
        <v>142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140</v>
      </c>
      <c r="EP232" s="2" t="s">
        <v>129</v>
      </c>
      <c r="EQ232" s="2" t="s">
        <v>1268</v>
      </c>
      <c r="ER232" s="2" t="s">
        <v>2213</v>
      </c>
      <c r="ES232" s="2" t="s">
        <v>142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140</v>
      </c>
      <c r="FB232" s="2" t="s">
        <v>177</v>
      </c>
      <c r="FC232" s="2" t="s">
        <v>1269</v>
      </c>
      <c r="FD232" s="2" t="s">
        <v>1662</v>
      </c>
      <c r="FE232" s="2" t="s">
        <v>142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140</v>
      </c>
      <c r="FN232" s="2" t="s">
        <v>129</v>
      </c>
      <c r="FO232" s="2" t="s">
        <v>751</v>
      </c>
      <c r="FP232" s="2" t="s">
        <v>1733</v>
      </c>
      <c r="FQ232" s="2" t="s">
        <v>142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140</v>
      </c>
      <c r="FZ232" s="2" t="s">
        <v>129</v>
      </c>
      <c r="GA232" s="2" t="s">
        <v>950</v>
      </c>
      <c r="GB232" s="2" t="s">
        <v>487</v>
      </c>
      <c r="GC232" s="2" t="s">
        <v>142</v>
      </c>
      <c r="GD232" s="2" t="s">
        <v>132</v>
      </c>
      <c r="GE232" s="4">
        <v>1</v>
      </c>
      <c r="GF232" s="8">
        <v>49.99</v>
      </c>
      <c r="GG232" s="4"/>
      <c r="GH232" s="8"/>
      <c r="GI232" s="7"/>
      <c r="GJ232" s="7"/>
      <c r="GK232" s="2" t="s">
        <v>140</v>
      </c>
      <c r="GL232" s="2" t="s">
        <v>129</v>
      </c>
      <c r="GM232" s="2" t="s">
        <v>1265</v>
      </c>
      <c r="GN232" s="2" t="s">
        <v>2889</v>
      </c>
      <c r="GO232" s="2" t="s">
        <v>142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140</v>
      </c>
      <c r="GX232" s="2" t="s">
        <v>129</v>
      </c>
      <c r="GY232" s="2" t="s">
        <v>162</v>
      </c>
      <c r="GZ232" s="2" t="s">
        <v>132</v>
      </c>
      <c r="HA232" s="2" t="s">
        <v>142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140</v>
      </c>
      <c r="HJ232" s="2" t="s">
        <v>129</v>
      </c>
      <c r="HK232" s="2" t="s">
        <v>1272</v>
      </c>
      <c r="HL232" s="2" t="s">
        <v>1750</v>
      </c>
      <c r="HM232" s="2" t="s">
        <v>142</v>
      </c>
      <c r="HN232" s="2" t="s">
        <v>132</v>
      </c>
      <c r="HO232" s="4">
        <v>1</v>
      </c>
      <c r="HP232" s="8">
        <v>30.82</v>
      </c>
      <c r="HQ232" s="4"/>
      <c r="HR232" s="8"/>
      <c r="HS232" s="7"/>
      <c r="HT232" s="7"/>
      <c r="HU232" s="2" t="s">
        <v>140</v>
      </c>
      <c r="HV232" s="2" t="s">
        <v>129</v>
      </c>
      <c r="HW232" s="2" t="s">
        <v>2488</v>
      </c>
      <c r="HX232" s="2" t="s">
        <v>394</v>
      </c>
      <c r="HY232" s="2" t="s">
        <v>142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168</v>
      </c>
      <c r="IH232" s="2" t="s">
        <v>129</v>
      </c>
      <c r="II232" s="2" t="s">
        <v>132</v>
      </c>
      <c r="IJ232" s="2" t="s">
        <v>132</v>
      </c>
      <c r="IK232" s="2" t="s">
        <v>142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140</v>
      </c>
      <c r="IT232" s="2" t="s">
        <v>129</v>
      </c>
      <c r="IU232" s="2" t="s">
        <v>305</v>
      </c>
      <c r="IV232" s="2" t="s">
        <v>651</v>
      </c>
      <c r="IW232" s="2" t="s">
        <v>142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164</v>
      </c>
      <c r="JF232" s="2" t="s">
        <v>129</v>
      </c>
      <c r="JG232" s="2" t="s">
        <v>132</v>
      </c>
      <c r="JH232" s="2" t="s">
        <v>132</v>
      </c>
      <c r="JI232" s="2" t="s">
        <v>142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140</v>
      </c>
      <c r="JR232" s="2" t="s">
        <v>129</v>
      </c>
      <c r="JS232" s="2" t="s">
        <v>1305</v>
      </c>
      <c r="JT232" s="2" t="s">
        <v>1200</v>
      </c>
      <c r="JU232" s="2" t="s">
        <v>142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140</v>
      </c>
      <c r="KD232" s="2" t="s">
        <v>129</v>
      </c>
      <c r="KE232" s="2" t="s">
        <v>373</v>
      </c>
      <c r="KF232" s="2" t="s">
        <v>132</v>
      </c>
      <c r="KG232" s="2" t="s">
        <v>142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132</v>
      </c>
      <c r="KP232" s="2" t="s">
        <v>132</v>
      </c>
      <c r="KQ232" s="2" t="s">
        <v>132</v>
      </c>
      <c r="KR232" s="2" t="s">
        <v>132</v>
      </c>
      <c r="KS232" s="2" t="s">
        <v>132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175</v>
      </c>
      <c r="LB232" s="2" t="s">
        <v>177</v>
      </c>
      <c r="LC232" s="2" t="s">
        <v>132</v>
      </c>
      <c r="LD232" s="2" t="s">
        <v>132</v>
      </c>
      <c r="LE232" s="2" t="s">
        <v>142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140</v>
      </c>
      <c r="LZ232" s="2" t="s">
        <v>174</v>
      </c>
      <c r="MA232" s="2" t="s">
        <v>1276</v>
      </c>
      <c r="MB232" s="2" t="s">
        <v>2904</v>
      </c>
      <c r="MC232" s="2" t="s">
        <v>142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140</v>
      </c>
      <c r="ML232" s="2" t="s">
        <v>129</v>
      </c>
      <c r="MM232" s="2" t="s">
        <v>794</v>
      </c>
      <c r="MN232" s="2" t="s">
        <v>957</v>
      </c>
      <c r="MO232" s="2" t="s">
        <v>142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175</v>
      </c>
      <c r="MX232" s="2" t="s">
        <v>129</v>
      </c>
      <c r="MY232" s="2" t="s">
        <v>132</v>
      </c>
      <c r="MZ232" s="2" t="s">
        <v>132</v>
      </c>
      <c r="NA232" s="2" t="s">
        <v>142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175</v>
      </c>
      <c r="NJ232" s="2" t="s">
        <v>129</v>
      </c>
      <c r="NK232" s="2" t="s">
        <v>132</v>
      </c>
      <c r="NL232" s="2" t="s">
        <v>132</v>
      </c>
      <c r="NM232" s="2" t="s">
        <v>142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176</v>
      </c>
      <c r="OH232" s="2" t="s">
        <v>129</v>
      </c>
      <c r="OI232" s="2" t="s">
        <v>132</v>
      </c>
      <c r="OJ232" s="2" t="s">
        <v>132</v>
      </c>
      <c r="OK232" s="2" t="s">
        <v>142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175</v>
      </c>
      <c r="OT232" s="2" t="s">
        <v>177</v>
      </c>
      <c r="OU232" s="2" t="s">
        <v>132</v>
      </c>
      <c r="OV232" s="2" t="s">
        <v>132</v>
      </c>
      <c r="OW232" s="2" t="s">
        <v>142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164</v>
      </c>
      <c r="PF232" s="2" t="s">
        <v>129</v>
      </c>
      <c r="PG232" s="2" t="s">
        <v>132</v>
      </c>
      <c r="PH232" s="2" t="s">
        <v>132</v>
      </c>
      <c r="PI232" s="2" t="s">
        <v>142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140</v>
      </c>
      <c r="PR232" s="2" t="s">
        <v>177</v>
      </c>
      <c r="PS232" s="2" t="s">
        <v>178</v>
      </c>
      <c r="PT232" s="2" t="s">
        <v>274</v>
      </c>
      <c r="PU232" s="2" t="s">
        <v>142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140</v>
      </c>
      <c r="QP232" s="2" t="s">
        <v>177</v>
      </c>
      <c r="QQ232" s="2" t="s">
        <v>794</v>
      </c>
      <c r="QR232" s="2" t="s">
        <v>2756</v>
      </c>
      <c r="QS232" s="2" t="s">
        <v>142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796</v>
      </c>
      <c r="RB232" s="2" t="s">
        <v>129</v>
      </c>
      <c r="RC232" s="2" t="s">
        <v>132</v>
      </c>
      <c r="RD232" s="2" t="s">
        <v>132</v>
      </c>
      <c r="RE232" s="2" t="s">
        <v>142</v>
      </c>
      <c r="RF232" s="2" t="s">
        <v>180</v>
      </c>
      <c r="RG232" s="4"/>
      <c r="RH232" s="8"/>
      <c r="RI232" s="4"/>
      <c r="RJ232" s="8"/>
      <c r="RK232" s="7"/>
      <c r="RL232" s="7"/>
      <c r="RM232" s="2" t="s">
        <v>140</v>
      </c>
      <c r="RN232" s="2" t="s">
        <v>177</v>
      </c>
      <c r="RO232" s="2" t="s">
        <v>995</v>
      </c>
      <c r="RP232" s="2" t="s">
        <v>957</v>
      </c>
      <c r="RQ232" s="2" t="s">
        <v>142</v>
      </c>
      <c r="RR232" s="2" t="s">
        <v>132</v>
      </c>
    </row>
    <row r="233">
      <c r="A233" s="2" t="s">
        <v>2906</v>
      </c>
      <c r="B233" s="2" t="s">
        <v>121</v>
      </c>
      <c r="C233" s="2" t="s">
        <v>2881</v>
      </c>
      <c r="D233" s="2" t="s">
        <v>929</v>
      </c>
      <c r="E233" s="2" t="s">
        <v>660</v>
      </c>
      <c r="F233" s="2" t="s">
        <v>2907</v>
      </c>
      <c r="G233" s="2" t="s">
        <v>2907</v>
      </c>
      <c r="H233" s="2" t="s">
        <v>2907</v>
      </c>
      <c r="I233" s="2" t="s">
        <v>2908</v>
      </c>
      <c r="J233" s="2" t="s">
        <v>127</v>
      </c>
      <c r="K233" s="2" t="s">
        <v>465</v>
      </c>
      <c r="L233" s="3">
        <v>45.32</v>
      </c>
      <c r="M233" s="3">
        <v>47.59</v>
      </c>
      <c r="N233" s="3">
        <v>92.49</v>
      </c>
      <c r="O233" s="2" t="s">
        <v>905</v>
      </c>
      <c r="P233" s="2" t="s">
        <v>632</v>
      </c>
      <c r="Q233" s="2" t="s">
        <v>131</v>
      </c>
      <c r="R233" s="2" t="s">
        <v>132</v>
      </c>
      <c r="S233" s="2" t="s">
        <v>2909</v>
      </c>
      <c r="T233" s="2" t="s">
        <v>132</v>
      </c>
      <c r="U233" s="2" t="s">
        <v>134</v>
      </c>
      <c r="V233" s="2" t="s">
        <v>746</v>
      </c>
      <c r="W233" s="2" t="s">
        <v>246</v>
      </c>
      <c r="X233" s="2" t="s">
        <v>132</v>
      </c>
      <c r="Y233" s="2" t="s">
        <v>1782</v>
      </c>
      <c r="Z233" s="4">
        <v>77</v>
      </c>
      <c r="AA233" s="4">
        <f>=ROUNDDOWN(110,0)</f>
      </c>
      <c r="AB233" s="5">
        <v>0.7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1</v>
      </c>
      <c r="AQ233" s="8">
        <v>55</v>
      </c>
      <c r="AR233" s="4"/>
      <c r="AS233" s="8"/>
      <c r="AT233" s="7"/>
      <c r="AU233" s="7"/>
      <c r="AV233" s="4">
        <v>1</v>
      </c>
      <c r="AW233" s="8">
        <v>55</v>
      </c>
      <c r="AX233" s="4"/>
      <c r="AY233" s="8"/>
      <c r="AZ233" s="7"/>
      <c r="BA233" s="7"/>
      <c r="BB233" s="7">
        <v>1</v>
      </c>
      <c r="BC233" s="4">
        <v>1</v>
      </c>
      <c r="BD233" s="8">
        <v>55</v>
      </c>
      <c r="BE233" s="4"/>
      <c r="BF233" s="8"/>
      <c r="BG233" s="7"/>
      <c r="BH233" s="7"/>
      <c r="BI233" s="7">
        <v>1</v>
      </c>
      <c r="BJ233" s="4">
        <v>1</v>
      </c>
      <c r="BK233" s="8">
        <v>55</v>
      </c>
      <c r="BL233" s="2" t="s">
        <v>21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515</v>
      </c>
      <c r="BV233" s="2" t="s">
        <v>177</v>
      </c>
      <c r="BW233" s="2" t="s">
        <v>132</v>
      </c>
      <c r="BX233" s="2" t="s">
        <v>834</v>
      </c>
      <c r="BY233" s="2" t="s">
        <v>142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140</v>
      </c>
      <c r="CH233" s="2" t="s">
        <v>129</v>
      </c>
      <c r="CI233" s="2" t="s">
        <v>1784</v>
      </c>
      <c r="CJ233" s="2" t="s">
        <v>984</v>
      </c>
      <c r="CK233" s="2" t="s">
        <v>180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140</v>
      </c>
      <c r="CT233" s="2" t="s">
        <v>129</v>
      </c>
      <c r="CU233" s="2" t="s">
        <v>946</v>
      </c>
      <c r="CV233" s="2" t="s">
        <v>2910</v>
      </c>
      <c r="CW233" s="2" t="s">
        <v>142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140</v>
      </c>
      <c r="DF233" s="2" t="s">
        <v>129</v>
      </c>
      <c r="DG233" s="2" t="s">
        <v>1787</v>
      </c>
      <c r="DH233" s="2" t="s">
        <v>1788</v>
      </c>
      <c r="DI233" s="2" t="s">
        <v>142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140</v>
      </c>
      <c r="DR233" s="2" t="s">
        <v>177</v>
      </c>
      <c r="DS233" s="2" t="s">
        <v>976</v>
      </c>
      <c r="DT233" s="2" t="s">
        <v>1324</v>
      </c>
      <c r="DU233" s="2" t="s">
        <v>142</v>
      </c>
      <c r="DV233" s="2" t="s">
        <v>132</v>
      </c>
      <c r="DW233" s="4">
        <v>1</v>
      </c>
      <c r="DX233" s="8">
        <v>55</v>
      </c>
      <c r="DY233" s="4"/>
      <c r="DZ233" s="8"/>
      <c r="EA233" s="7"/>
      <c r="EB233" s="7"/>
      <c r="EC233" s="2" t="s">
        <v>140</v>
      </c>
      <c r="ED233" s="2" t="s">
        <v>129</v>
      </c>
      <c r="EE233" s="2" t="s">
        <v>1145</v>
      </c>
      <c r="EF233" s="2" t="s">
        <v>2911</v>
      </c>
      <c r="EG233" s="2" t="s">
        <v>142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140</v>
      </c>
      <c r="EP233" s="2" t="s">
        <v>129</v>
      </c>
      <c r="EQ233" s="2" t="s">
        <v>1789</v>
      </c>
      <c r="ER233" s="2" t="s">
        <v>2912</v>
      </c>
      <c r="ES233" s="2" t="s">
        <v>142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140</v>
      </c>
      <c r="FB233" s="2" t="s">
        <v>177</v>
      </c>
      <c r="FC233" s="2" t="s">
        <v>1625</v>
      </c>
      <c r="FD233" s="2" t="s">
        <v>132</v>
      </c>
      <c r="FE233" s="2" t="s">
        <v>142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140</v>
      </c>
      <c r="FN233" s="2" t="s">
        <v>129</v>
      </c>
      <c r="FO233" s="2" t="s">
        <v>1313</v>
      </c>
      <c r="FP233" s="2" t="s">
        <v>2510</v>
      </c>
      <c r="FQ233" s="2" t="s">
        <v>142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140</v>
      </c>
      <c r="FZ233" s="2" t="s">
        <v>129</v>
      </c>
      <c r="GA233" s="2" t="s">
        <v>779</v>
      </c>
      <c r="GB233" s="2" t="s">
        <v>1344</v>
      </c>
      <c r="GC233" s="2" t="s">
        <v>142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140</v>
      </c>
      <c r="GL233" s="2" t="s">
        <v>129</v>
      </c>
      <c r="GM233" s="2" t="s">
        <v>1787</v>
      </c>
      <c r="GN233" s="2" t="s">
        <v>2913</v>
      </c>
      <c r="GO233" s="2" t="s">
        <v>142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140</v>
      </c>
      <c r="GX233" s="2" t="s">
        <v>129</v>
      </c>
      <c r="GY233" s="2" t="s">
        <v>782</v>
      </c>
      <c r="GZ233" s="2" t="s">
        <v>132</v>
      </c>
      <c r="HA233" s="2" t="s">
        <v>142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140</v>
      </c>
      <c r="HJ233" s="2" t="s">
        <v>129</v>
      </c>
      <c r="HK233" s="2" t="s">
        <v>1272</v>
      </c>
      <c r="HL233" s="2" t="s">
        <v>1273</v>
      </c>
      <c r="HM233" s="2" t="s">
        <v>180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175</v>
      </c>
      <c r="HV233" s="2" t="s">
        <v>129</v>
      </c>
      <c r="HW233" s="2" t="s">
        <v>132</v>
      </c>
      <c r="HX233" s="2" t="s">
        <v>132</v>
      </c>
      <c r="HY233" s="2" t="s">
        <v>142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140</v>
      </c>
      <c r="IH233" s="2" t="s">
        <v>129</v>
      </c>
      <c r="II233" s="2" t="s">
        <v>2453</v>
      </c>
      <c r="IJ233" s="2" t="s">
        <v>2292</v>
      </c>
      <c r="IK233" s="2" t="s">
        <v>142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140</v>
      </c>
      <c r="IT233" s="2" t="s">
        <v>129</v>
      </c>
      <c r="IU233" s="2" t="s">
        <v>305</v>
      </c>
      <c r="IV233" s="2" t="s">
        <v>132</v>
      </c>
      <c r="IW233" s="2" t="s">
        <v>142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175</v>
      </c>
      <c r="JF233" s="2" t="s">
        <v>129</v>
      </c>
      <c r="JG233" s="2" t="s">
        <v>132</v>
      </c>
      <c r="JH233" s="2" t="s">
        <v>132</v>
      </c>
      <c r="JI233" s="2" t="s">
        <v>142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140</v>
      </c>
      <c r="JR233" s="2" t="s">
        <v>129</v>
      </c>
      <c r="JS233" s="2" t="s">
        <v>789</v>
      </c>
      <c r="JT233" s="2" t="s">
        <v>291</v>
      </c>
      <c r="JU233" s="2" t="s">
        <v>142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140</v>
      </c>
      <c r="KD233" s="2" t="s">
        <v>129</v>
      </c>
      <c r="KE233" s="2" t="s">
        <v>373</v>
      </c>
      <c r="KF233" s="2" t="s">
        <v>132</v>
      </c>
      <c r="KG233" s="2" t="s">
        <v>142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175</v>
      </c>
      <c r="LB233" s="2" t="s">
        <v>177</v>
      </c>
      <c r="LC233" s="2" t="s">
        <v>132</v>
      </c>
      <c r="LD233" s="2" t="s">
        <v>132</v>
      </c>
      <c r="LE233" s="2" t="s">
        <v>142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140</v>
      </c>
      <c r="LZ233" s="2" t="s">
        <v>174</v>
      </c>
      <c r="MA233" s="2" t="s">
        <v>1795</v>
      </c>
      <c r="MB233" s="2" t="s">
        <v>2914</v>
      </c>
      <c r="MC233" s="2" t="s">
        <v>180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140</v>
      </c>
      <c r="ML233" s="2" t="s">
        <v>129</v>
      </c>
      <c r="MM233" s="2" t="s">
        <v>794</v>
      </c>
      <c r="MN233" s="2" t="s">
        <v>2915</v>
      </c>
      <c r="MO233" s="2" t="s">
        <v>142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175</v>
      </c>
      <c r="MX233" s="2" t="s">
        <v>129</v>
      </c>
      <c r="MY233" s="2" t="s">
        <v>132</v>
      </c>
      <c r="MZ233" s="2" t="s">
        <v>132</v>
      </c>
      <c r="NA233" s="2" t="s">
        <v>142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176</v>
      </c>
      <c r="OH233" s="2" t="s">
        <v>129</v>
      </c>
      <c r="OI233" s="2" t="s">
        <v>132</v>
      </c>
      <c r="OJ233" s="2" t="s">
        <v>132</v>
      </c>
      <c r="OK233" s="2" t="s">
        <v>142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175</v>
      </c>
      <c r="OT233" s="2" t="s">
        <v>177</v>
      </c>
      <c r="OU233" s="2" t="s">
        <v>132</v>
      </c>
      <c r="OV233" s="2" t="s">
        <v>132</v>
      </c>
      <c r="OW233" s="2" t="s">
        <v>142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164</v>
      </c>
      <c r="PF233" s="2" t="s">
        <v>129</v>
      </c>
      <c r="PG233" s="2" t="s">
        <v>132</v>
      </c>
      <c r="PH233" s="2" t="s">
        <v>132</v>
      </c>
      <c r="PI233" s="2" t="s">
        <v>142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140</v>
      </c>
      <c r="PR233" s="2" t="s">
        <v>177</v>
      </c>
      <c r="PS233" s="2" t="s">
        <v>178</v>
      </c>
      <c r="PT233" s="2" t="s">
        <v>2549</v>
      </c>
      <c r="PU233" s="2" t="s">
        <v>142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140</v>
      </c>
      <c r="QP233" s="2" t="s">
        <v>177</v>
      </c>
      <c r="QQ233" s="2" t="s">
        <v>794</v>
      </c>
      <c r="QR233" s="2" t="s">
        <v>2916</v>
      </c>
      <c r="QS233" s="2" t="s">
        <v>142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796</v>
      </c>
      <c r="RB233" s="2" t="s">
        <v>129</v>
      </c>
      <c r="RC233" s="2" t="s">
        <v>132</v>
      </c>
      <c r="RD233" s="2" t="s">
        <v>132</v>
      </c>
      <c r="RE233" s="2" t="s">
        <v>142</v>
      </c>
      <c r="RF233" s="2" t="s">
        <v>180</v>
      </c>
      <c r="RG233" s="4"/>
      <c r="RH233" s="8"/>
      <c r="RI233" s="4"/>
      <c r="RJ233" s="8"/>
      <c r="RK233" s="7"/>
      <c r="RL233" s="7"/>
      <c r="RM233" s="2" t="s">
        <v>140</v>
      </c>
      <c r="RN233" s="2" t="s">
        <v>177</v>
      </c>
      <c r="RO233" s="2" t="s">
        <v>2737</v>
      </c>
      <c r="RP233" s="2" t="s">
        <v>1685</v>
      </c>
      <c r="RQ233" s="2" t="s">
        <v>142</v>
      </c>
      <c r="RR233" s="2" t="s">
        <v>132</v>
      </c>
    </row>
    <row r="234">
      <c r="A234" s="2" t="s">
        <v>2917</v>
      </c>
      <c r="B234" s="2" t="s">
        <v>121</v>
      </c>
      <c r="C234" s="2" t="s">
        <v>2881</v>
      </c>
      <c r="D234" s="2" t="s">
        <v>929</v>
      </c>
      <c r="E234" s="2" t="s">
        <v>930</v>
      </c>
      <c r="F234" s="2" t="s">
        <v>2918</v>
      </c>
      <c r="G234" s="2" t="s">
        <v>2918</v>
      </c>
      <c r="H234" s="2" t="s">
        <v>2918</v>
      </c>
      <c r="I234" s="2" t="s">
        <v>2919</v>
      </c>
      <c r="J234" s="2" t="s">
        <v>127</v>
      </c>
      <c r="K234" s="2" t="s">
        <v>465</v>
      </c>
      <c r="L234" s="3">
        <v>38.57</v>
      </c>
      <c r="M234" s="3">
        <v>40.5</v>
      </c>
      <c r="N234" s="3">
        <v>89.99</v>
      </c>
      <c r="O234" s="2" t="s">
        <v>905</v>
      </c>
      <c r="P234" s="2" t="s">
        <v>632</v>
      </c>
      <c r="Q234" s="2" t="s">
        <v>131</v>
      </c>
      <c r="R234" s="2" t="s">
        <v>132</v>
      </c>
      <c r="S234" s="2" t="s">
        <v>2920</v>
      </c>
      <c r="T234" s="2" t="s">
        <v>132</v>
      </c>
      <c r="U234" s="2" t="s">
        <v>282</v>
      </c>
      <c r="V234" s="2" t="s">
        <v>746</v>
      </c>
      <c r="W234" s="2" t="s">
        <v>246</v>
      </c>
      <c r="X234" s="2" t="s">
        <v>401</v>
      </c>
      <c r="Y234" s="2" t="s">
        <v>1080</v>
      </c>
      <c r="Z234" s="4">
        <v>57</v>
      </c>
      <c r="AA234" s="4">
        <f>=ROUNDDOWN(114,0)</f>
      </c>
      <c r="AB234" s="5">
        <v>0.5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2</v>
      </c>
      <c r="AQ234" s="8">
        <v>26.74</v>
      </c>
      <c r="AR234" s="4"/>
      <c r="AS234" s="8"/>
      <c r="AT234" s="7"/>
      <c r="AU234" s="7"/>
      <c r="AV234" s="4">
        <v>2</v>
      </c>
      <c r="AW234" s="8">
        <v>26.74</v>
      </c>
      <c r="AX234" s="4"/>
      <c r="AY234" s="8"/>
      <c r="AZ234" s="7"/>
      <c r="BA234" s="7"/>
      <c r="BB234" s="7">
        <v>1</v>
      </c>
      <c r="BC234" s="4">
        <v>2</v>
      </c>
      <c r="BD234" s="8">
        <v>26.74</v>
      </c>
      <c r="BE234" s="4"/>
      <c r="BF234" s="8"/>
      <c r="BG234" s="7"/>
      <c r="BH234" s="7"/>
      <c r="BI234" s="7">
        <v>1</v>
      </c>
      <c r="BJ234" s="4">
        <v>2</v>
      </c>
      <c r="BK234" s="8">
        <v>26.74</v>
      </c>
      <c r="BL234" s="2" t="s">
        <v>22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164</v>
      </c>
      <c r="BV234" s="2" t="s">
        <v>129</v>
      </c>
      <c r="BW234" s="2" t="s">
        <v>132</v>
      </c>
      <c r="BX234" s="2" t="s">
        <v>132</v>
      </c>
      <c r="BY234" s="2" t="s">
        <v>142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140</v>
      </c>
      <c r="CH234" s="2" t="s">
        <v>129</v>
      </c>
      <c r="CI234" s="2" t="s">
        <v>1171</v>
      </c>
      <c r="CJ234" s="2" t="s">
        <v>215</v>
      </c>
      <c r="CK234" s="2" t="s">
        <v>180</v>
      </c>
      <c r="CL234" s="2" t="s">
        <v>132</v>
      </c>
      <c r="CM234" s="4"/>
      <c r="CN234" s="8"/>
      <c r="CO234" s="4"/>
      <c r="CP234" s="8"/>
      <c r="CQ234" s="7"/>
      <c r="CR234" s="7"/>
      <c r="CS234" s="2" t="s">
        <v>140</v>
      </c>
      <c r="CT234" s="2" t="s">
        <v>129</v>
      </c>
      <c r="CU234" s="2" t="s">
        <v>1880</v>
      </c>
      <c r="CV234" s="2" t="s">
        <v>692</v>
      </c>
      <c r="CW234" s="2" t="s">
        <v>142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140</v>
      </c>
      <c r="DF234" s="2" t="s">
        <v>129</v>
      </c>
      <c r="DG234" s="2" t="s">
        <v>1080</v>
      </c>
      <c r="DH234" s="2" t="s">
        <v>2921</v>
      </c>
      <c r="DI234" s="2" t="s">
        <v>142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140</v>
      </c>
      <c r="DR234" s="2" t="s">
        <v>129</v>
      </c>
      <c r="DS234" s="2" t="s">
        <v>256</v>
      </c>
      <c r="DT234" s="2" t="s">
        <v>2922</v>
      </c>
      <c r="DU234" s="2" t="s">
        <v>142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175</v>
      </c>
      <c r="ED234" s="2" t="s">
        <v>129</v>
      </c>
      <c r="EE234" s="2" t="s">
        <v>226</v>
      </c>
      <c r="EF234" s="2" t="s">
        <v>132</v>
      </c>
      <c r="EG234" s="2" t="s">
        <v>142</v>
      </c>
      <c r="EH234" s="2" t="s">
        <v>132</v>
      </c>
      <c r="EI234" s="4">
        <v>2</v>
      </c>
      <c r="EJ234" s="8">
        <v>26.74</v>
      </c>
      <c r="EK234" s="4"/>
      <c r="EL234" s="8"/>
      <c r="EM234" s="7"/>
      <c r="EN234" s="7"/>
      <c r="EO234" s="2" t="s">
        <v>140</v>
      </c>
      <c r="EP234" s="2" t="s">
        <v>129</v>
      </c>
      <c r="EQ234" s="2" t="s">
        <v>2052</v>
      </c>
      <c r="ER234" s="2" t="s">
        <v>2295</v>
      </c>
      <c r="ES234" s="2" t="s">
        <v>142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164</v>
      </c>
      <c r="FB234" s="2" t="s">
        <v>129</v>
      </c>
      <c r="FC234" s="2" t="s">
        <v>132</v>
      </c>
      <c r="FD234" s="2" t="s">
        <v>132</v>
      </c>
      <c r="FE234" s="2" t="s">
        <v>142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175</v>
      </c>
      <c r="FN234" s="2" t="s">
        <v>129</v>
      </c>
      <c r="FO234" s="2" t="s">
        <v>132</v>
      </c>
      <c r="FP234" s="2" t="s">
        <v>132</v>
      </c>
      <c r="FQ234" s="2" t="s">
        <v>142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175</v>
      </c>
      <c r="FZ234" s="2" t="s">
        <v>129</v>
      </c>
      <c r="GA234" s="2" t="s">
        <v>132</v>
      </c>
      <c r="GB234" s="2" t="s">
        <v>132</v>
      </c>
      <c r="GC234" s="2" t="s">
        <v>142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140</v>
      </c>
      <c r="GL234" s="2" t="s">
        <v>129</v>
      </c>
      <c r="GM234" s="2" t="s">
        <v>1180</v>
      </c>
      <c r="GN234" s="2" t="s">
        <v>132</v>
      </c>
      <c r="GO234" s="2" t="s">
        <v>142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140</v>
      </c>
      <c r="GX234" s="2" t="s">
        <v>129</v>
      </c>
      <c r="GY234" s="2" t="s">
        <v>782</v>
      </c>
      <c r="GZ234" s="2" t="s">
        <v>132</v>
      </c>
      <c r="HA234" s="2" t="s">
        <v>142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140</v>
      </c>
      <c r="HJ234" s="2" t="s">
        <v>129</v>
      </c>
      <c r="HK234" s="2" t="s">
        <v>207</v>
      </c>
      <c r="HL234" s="2" t="s">
        <v>610</v>
      </c>
      <c r="HM234" s="2" t="s">
        <v>142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175</v>
      </c>
      <c r="HV234" s="2" t="s">
        <v>129</v>
      </c>
      <c r="HW234" s="2" t="s">
        <v>132</v>
      </c>
      <c r="HX234" s="2" t="s">
        <v>132</v>
      </c>
      <c r="HY234" s="2" t="s">
        <v>142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175</v>
      </c>
      <c r="IH234" s="2" t="s">
        <v>129</v>
      </c>
      <c r="II234" s="2" t="s">
        <v>132</v>
      </c>
      <c r="IJ234" s="2" t="s">
        <v>132</v>
      </c>
      <c r="IK234" s="2" t="s">
        <v>142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175</v>
      </c>
      <c r="IT234" s="2" t="s">
        <v>129</v>
      </c>
      <c r="IU234" s="2" t="s">
        <v>132</v>
      </c>
      <c r="IV234" s="2" t="s">
        <v>132</v>
      </c>
      <c r="IW234" s="2" t="s">
        <v>142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175</v>
      </c>
      <c r="JF234" s="2" t="s">
        <v>129</v>
      </c>
      <c r="JG234" s="2" t="s">
        <v>132</v>
      </c>
      <c r="JH234" s="2" t="s">
        <v>132</v>
      </c>
      <c r="JI234" s="2" t="s">
        <v>142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176</v>
      </c>
      <c r="JR234" s="2" t="s">
        <v>129</v>
      </c>
      <c r="JS234" s="2" t="s">
        <v>132</v>
      </c>
      <c r="JT234" s="2" t="s">
        <v>132</v>
      </c>
      <c r="JU234" s="2" t="s">
        <v>142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140</v>
      </c>
      <c r="KD234" s="2" t="s">
        <v>129</v>
      </c>
      <c r="KE234" s="2" t="s">
        <v>861</v>
      </c>
      <c r="KF234" s="2" t="s">
        <v>132</v>
      </c>
      <c r="KG234" s="2" t="s">
        <v>142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132</v>
      </c>
      <c r="KP234" s="2" t="s">
        <v>132</v>
      </c>
      <c r="KQ234" s="2" t="s">
        <v>132</v>
      </c>
      <c r="KR234" s="2" t="s">
        <v>132</v>
      </c>
      <c r="KS234" s="2" t="s">
        <v>132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175</v>
      </c>
      <c r="LB234" s="2" t="s">
        <v>177</v>
      </c>
      <c r="LC234" s="2" t="s">
        <v>132</v>
      </c>
      <c r="LD234" s="2" t="s">
        <v>132</v>
      </c>
      <c r="LE234" s="2" t="s">
        <v>142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140</v>
      </c>
      <c r="LZ234" s="2" t="s">
        <v>174</v>
      </c>
      <c r="MA234" s="2" t="s">
        <v>383</v>
      </c>
      <c r="MB234" s="2" t="s">
        <v>1968</v>
      </c>
      <c r="MC234" s="2" t="s">
        <v>142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175</v>
      </c>
      <c r="ML234" s="2" t="s">
        <v>129</v>
      </c>
      <c r="MM234" s="2" t="s">
        <v>132</v>
      </c>
      <c r="MN234" s="2" t="s">
        <v>132</v>
      </c>
      <c r="MO234" s="2" t="s">
        <v>142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175</v>
      </c>
      <c r="MX234" s="2" t="s">
        <v>129</v>
      </c>
      <c r="MY234" s="2" t="s">
        <v>132</v>
      </c>
      <c r="MZ234" s="2" t="s">
        <v>132</v>
      </c>
      <c r="NA234" s="2" t="s">
        <v>142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176</v>
      </c>
      <c r="NV234" s="2" t="s">
        <v>129</v>
      </c>
      <c r="NW234" s="2" t="s">
        <v>132</v>
      </c>
      <c r="NX234" s="2" t="s">
        <v>132</v>
      </c>
      <c r="NY234" s="2" t="s">
        <v>142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176</v>
      </c>
      <c r="OH234" s="2" t="s">
        <v>129</v>
      </c>
      <c r="OI234" s="2" t="s">
        <v>132</v>
      </c>
      <c r="OJ234" s="2" t="s">
        <v>132</v>
      </c>
      <c r="OK234" s="2" t="s">
        <v>142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175</v>
      </c>
      <c r="OT234" s="2" t="s">
        <v>177</v>
      </c>
      <c r="OU234" s="2" t="s">
        <v>132</v>
      </c>
      <c r="OV234" s="2" t="s">
        <v>132</v>
      </c>
      <c r="OW234" s="2" t="s">
        <v>142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164</v>
      </c>
      <c r="PF234" s="2" t="s">
        <v>129</v>
      </c>
      <c r="PG234" s="2" t="s">
        <v>132</v>
      </c>
      <c r="PH234" s="2" t="s">
        <v>132</v>
      </c>
      <c r="PI234" s="2" t="s">
        <v>142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140</v>
      </c>
      <c r="PR234" s="2" t="s">
        <v>177</v>
      </c>
      <c r="PS234" s="2" t="s">
        <v>508</v>
      </c>
      <c r="PT234" s="2" t="s">
        <v>612</v>
      </c>
      <c r="PU234" s="2" t="s">
        <v>142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175</v>
      </c>
      <c r="QP234" s="2" t="s">
        <v>177</v>
      </c>
      <c r="QQ234" s="2" t="s">
        <v>132</v>
      </c>
      <c r="QR234" s="2" t="s">
        <v>132</v>
      </c>
      <c r="QS234" s="2" t="s">
        <v>142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175</v>
      </c>
      <c r="RB234" s="2" t="s">
        <v>129</v>
      </c>
      <c r="RC234" s="2" t="s">
        <v>132</v>
      </c>
      <c r="RD234" s="2" t="s">
        <v>132</v>
      </c>
      <c r="RE234" s="2" t="s">
        <v>142</v>
      </c>
      <c r="RF234" s="2" t="s">
        <v>180</v>
      </c>
      <c r="RG234" s="4"/>
      <c r="RH234" s="8"/>
      <c r="RI234" s="4"/>
      <c r="RJ234" s="8"/>
      <c r="RK234" s="7"/>
      <c r="RL234" s="7"/>
      <c r="RM234" s="2" t="s">
        <v>140</v>
      </c>
      <c r="RN234" s="2" t="s">
        <v>177</v>
      </c>
      <c r="RO234" s="2" t="s">
        <v>1185</v>
      </c>
      <c r="RP234" s="2" t="s">
        <v>2923</v>
      </c>
      <c r="RQ234" s="2" t="s">
        <v>142</v>
      </c>
      <c r="RR234" s="2" t="s">
        <v>132</v>
      </c>
    </row>
    <row r="235">
      <c r="A235" s="2" t="s">
        <v>2924</v>
      </c>
      <c r="B235" s="2" t="s">
        <v>121</v>
      </c>
      <c r="C235" s="2" t="s">
        <v>2881</v>
      </c>
      <c r="D235" s="2" t="s">
        <v>929</v>
      </c>
      <c r="E235" s="2" t="s">
        <v>930</v>
      </c>
      <c r="F235" s="2" t="s">
        <v>2925</v>
      </c>
      <c r="G235" s="2" t="s">
        <v>2925</v>
      </c>
      <c r="H235" s="2" t="s">
        <v>2925</v>
      </c>
      <c r="I235" s="2" t="s">
        <v>2926</v>
      </c>
      <c r="J235" s="2" t="s">
        <v>127</v>
      </c>
      <c r="K235" s="2" t="s">
        <v>759</v>
      </c>
      <c r="L235" s="3">
        <v>38.4</v>
      </c>
      <c r="M235" s="3">
        <v>40.32</v>
      </c>
      <c r="N235" s="3">
        <v>79.99</v>
      </c>
      <c r="O235" s="2" t="s">
        <v>905</v>
      </c>
      <c r="P235" s="2" t="s">
        <v>632</v>
      </c>
      <c r="Q235" s="2" t="s">
        <v>131</v>
      </c>
      <c r="R235" s="2" t="s">
        <v>132</v>
      </c>
      <c r="S235" s="2" t="s">
        <v>2927</v>
      </c>
      <c r="T235" s="2" t="s">
        <v>132</v>
      </c>
      <c r="U235" s="2" t="s">
        <v>428</v>
      </c>
      <c r="V235" s="2" t="s">
        <v>746</v>
      </c>
      <c r="W235" s="2" t="s">
        <v>246</v>
      </c>
      <c r="X235" s="2" t="s">
        <v>132</v>
      </c>
      <c r="Y235" s="2" t="s">
        <v>762</v>
      </c>
      <c r="Z235" s="4"/>
      <c r="AA235" s="4">
        <f>=ROUNDDOWN({0},0)</f>
      </c>
      <c r="AB235" s="5"/>
      <c r="AC235" s="2" t="s">
        <v>132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132</v>
      </c>
      <c r="BM235" s="7"/>
      <c r="BN235" s="7"/>
      <c r="BO235" s="4"/>
      <c r="BP235" s="8"/>
      <c r="BQ235" s="4"/>
      <c r="BR235" s="8"/>
      <c r="BS235" s="7"/>
      <c r="BT235" s="7"/>
      <c r="BU235" s="2" t="s">
        <v>140</v>
      </c>
      <c r="BV235" s="2" t="s">
        <v>177</v>
      </c>
      <c r="BW235" s="2" t="s">
        <v>132</v>
      </c>
      <c r="BX235" s="2" t="s">
        <v>377</v>
      </c>
      <c r="BY235" s="2" t="s">
        <v>142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140</v>
      </c>
      <c r="CH235" s="2" t="s">
        <v>177</v>
      </c>
      <c r="CI235" s="2" t="s">
        <v>2928</v>
      </c>
      <c r="CJ235" s="2" t="s">
        <v>2929</v>
      </c>
      <c r="CK235" s="2" t="s">
        <v>142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140</v>
      </c>
      <c r="CT235" s="2" t="s">
        <v>177</v>
      </c>
      <c r="CU235" s="2" t="s">
        <v>767</v>
      </c>
      <c r="CV235" s="2" t="s">
        <v>132</v>
      </c>
      <c r="CW235" s="2" t="s">
        <v>142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140</v>
      </c>
      <c r="DF235" s="2" t="s">
        <v>177</v>
      </c>
      <c r="DG235" s="2" t="s">
        <v>769</v>
      </c>
      <c r="DH235" s="2" t="s">
        <v>2930</v>
      </c>
      <c r="DI235" s="2" t="s">
        <v>142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140</v>
      </c>
      <c r="DR235" s="2" t="s">
        <v>177</v>
      </c>
      <c r="DS235" s="2" t="s">
        <v>771</v>
      </c>
      <c r="DT235" s="2" t="s">
        <v>2931</v>
      </c>
      <c r="DU235" s="2" t="s">
        <v>142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140</v>
      </c>
      <c r="ED235" s="2" t="s">
        <v>177</v>
      </c>
      <c r="EE235" s="2" t="s">
        <v>1653</v>
      </c>
      <c r="EF235" s="2" t="s">
        <v>2932</v>
      </c>
      <c r="EG235" s="2" t="s">
        <v>142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140</v>
      </c>
      <c r="EP235" s="2" t="s">
        <v>177</v>
      </c>
      <c r="EQ235" s="2" t="s">
        <v>1743</v>
      </c>
      <c r="ER235" s="2" t="s">
        <v>1859</v>
      </c>
      <c r="ES235" s="2" t="s">
        <v>142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140</v>
      </c>
      <c r="FB235" s="2" t="s">
        <v>177</v>
      </c>
      <c r="FC235" s="2" t="s">
        <v>1097</v>
      </c>
      <c r="FD235" s="2" t="s">
        <v>2933</v>
      </c>
      <c r="FE235" s="2" t="s">
        <v>142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175</v>
      </c>
      <c r="FN235" s="2" t="s">
        <v>177</v>
      </c>
      <c r="FO235" s="2" t="s">
        <v>132</v>
      </c>
      <c r="FP235" s="2" t="s">
        <v>132</v>
      </c>
      <c r="FQ235" s="2" t="s">
        <v>142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140</v>
      </c>
      <c r="FZ235" s="2" t="s">
        <v>177</v>
      </c>
      <c r="GA235" s="2" t="s">
        <v>779</v>
      </c>
      <c r="GB235" s="2" t="s">
        <v>132</v>
      </c>
      <c r="GC235" s="2" t="s">
        <v>142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140</v>
      </c>
      <c r="GL235" s="2" t="s">
        <v>177</v>
      </c>
      <c r="GM235" s="2" t="s">
        <v>1657</v>
      </c>
      <c r="GN235" s="2" t="s">
        <v>1774</v>
      </c>
      <c r="GO235" s="2" t="s">
        <v>142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132</v>
      </c>
      <c r="GX235" s="2" t="s">
        <v>132</v>
      </c>
      <c r="GY235" s="2" t="s">
        <v>132</v>
      </c>
      <c r="GZ235" s="2" t="s">
        <v>132</v>
      </c>
      <c r="HA235" s="2" t="s">
        <v>132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140</v>
      </c>
      <c r="HJ235" s="2" t="s">
        <v>177</v>
      </c>
      <c r="HK235" s="2" t="s">
        <v>1272</v>
      </c>
      <c r="HL235" s="2" t="s">
        <v>2217</v>
      </c>
      <c r="HM235" s="2" t="s">
        <v>142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175</v>
      </c>
      <c r="HV235" s="2" t="s">
        <v>177</v>
      </c>
      <c r="HW235" s="2" t="s">
        <v>132</v>
      </c>
      <c r="HX235" s="2" t="s">
        <v>132</v>
      </c>
      <c r="HY235" s="2" t="s">
        <v>142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175</v>
      </c>
      <c r="IH235" s="2" t="s">
        <v>129</v>
      </c>
      <c r="II235" s="2" t="s">
        <v>132</v>
      </c>
      <c r="IJ235" s="2" t="s">
        <v>132</v>
      </c>
      <c r="IK235" s="2" t="s">
        <v>142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132</v>
      </c>
      <c r="IT235" s="2" t="s">
        <v>132</v>
      </c>
      <c r="IU235" s="2" t="s">
        <v>132</v>
      </c>
      <c r="IV235" s="2" t="s">
        <v>132</v>
      </c>
      <c r="IW235" s="2" t="s">
        <v>132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175</v>
      </c>
      <c r="JF235" s="2" t="s">
        <v>177</v>
      </c>
      <c r="JG235" s="2" t="s">
        <v>132</v>
      </c>
      <c r="JH235" s="2" t="s">
        <v>132</v>
      </c>
      <c r="JI235" s="2" t="s">
        <v>142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176</v>
      </c>
      <c r="JR235" s="2" t="s">
        <v>177</v>
      </c>
      <c r="JS235" s="2" t="s">
        <v>132</v>
      </c>
      <c r="JT235" s="2" t="s">
        <v>132</v>
      </c>
      <c r="JU235" s="2" t="s">
        <v>142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175</v>
      </c>
      <c r="KD235" s="2" t="s">
        <v>177</v>
      </c>
      <c r="KE235" s="2" t="s">
        <v>1658</v>
      </c>
      <c r="KF235" s="2" t="s">
        <v>132</v>
      </c>
      <c r="KG235" s="2" t="s">
        <v>142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132</v>
      </c>
      <c r="KP235" s="2" t="s">
        <v>132</v>
      </c>
      <c r="KQ235" s="2" t="s">
        <v>132</v>
      </c>
      <c r="KR235" s="2" t="s">
        <v>132</v>
      </c>
      <c r="KS235" s="2" t="s">
        <v>132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132</v>
      </c>
      <c r="LB235" s="2" t="s">
        <v>132</v>
      </c>
      <c r="LC235" s="2" t="s">
        <v>132</v>
      </c>
      <c r="LD235" s="2" t="s">
        <v>132</v>
      </c>
      <c r="LE235" s="2" t="s">
        <v>132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140</v>
      </c>
      <c r="LZ235" s="2" t="s">
        <v>177</v>
      </c>
      <c r="MA235" s="2" t="s">
        <v>1659</v>
      </c>
      <c r="MB235" s="2" t="s">
        <v>2934</v>
      </c>
      <c r="MC235" s="2" t="s">
        <v>142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140</v>
      </c>
      <c r="ML235" s="2" t="s">
        <v>177</v>
      </c>
      <c r="MM235" s="2" t="s">
        <v>794</v>
      </c>
      <c r="MN235" s="2" t="s">
        <v>132</v>
      </c>
      <c r="MO235" s="2" t="s">
        <v>142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175</v>
      </c>
      <c r="MX235" s="2" t="s">
        <v>177</v>
      </c>
      <c r="MY235" s="2" t="s">
        <v>132</v>
      </c>
      <c r="MZ235" s="2" t="s">
        <v>132</v>
      </c>
      <c r="NA235" s="2" t="s">
        <v>142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176</v>
      </c>
      <c r="OH235" s="2" t="s">
        <v>177</v>
      </c>
      <c r="OI235" s="2" t="s">
        <v>132</v>
      </c>
      <c r="OJ235" s="2" t="s">
        <v>132</v>
      </c>
      <c r="OK235" s="2" t="s">
        <v>142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175</v>
      </c>
      <c r="OT235" s="2" t="s">
        <v>177</v>
      </c>
      <c r="OU235" s="2" t="s">
        <v>132</v>
      </c>
      <c r="OV235" s="2" t="s">
        <v>132</v>
      </c>
      <c r="OW235" s="2" t="s">
        <v>142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175</v>
      </c>
      <c r="PF235" s="2" t="s">
        <v>177</v>
      </c>
      <c r="PG235" s="2" t="s">
        <v>132</v>
      </c>
      <c r="PH235" s="2" t="s">
        <v>132</v>
      </c>
      <c r="PI235" s="2" t="s">
        <v>142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175</v>
      </c>
      <c r="PR235" s="2" t="s">
        <v>177</v>
      </c>
      <c r="PS235" s="2" t="s">
        <v>132</v>
      </c>
      <c r="PT235" s="2" t="s">
        <v>132</v>
      </c>
      <c r="PU235" s="2" t="s">
        <v>142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140</v>
      </c>
      <c r="QP235" s="2" t="s">
        <v>177</v>
      </c>
      <c r="QQ235" s="2" t="s">
        <v>794</v>
      </c>
      <c r="QR235" s="2" t="s">
        <v>957</v>
      </c>
      <c r="QS235" s="2" t="s">
        <v>142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175</v>
      </c>
      <c r="RB235" s="2" t="s">
        <v>177</v>
      </c>
      <c r="RC235" s="2" t="s">
        <v>132</v>
      </c>
      <c r="RD235" s="2" t="s">
        <v>132</v>
      </c>
      <c r="RE235" s="2" t="s">
        <v>142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140</v>
      </c>
      <c r="RN235" s="2" t="s">
        <v>177</v>
      </c>
      <c r="RO235" s="2" t="s">
        <v>1144</v>
      </c>
      <c r="RP235" s="2" t="s">
        <v>1683</v>
      </c>
      <c r="RQ235" s="2" t="s">
        <v>142</v>
      </c>
      <c r="RR235" s="2" t="s">
        <v>132</v>
      </c>
    </row>
    <row r="236">
      <c r="A236" s="2" t="s">
        <v>2935</v>
      </c>
      <c r="B236" s="2" t="s">
        <v>121</v>
      </c>
      <c r="C236" s="2" t="s">
        <v>2881</v>
      </c>
      <c r="D236" s="2" t="s">
        <v>1990</v>
      </c>
      <c r="E236" s="2" t="s">
        <v>660</v>
      </c>
      <c r="F236" s="2" t="s">
        <v>2936</v>
      </c>
      <c r="G236" s="2" t="s">
        <v>2936</v>
      </c>
      <c r="H236" s="2" t="s">
        <v>2936</v>
      </c>
      <c r="I236" s="2" t="s">
        <v>2937</v>
      </c>
      <c r="J236" s="2" t="s">
        <v>127</v>
      </c>
      <c r="K236" s="2" t="s">
        <v>280</v>
      </c>
      <c r="L236" s="3">
        <v>27.2</v>
      </c>
      <c r="M236" s="3">
        <v>28.56</v>
      </c>
      <c r="N236" s="3">
        <v>59.49</v>
      </c>
      <c r="O236" s="2" t="s">
        <v>129</v>
      </c>
      <c r="P236" s="2" t="s">
        <v>632</v>
      </c>
      <c r="Q236" s="2" t="s">
        <v>131</v>
      </c>
      <c r="R236" s="2" t="s">
        <v>132</v>
      </c>
      <c r="S236" s="2" t="s">
        <v>132</v>
      </c>
      <c r="T236" s="2" t="s">
        <v>132</v>
      </c>
      <c r="U236" s="2" t="s">
        <v>134</v>
      </c>
      <c r="V236" s="2" t="s">
        <v>848</v>
      </c>
      <c r="W236" s="2" t="s">
        <v>401</v>
      </c>
      <c r="X236" s="2" t="s">
        <v>132</v>
      </c>
      <c r="Y236" s="2" t="s">
        <v>257</v>
      </c>
      <c r="Z236" s="4">
        <v>42</v>
      </c>
      <c r="AA236" s="4">
        <f>=ROUNDDOWN(14,0)</f>
      </c>
      <c r="AB236" s="5">
        <v>3</v>
      </c>
      <c r="AC236" s="2" t="s">
        <v>132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>
        <v>16</v>
      </c>
      <c r="AQ236" s="8">
        <v>544.86</v>
      </c>
      <c r="AR236" s="4"/>
      <c r="AS236" s="8"/>
      <c r="AT236" s="7"/>
      <c r="AU236" s="7"/>
      <c r="AV236" s="4">
        <v>16</v>
      </c>
      <c r="AW236" s="8">
        <v>544.86</v>
      </c>
      <c r="AX236" s="4"/>
      <c r="AY236" s="8"/>
      <c r="AZ236" s="7"/>
      <c r="BA236" s="7"/>
      <c r="BB236" s="7">
        <v>1</v>
      </c>
      <c r="BC236" s="4">
        <v>16</v>
      </c>
      <c r="BD236" s="8">
        <v>544.86</v>
      </c>
      <c r="BE236" s="4"/>
      <c r="BF236" s="8"/>
      <c r="BG236" s="7"/>
      <c r="BH236" s="7"/>
      <c r="BI236" s="7">
        <v>1</v>
      </c>
      <c r="BJ236" s="4">
        <v>16</v>
      </c>
      <c r="BK236" s="8">
        <v>544.86</v>
      </c>
      <c r="BL236" s="2" t="s">
        <v>2938</v>
      </c>
      <c r="BM236" s="7">
        <v>1</v>
      </c>
      <c r="BN236" s="7">
        <v>1</v>
      </c>
      <c r="BO236" s="4">
        <v>3</v>
      </c>
      <c r="BP236" s="8">
        <v>93.84</v>
      </c>
      <c r="BQ236" s="4"/>
      <c r="BR236" s="8"/>
      <c r="BS236" s="7"/>
      <c r="BT236" s="7"/>
      <c r="BU236" s="2" t="s">
        <v>140</v>
      </c>
      <c r="BV236" s="2" t="s">
        <v>129</v>
      </c>
      <c r="BW236" s="2" t="s">
        <v>132</v>
      </c>
      <c r="BX236" s="2" t="s">
        <v>858</v>
      </c>
      <c r="BY236" s="2" t="s">
        <v>142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140</v>
      </c>
      <c r="CH236" s="2" t="s">
        <v>129</v>
      </c>
      <c r="CI236" s="2" t="s">
        <v>1214</v>
      </c>
      <c r="CJ236" s="2" t="s">
        <v>2600</v>
      </c>
      <c r="CK236" s="2" t="s">
        <v>142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140</v>
      </c>
      <c r="CT236" s="2" t="s">
        <v>129</v>
      </c>
      <c r="CU236" s="2" t="s">
        <v>206</v>
      </c>
      <c r="CV236" s="2" t="s">
        <v>132</v>
      </c>
      <c r="CW236" s="2" t="s">
        <v>142</v>
      </c>
      <c r="CX236" s="2" t="s">
        <v>132</v>
      </c>
      <c r="CY236" s="4">
        <v>2</v>
      </c>
      <c r="CZ236" s="8">
        <v>81.75</v>
      </c>
      <c r="DA236" s="4"/>
      <c r="DB236" s="8"/>
      <c r="DC236" s="7"/>
      <c r="DD236" s="7"/>
      <c r="DE236" s="2" t="s">
        <v>140</v>
      </c>
      <c r="DF236" s="2" t="s">
        <v>129</v>
      </c>
      <c r="DG236" s="2" t="s">
        <v>2716</v>
      </c>
      <c r="DH236" s="2" t="s">
        <v>1196</v>
      </c>
      <c r="DI236" s="2" t="s">
        <v>142</v>
      </c>
      <c r="DJ236" s="2" t="s">
        <v>132</v>
      </c>
      <c r="DK236" s="4">
        <v>6</v>
      </c>
      <c r="DL236" s="8">
        <v>211.68</v>
      </c>
      <c r="DM236" s="4"/>
      <c r="DN236" s="8"/>
      <c r="DO236" s="7"/>
      <c r="DP236" s="7"/>
      <c r="DQ236" s="2" t="s">
        <v>140</v>
      </c>
      <c r="DR236" s="2" t="s">
        <v>129</v>
      </c>
      <c r="DS236" s="2" t="s">
        <v>1484</v>
      </c>
      <c r="DT236" s="2" t="s">
        <v>271</v>
      </c>
      <c r="DU236" s="2" t="s">
        <v>142</v>
      </c>
      <c r="DV236" s="2" t="s">
        <v>132</v>
      </c>
      <c r="DW236" s="4">
        <v>1</v>
      </c>
      <c r="DX236" s="8">
        <v>37.63</v>
      </c>
      <c r="DY236" s="4"/>
      <c r="DZ236" s="8"/>
      <c r="EA236" s="7"/>
      <c r="EB236" s="7"/>
      <c r="EC236" s="2" t="s">
        <v>140</v>
      </c>
      <c r="ED236" s="2" t="s">
        <v>129</v>
      </c>
      <c r="EE236" s="2" t="s">
        <v>331</v>
      </c>
      <c r="EF236" s="2" t="s">
        <v>2939</v>
      </c>
      <c r="EG236" s="2" t="s">
        <v>142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140</v>
      </c>
      <c r="EP236" s="2" t="s">
        <v>129</v>
      </c>
      <c r="EQ236" s="2" t="s">
        <v>2940</v>
      </c>
      <c r="ER236" s="2" t="s">
        <v>132</v>
      </c>
      <c r="ES236" s="2" t="s">
        <v>142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164</v>
      </c>
      <c r="FB236" s="2" t="s">
        <v>129</v>
      </c>
      <c r="FC236" s="2" t="s">
        <v>132</v>
      </c>
      <c r="FD236" s="2" t="s">
        <v>132</v>
      </c>
      <c r="FE236" s="2" t="s">
        <v>142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173</v>
      </c>
      <c r="FN236" s="2" t="s">
        <v>129</v>
      </c>
      <c r="FO236" s="2" t="s">
        <v>132</v>
      </c>
      <c r="FP236" s="2" t="s">
        <v>132</v>
      </c>
      <c r="FQ236" s="2" t="s">
        <v>142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140</v>
      </c>
      <c r="FZ236" s="2" t="s">
        <v>129</v>
      </c>
      <c r="GA236" s="2" t="s">
        <v>2577</v>
      </c>
      <c r="GB236" s="2" t="s">
        <v>132</v>
      </c>
      <c r="GC236" s="2" t="s">
        <v>142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140</v>
      </c>
      <c r="GL236" s="2" t="s">
        <v>129</v>
      </c>
      <c r="GM236" s="2" t="s">
        <v>2716</v>
      </c>
      <c r="GN236" s="2" t="s">
        <v>132</v>
      </c>
      <c r="GO236" s="2" t="s">
        <v>142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140</v>
      </c>
      <c r="GX236" s="2" t="s">
        <v>129</v>
      </c>
      <c r="GY236" s="2" t="s">
        <v>162</v>
      </c>
      <c r="GZ236" s="2" t="s">
        <v>132</v>
      </c>
      <c r="HA236" s="2" t="s">
        <v>142</v>
      </c>
      <c r="HB236" s="2" t="s">
        <v>132</v>
      </c>
      <c r="HC236" s="4">
        <v>4</v>
      </c>
      <c r="HD236" s="8">
        <v>119.96</v>
      </c>
      <c r="HE236" s="4"/>
      <c r="HF236" s="8"/>
      <c r="HG236" s="7"/>
      <c r="HH236" s="7"/>
      <c r="HI236" s="2" t="s">
        <v>140</v>
      </c>
      <c r="HJ236" s="2" t="s">
        <v>129</v>
      </c>
      <c r="HK236" s="2" t="s">
        <v>480</v>
      </c>
      <c r="HL236" s="2" t="s">
        <v>437</v>
      </c>
      <c r="HM236" s="2" t="s">
        <v>142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173</v>
      </c>
      <c r="HV236" s="2" t="s">
        <v>129</v>
      </c>
      <c r="HW236" s="2" t="s">
        <v>132</v>
      </c>
      <c r="HX236" s="2" t="s">
        <v>132</v>
      </c>
      <c r="HY236" s="2" t="s">
        <v>142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168</v>
      </c>
      <c r="IH236" s="2" t="s">
        <v>129</v>
      </c>
      <c r="II236" s="2" t="s">
        <v>132</v>
      </c>
      <c r="IJ236" s="2" t="s">
        <v>132</v>
      </c>
      <c r="IK236" s="2" t="s">
        <v>142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175</v>
      </c>
      <c r="IT236" s="2" t="s">
        <v>129</v>
      </c>
      <c r="IU236" s="2" t="s">
        <v>132</v>
      </c>
      <c r="IV236" s="2" t="s">
        <v>132</v>
      </c>
      <c r="IW236" s="2" t="s">
        <v>142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164</v>
      </c>
      <c r="JF236" s="2" t="s">
        <v>129</v>
      </c>
      <c r="JG236" s="2" t="s">
        <v>132</v>
      </c>
      <c r="JH236" s="2" t="s">
        <v>132</v>
      </c>
      <c r="JI236" s="2" t="s">
        <v>142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176</v>
      </c>
      <c r="JR236" s="2" t="s">
        <v>129</v>
      </c>
      <c r="JS236" s="2" t="s">
        <v>132</v>
      </c>
      <c r="JT236" s="2" t="s">
        <v>132</v>
      </c>
      <c r="JU236" s="2" t="s">
        <v>142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140</v>
      </c>
      <c r="KD236" s="2" t="s">
        <v>129</v>
      </c>
      <c r="KE236" s="2" t="s">
        <v>861</v>
      </c>
      <c r="KF236" s="2" t="s">
        <v>132</v>
      </c>
      <c r="KG236" s="2" t="s">
        <v>142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132</v>
      </c>
      <c r="KP236" s="2" t="s">
        <v>132</v>
      </c>
      <c r="KQ236" s="2" t="s">
        <v>132</v>
      </c>
      <c r="KR236" s="2" t="s">
        <v>132</v>
      </c>
      <c r="KS236" s="2" t="s">
        <v>132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175</v>
      </c>
      <c r="LB236" s="2" t="s">
        <v>177</v>
      </c>
      <c r="LC236" s="2" t="s">
        <v>132</v>
      </c>
      <c r="LD236" s="2" t="s">
        <v>132</v>
      </c>
      <c r="LE236" s="2" t="s">
        <v>142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164</v>
      </c>
      <c r="LZ236" s="2" t="s">
        <v>129</v>
      </c>
      <c r="MA236" s="2" t="s">
        <v>132</v>
      </c>
      <c r="MB236" s="2" t="s">
        <v>132</v>
      </c>
      <c r="MC236" s="2" t="s">
        <v>142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175</v>
      </c>
      <c r="ML236" s="2" t="s">
        <v>129</v>
      </c>
      <c r="MM236" s="2" t="s">
        <v>132</v>
      </c>
      <c r="MN236" s="2" t="s">
        <v>132</v>
      </c>
      <c r="MO236" s="2" t="s">
        <v>142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175</v>
      </c>
      <c r="MX236" s="2" t="s">
        <v>129</v>
      </c>
      <c r="MY236" s="2" t="s">
        <v>132</v>
      </c>
      <c r="MZ236" s="2" t="s">
        <v>132</v>
      </c>
      <c r="NA236" s="2" t="s">
        <v>142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175</v>
      </c>
      <c r="NJ236" s="2" t="s">
        <v>129</v>
      </c>
      <c r="NK236" s="2" t="s">
        <v>132</v>
      </c>
      <c r="NL236" s="2" t="s">
        <v>132</v>
      </c>
      <c r="NM236" s="2" t="s">
        <v>142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176</v>
      </c>
      <c r="OH236" s="2" t="s">
        <v>129</v>
      </c>
      <c r="OI236" s="2" t="s">
        <v>132</v>
      </c>
      <c r="OJ236" s="2" t="s">
        <v>132</v>
      </c>
      <c r="OK236" s="2" t="s">
        <v>142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132</v>
      </c>
      <c r="OT236" s="2" t="s">
        <v>132</v>
      </c>
      <c r="OU236" s="2" t="s">
        <v>132</v>
      </c>
      <c r="OV236" s="2" t="s">
        <v>132</v>
      </c>
      <c r="OW236" s="2" t="s">
        <v>132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164</v>
      </c>
      <c r="PF236" s="2" t="s">
        <v>129</v>
      </c>
      <c r="PG236" s="2" t="s">
        <v>132</v>
      </c>
      <c r="PH236" s="2" t="s">
        <v>132</v>
      </c>
      <c r="PI236" s="2" t="s">
        <v>142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175</v>
      </c>
      <c r="PR236" s="2" t="s">
        <v>129</v>
      </c>
      <c r="PS236" s="2" t="s">
        <v>132</v>
      </c>
      <c r="PT236" s="2" t="s">
        <v>132</v>
      </c>
      <c r="PU236" s="2" t="s">
        <v>142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175</v>
      </c>
      <c r="QD236" s="2" t="s">
        <v>129</v>
      </c>
      <c r="QE236" s="2" t="s">
        <v>132</v>
      </c>
      <c r="QF236" s="2" t="s">
        <v>132</v>
      </c>
      <c r="QG236" s="2" t="s">
        <v>142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132</v>
      </c>
      <c r="QP236" s="2" t="s">
        <v>132</v>
      </c>
      <c r="QQ236" s="2" t="s">
        <v>132</v>
      </c>
      <c r="QR236" s="2" t="s">
        <v>132</v>
      </c>
      <c r="QS236" s="2" t="s">
        <v>132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175</v>
      </c>
      <c r="RB236" s="2" t="s">
        <v>129</v>
      </c>
      <c r="RC236" s="2" t="s">
        <v>132</v>
      </c>
      <c r="RD236" s="2" t="s">
        <v>132</v>
      </c>
      <c r="RE236" s="2" t="s">
        <v>142</v>
      </c>
      <c r="RF236" s="2" t="s">
        <v>180</v>
      </c>
      <c r="RG236" s="4"/>
      <c r="RH236" s="8"/>
      <c r="RI236" s="4"/>
      <c r="RJ236" s="8"/>
      <c r="RK236" s="7"/>
      <c r="RL236" s="7"/>
      <c r="RM236" s="2" t="s">
        <v>140</v>
      </c>
      <c r="RN236" s="2" t="s">
        <v>177</v>
      </c>
      <c r="RO236" s="2" t="s">
        <v>1218</v>
      </c>
      <c r="RP236" s="2" t="s">
        <v>132</v>
      </c>
      <c r="RQ236" s="2" t="s">
        <v>142</v>
      </c>
      <c r="RR236" s="2" t="s">
        <v>132</v>
      </c>
    </row>
    <row r="237">
      <c r="A237" s="2" t="s">
        <v>2941</v>
      </c>
      <c r="B237" s="2" t="s">
        <v>121</v>
      </c>
      <c r="C237" s="2" t="s">
        <v>2942</v>
      </c>
      <c r="D237" s="2" t="s">
        <v>929</v>
      </c>
      <c r="E237" s="2" t="s">
        <v>930</v>
      </c>
      <c r="F237" s="2" t="s">
        <v>2943</v>
      </c>
      <c r="G237" s="2" t="s">
        <v>2943</v>
      </c>
      <c r="H237" s="2" t="s">
        <v>2943</v>
      </c>
      <c r="I237" s="2" t="s">
        <v>1011</v>
      </c>
      <c r="J237" s="2" t="s">
        <v>127</v>
      </c>
      <c r="K237" s="2" t="s">
        <v>380</v>
      </c>
      <c r="L237" s="3">
        <v>39.27</v>
      </c>
      <c r="M237" s="3">
        <v>41.23</v>
      </c>
      <c r="N237" s="3">
        <v>84.99</v>
      </c>
      <c r="O237" s="2" t="s">
        <v>129</v>
      </c>
      <c r="P237" s="2" t="s">
        <v>321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282</v>
      </c>
      <c r="V237" s="2" t="s">
        <v>2944</v>
      </c>
      <c r="W237" s="2" t="s">
        <v>401</v>
      </c>
      <c r="X237" s="2" t="s">
        <v>132</v>
      </c>
      <c r="Y237" s="2" t="s">
        <v>1768</v>
      </c>
      <c r="Z237" s="4">
        <v>181</v>
      </c>
      <c r="AA237" s="4">
        <f>=ROUNDDOWN(45.25,0)</f>
      </c>
      <c r="AB237" s="5">
        <v>4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14</v>
      </c>
      <c r="AQ237" s="8">
        <v>623.4</v>
      </c>
      <c r="AR237" s="4"/>
      <c r="AS237" s="8"/>
      <c r="AT237" s="7"/>
      <c r="AU237" s="7"/>
      <c r="AV237" s="4">
        <v>14</v>
      </c>
      <c r="AW237" s="8">
        <v>623.4</v>
      </c>
      <c r="AX237" s="4"/>
      <c r="AY237" s="8"/>
      <c r="AZ237" s="7"/>
      <c r="BA237" s="7"/>
      <c r="BB237" s="7">
        <v>1</v>
      </c>
      <c r="BC237" s="4">
        <v>14</v>
      </c>
      <c r="BD237" s="8">
        <v>623.4</v>
      </c>
      <c r="BE237" s="4"/>
      <c r="BF237" s="8"/>
      <c r="BG237" s="7"/>
      <c r="BH237" s="7"/>
      <c r="BI237" s="7">
        <v>1</v>
      </c>
      <c r="BJ237" s="4">
        <v>14</v>
      </c>
      <c r="BK237" s="8">
        <v>623.4</v>
      </c>
      <c r="BL237" s="2" t="s">
        <v>2945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288</v>
      </c>
      <c r="BV237" s="2" t="s">
        <v>177</v>
      </c>
      <c r="BW237" s="2" t="s">
        <v>132</v>
      </c>
      <c r="BX237" s="2" t="s">
        <v>2746</v>
      </c>
      <c r="BY237" s="2" t="s">
        <v>142</v>
      </c>
      <c r="BZ237" s="2" t="s">
        <v>132</v>
      </c>
      <c r="CA237" s="4">
        <v>3</v>
      </c>
      <c r="CB237" s="8">
        <v>102.94</v>
      </c>
      <c r="CC237" s="4"/>
      <c r="CD237" s="8"/>
      <c r="CE237" s="7"/>
      <c r="CF237" s="7"/>
      <c r="CG237" s="2" t="s">
        <v>140</v>
      </c>
      <c r="CH237" s="2" t="s">
        <v>129</v>
      </c>
      <c r="CI237" s="2" t="s">
        <v>353</v>
      </c>
      <c r="CJ237" s="2" t="s">
        <v>784</v>
      </c>
      <c r="CK237" s="2" t="s">
        <v>142</v>
      </c>
      <c r="CL237" s="2" t="s">
        <v>132</v>
      </c>
      <c r="CM237" s="4">
        <v>4</v>
      </c>
      <c r="CN237" s="8">
        <v>180</v>
      </c>
      <c r="CO237" s="4"/>
      <c r="CP237" s="8"/>
      <c r="CQ237" s="7"/>
      <c r="CR237" s="7"/>
      <c r="CS237" s="2" t="s">
        <v>140</v>
      </c>
      <c r="CT237" s="2" t="s">
        <v>129</v>
      </c>
      <c r="CU237" s="2" t="s">
        <v>353</v>
      </c>
      <c r="CV237" s="2" t="s">
        <v>785</v>
      </c>
      <c r="CW237" s="2" t="s">
        <v>142</v>
      </c>
      <c r="CX237" s="2" t="s">
        <v>132</v>
      </c>
      <c r="CY237" s="4">
        <v>1</v>
      </c>
      <c r="CZ237" s="8">
        <v>41.23</v>
      </c>
      <c r="DA237" s="4"/>
      <c r="DB237" s="8"/>
      <c r="DC237" s="7"/>
      <c r="DD237" s="7"/>
      <c r="DE237" s="2" t="s">
        <v>140</v>
      </c>
      <c r="DF237" s="2" t="s">
        <v>129</v>
      </c>
      <c r="DG237" s="2" t="s">
        <v>2946</v>
      </c>
      <c r="DH237" s="2" t="s">
        <v>1671</v>
      </c>
      <c r="DI237" s="2" t="s">
        <v>142</v>
      </c>
      <c r="DJ237" s="2" t="s">
        <v>132</v>
      </c>
      <c r="DK237" s="4">
        <v>5</v>
      </c>
      <c r="DL237" s="8">
        <v>254.7</v>
      </c>
      <c r="DM237" s="4"/>
      <c r="DN237" s="8"/>
      <c r="DO237" s="7"/>
      <c r="DP237" s="7"/>
      <c r="DQ237" s="2" t="s">
        <v>140</v>
      </c>
      <c r="DR237" s="2" t="s">
        <v>129</v>
      </c>
      <c r="DS237" s="2" t="s">
        <v>771</v>
      </c>
      <c r="DT237" s="2" t="s">
        <v>772</v>
      </c>
      <c r="DU237" s="2" t="s">
        <v>142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140</v>
      </c>
      <c r="ED237" s="2" t="s">
        <v>129</v>
      </c>
      <c r="EE237" s="2" t="s">
        <v>1653</v>
      </c>
      <c r="EF237" s="2" t="s">
        <v>2947</v>
      </c>
      <c r="EG237" s="2" t="s">
        <v>142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140</v>
      </c>
      <c r="EP237" s="2" t="s">
        <v>129</v>
      </c>
      <c r="EQ237" s="2" t="s">
        <v>2336</v>
      </c>
      <c r="ER237" s="2" t="s">
        <v>1774</v>
      </c>
      <c r="ES237" s="2" t="s">
        <v>142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140</v>
      </c>
      <c r="FB237" s="2" t="s">
        <v>177</v>
      </c>
      <c r="FC237" s="2" t="s">
        <v>1513</v>
      </c>
      <c r="FD237" s="2" t="s">
        <v>132</v>
      </c>
      <c r="FE237" s="2" t="s">
        <v>142</v>
      </c>
      <c r="FF237" s="2" t="s">
        <v>132</v>
      </c>
      <c r="FG237" s="4">
        <v>1</v>
      </c>
      <c r="FH237" s="8">
        <v>44.53</v>
      </c>
      <c r="FI237" s="4"/>
      <c r="FJ237" s="8"/>
      <c r="FK237" s="7"/>
      <c r="FL237" s="7"/>
      <c r="FM237" s="2" t="s">
        <v>140</v>
      </c>
      <c r="FN237" s="2" t="s">
        <v>129</v>
      </c>
      <c r="FO237" s="2" t="s">
        <v>156</v>
      </c>
      <c r="FP237" s="2" t="s">
        <v>476</v>
      </c>
      <c r="FQ237" s="2" t="s">
        <v>142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140</v>
      </c>
      <c r="FZ237" s="2" t="s">
        <v>129</v>
      </c>
      <c r="GA237" s="2" t="s">
        <v>779</v>
      </c>
      <c r="GB237" s="2" t="s">
        <v>2948</v>
      </c>
      <c r="GC237" s="2" t="s">
        <v>142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140</v>
      </c>
      <c r="GL237" s="2" t="s">
        <v>129</v>
      </c>
      <c r="GM237" s="2" t="s">
        <v>2946</v>
      </c>
      <c r="GN237" s="2" t="s">
        <v>2931</v>
      </c>
      <c r="GO237" s="2" t="s">
        <v>142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140</v>
      </c>
      <c r="GX237" s="2" t="s">
        <v>129</v>
      </c>
      <c r="GY237" s="2" t="s">
        <v>809</v>
      </c>
      <c r="GZ237" s="2" t="s">
        <v>132</v>
      </c>
      <c r="HA237" s="2" t="s">
        <v>142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140</v>
      </c>
      <c r="HJ237" s="2" t="s">
        <v>129</v>
      </c>
      <c r="HK237" s="2" t="s">
        <v>1272</v>
      </c>
      <c r="HL237" s="2" t="s">
        <v>1517</v>
      </c>
      <c r="HM237" s="2" t="s">
        <v>142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140</v>
      </c>
      <c r="HV237" s="2" t="s">
        <v>129</v>
      </c>
      <c r="HW237" s="2" t="s">
        <v>367</v>
      </c>
      <c r="HX237" s="2" t="s">
        <v>526</v>
      </c>
      <c r="HY237" s="2" t="s">
        <v>142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168</v>
      </c>
      <c r="IH237" s="2" t="s">
        <v>129</v>
      </c>
      <c r="II237" s="2" t="s">
        <v>132</v>
      </c>
      <c r="IJ237" s="2" t="s">
        <v>132</v>
      </c>
      <c r="IK237" s="2" t="s">
        <v>142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140</v>
      </c>
      <c r="IT237" s="2" t="s">
        <v>129</v>
      </c>
      <c r="IU237" s="2" t="s">
        <v>169</v>
      </c>
      <c r="IV237" s="2" t="s">
        <v>132</v>
      </c>
      <c r="IW237" s="2" t="s">
        <v>142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164</v>
      </c>
      <c r="JF237" s="2" t="s">
        <v>129</v>
      </c>
      <c r="JG237" s="2" t="s">
        <v>132</v>
      </c>
      <c r="JH237" s="2" t="s">
        <v>132</v>
      </c>
      <c r="JI237" s="2" t="s">
        <v>142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140</v>
      </c>
      <c r="JR237" s="2" t="s">
        <v>129</v>
      </c>
      <c r="JS237" s="2" t="s">
        <v>2949</v>
      </c>
      <c r="JT237" s="2" t="s">
        <v>2950</v>
      </c>
      <c r="JU237" s="2" t="s">
        <v>142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140</v>
      </c>
      <c r="KD237" s="2" t="s">
        <v>129</v>
      </c>
      <c r="KE237" s="2" t="s">
        <v>373</v>
      </c>
      <c r="KF237" s="2" t="s">
        <v>2052</v>
      </c>
      <c r="KG237" s="2" t="s">
        <v>142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132</v>
      </c>
      <c r="KP237" s="2" t="s">
        <v>132</v>
      </c>
      <c r="KQ237" s="2" t="s">
        <v>132</v>
      </c>
      <c r="KR237" s="2" t="s">
        <v>132</v>
      </c>
      <c r="KS237" s="2" t="s">
        <v>132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132</v>
      </c>
      <c r="LN237" s="2" t="s">
        <v>132</v>
      </c>
      <c r="LO237" s="2" t="s">
        <v>132</v>
      </c>
      <c r="LP237" s="2" t="s">
        <v>132</v>
      </c>
      <c r="LQ237" s="2" t="s">
        <v>132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140</v>
      </c>
      <c r="LZ237" s="2" t="s">
        <v>174</v>
      </c>
      <c r="MA237" s="2" t="s">
        <v>1539</v>
      </c>
      <c r="MB237" s="2" t="s">
        <v>2876</v>
      </c>
      <c r="MC237" s="2" t="s">
        <v>142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140</v>
      </c>
      <c r="ML237" s="2" t="s">
        <v>129</v>
      </c>
      <c r="MM237" s="2" t="s">
        <v>794</v>
      </c>
      <c r="MN237" s="2" t="s">
        <v>1197</v>
      </c>
      <c r="MO237" s="2" t="s">
        <v>142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175</v>
      </c>
      <c r="MX237" s="2" t="s">
        <v>129</v>
      </c>
      <c r="MY237" s="2" t="s">
        <v>132</v>
      </c>
      <c r="MZ237" s="2" t="s">
        <v>132</v>
      </c>
      <c r="NA237" s="2" t="s">
        <v>142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175</v>
      </c>
      <c r="NJ237" s="2" t="s">
        <v>129</v>
      </c>
      <c r="NK237" s="2" t="s">
        <v>132</v>
      </c>
      <c r="NL237" s="2" t="s">
        <v>132</v>
      </c>
      <c r="NM237" s="2" t="s">
        <v>142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175</v>
      </c>
      <c r="OH237" s="2" t="s">
        <v>129</v>
      </c>
      <c r="OI237" s="2" t="s">
        <v>132</v>
      </c>
      <c r="OJ237" s="2" t="s">
        <v>132</v>
      </c>
      <c r="OK237" s="2" t="s">
        <v>142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175</v>
      </c>
      <c r="OT237" s="2" t="s">
        <v>177</v>
      </c>
      <c r="OU237" s="2" t="s">
        <v>132</v>
      </c>
      <c r="OV237" s="2" t="s">
        <v>132</v>
      </c>
      <c r="OW237" s="2" t="s">
        <v>142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164</v>
      </c>
      <c r="PF237" s="2" t="s">
        <v>129</v>
      </c>
      <c r="PG237" s="2" t="s">
        <v>132</v>
      </c>
      <c r="PH237" s="2" t="s">
        <v>132</v>
      </c>
      <c r="PI237" s="2" t="s">
        <v>142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140</v>
      </c>
      <c r="PR237" s="2" t="s">
        <v>177</v>
      </c>
      <c r="PS237" s="2" t="s">
        <v>178</v>
      </c>
      <c r="PT237" s="2" t="s">
        <v>2671</v>
      </c>
      <c r="PU237" s="2" t="s">
        <v>142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140</v>
      </c>
      <c r="QP237" s="2" t="s">
        <v>177</v>
      </c>
      <c r="QQ237" s="2" t="s">
        <v>1631</v>
      </c>
      <c r="QR237" s="2" t="s">
        <v>148</v>
      </c>
      <c r="QS237" s="2" t="s">
        <v>142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175</v>
      </c>
      <c r="RB237" s="2" t="s">
        <v>129</v>
      </c>
      <c r="RC237" s="2" t="s">
        <v>132</v>
      </c>
      <c r="RD237" s="2" t="s">
        <v>132</v>
      </c>
      <c r="RE237" s="2" t="s">
        <v>142</v>
      </c>
      <c r="RF237" s="2" t="s">
        <v>180</v>
      </c>
      <c r="RG237" s="4"/>
      <c r="RH237" s="8"/>
      <c r="RI237" s="4"/>
      <c r="RJ237" s="8"/>
      <c r="RK237" s="7"/>
      <c r="RL237" s="7"/>
      <c r="RM237" s="2" t="s">
        <v>140</v>
      </c>
      <c r="RN237" s="2" t="s">
        <v>177</v>
      </c>
      <c r="RO237" s="2" t="s">
        <v>945</v>
      </c>
      <c r="RP237" s="2" t="s">
        <v>1070</v>
      </c>
      <c r="RQ237" s="2" t="s">
        <v>142</v>
      </c>
      <c r="RR237" s="2" t="s">
        <v>132</v>
      </c>
    </row>
    <row r="238">
      <c r="A238" s="2" t="s">
        <v>2951</v>
      </c>
      <c r="B238" s="2" t="s">
        <v>121</v>
      </c>
      <c r="C238" s="2" t="s">
        <v>2942</v>
      </c>
      <c r="D238" s="2" t="s">
        <v>929</v>
      </c>
      <c r="E238" s="2" t="s">
        <v>930</v>
      </c>
      <c r="F238" s="2" t="s">
        <v>2952</v>
      </c>
      <c r="G238" s="2" t="s">
        <v>2952</v>
      </c>
      <c r="H238" s="2" t="s">
        <v>2952</v>
      </c>
      <c r="I238" s="2" t="s">
        <v>2953</v>
      </c>
      <c r="J238" s="2" t="s">
        <v>127</v>
      </c>
      <c r="K238" s="2" t="s">
        <v>349</v>
      </c>
      <c r="L238" s="3">
        <v>13.5</v>
      </c>
      <c r="M238" s="3">
        <v>14.18</v>
      </c>
      <c r="N238" s="3">
        <v>29.99</v>
      </c>
      <c r="O238" s="2" t="s">
        <v>905</v>
      </c>
      <c r="P238" s="2" t="s">
        <v>632</v>
      </c>
      <c r="Q238" s="2" t="s">
        <v>131</v>
      </c>
      <c r="R238" s="2" t="s">
        <v>132</v>
      </c>
      <c r="S238" s="2" t="s">
        <v>2954</v>
      </c>
      <c r="T238" s="2" t="s">
        <v>132</v>
      </c>
      <c r="U238" s="2" t="s">
        <v>282</v>
      </c>
      <c r="V238" s="2" t="s">
        <v>2944</v>
      </c>
      <c r="W238" s="2" t="s">
        <v>401</v>
      </c>
      <c r="X238" s="2" t="s">
        <v>132</v>
      </c>
      <c r="Y238" s="2" t="s">
        <v>1506</v>
      </c>
      <c r="Z238" s="4"/>
      <c r="AA238" s="4">
        <f>=ROUNDDOWN({0},0)</f>
      </c>
      <c r="AB238" s="5"/>
      <c r="AC238" s="2" t="s">
        <v>132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140</v>
      </c>
      <c r="BV238" s="2" t="s">
        <v>129</v>
      </c>
      <c r="BW238" s="2" t="s">
        <v>132</v>
      </c>
      <c r="BX238" s="2" t="s">
        <v>1495</v>
      </c>
      <c r="BY238" s="2" t="s">
        <v>142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140</v>
      </c>
      <c r="CH238" s="2" t="s">
        <v>177</v>
      </c>
      <c r="CI238" s="2" t="s">
        <v>353</v>
      </c>
      <c r="CJ238" s="2" t="s">
        <v>2415</v>
      </c>
      <c r="CK238" s="2" t="s">
        <v>180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140</v>
      </c>
      <c r="CT238" s="2" t="s">
        <v>177</v>
      </c>
      <c r="CU238" s="2" t="s">
        <v>353</v>
      </c>
      <c r="CV238" s="2" t="s">
        <v>831</v>
      </c>
      <c r="CW238" s="2" t="s">
        <v>142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140</v>
      </c>
      <c r="DF238" s="2" t="s">
        <v>177</v>
      </c>
      <c r="DG238" s="2" t="s">
        <v>353</v>
      </c>
      <c r="DH238" s="2" t="s">
        <v>2947</v>
      </c>
      <c r="DI238" s="2" t="s">
        <v>142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140</v>
      </c>
      <c r="DR238" s="2" t="s">
        <v>177</v>
      </c>
      <c r="DS238" s="2" t="s">
        <v>976</v>
      </c>
      <c r="DT238" s="2" t="s">
        <v>1060</v>
      </c>
      <c r="DU238" s="2" t="s">
        <v>142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140</v>
      </c>
      <c r="ED238" s="2" t="s">
        <v>177</v>
      </c>
      <c r="EE238" s="2" t="s">
        <v>1145</v>
      </c>
      <c r="EF238" s="2" t="s">
        <v>377</v>
      </c>
      <c r="EG238" s="2" t="s">
        <v>142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140</v>
      </c>
      <c r="EP238" s="2" t="s">
        <v>129</v>
      </c>
      <c r="EQ238" s="2" t="s">
        <v>2955</v>
      </c>
      <c r="ER238" s="2" t="s">
        <v>2231</v>
      </c>
      <c r="ES238" s="2" t="s">
        <v>142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140</v>
      </c>
      <c r="FB238" s="2" t="s">
        <v>177</v>
      </c>
      <c r="FC238" s="2" t="s">
        <v>1513</v>
      </c>
      <c r="FD238" s="2" t="s">
        <v>594</v>
      </c>
      <c r="FE238" s="2" t="s">
        <v>142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175</v>
      </c>
      <c r="FN238" s="2" t="s">
        <v>129</v>
      </c>
      <c r="FO238" s="2" t="s">
        <v>132</v>
      </c>
      <c r="FP238" s="2" t="s">
        <v>132</v>
      </c>
      <c r="FQ238" s="2" t="s">
        <v>142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175</v>
      </c>
      <c r="FZ238" s="2" t="s">
        <v>129</v>
      </c>
      <c r="GA238" s="2" t="s">
        <v>132</v>
      </c>
      <c r="GB238" s="2" t="s">
        <v>132</v>
      </c>
      <c r="GC238" s="2" t="s">
        <v>142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140</v>
      </c>
      <c r="GL238" s="2" t="s">
        <v>177</v>
      </c>
      <c r="GM238" s="2" t="s">
        <v>353</v>
      </c>
      <c r="GN238" s="2" t="s">
        <v>2878</v>
      </c>
      <c r="GO238" s="2" t="s">
        <v>142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132</v>
      </c>
      <c r="GX238" s="2" t="s">
        <v>132</v>
      </c>
      <c r="GY238" s="2" t="s">
        <v>132</v>
      </c>
      <c r="GZ238" s="2" t="s">
        <v>132</v>
      </c>
      <c r="HA238" s="2" t="s">
        <v>132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140</v>
      </c>
      <c r="HJ238" s="2" t="s">
        <v>177</v>
      </c>
      <c r="HK238" s="2" t="s">
        <v>1272</v>
      </c>
      <c r="HL238" s="2" t="s">
        <v>2738</v>
      </c>
      <c r="HM238" s="2" t="s">
        <v>142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175</v>
      </c>
      <c r="HV238" s="2" t="s">
        <v>129</v>
      </c>
      <c r="HW238" s="2" t="s">
        <v>132</v>
      </c>
      <c r="HX238" s="2" t="s">
        <v>132</v>
      </c>
      <c r="HY238" s="2" t="s">
        <v>142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175</v>
      </c>
      <c r="IH238" s="2" t="s">
        <v>129</v>
      </c>
      <c r="II238" s="2" t="s">
        <v>132</v>
      </c>
      <c r="IJ238" s="2" t="s">
        <v>132</v>
      </c>
      <c r="IK238" s="2" t="s">
        <v>142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132</v>
      </c>
      <c r="IT238" s="2" t="s">
        <v>132</v>
      </c>
      <c r="IU238" s="2" t="s">
        <v>132</v>
      </c>
      <c r="IV238" s="2" t="s">
        <v>132</v>
      </c>
      <c r="IW238" s="2" t="s">
        <v>132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175</v>
      </c>
      <c r="JF238" s="2" t="s">
        <v>129</v>
      </c>
      <c r="JG238" s="2" t="s">
        <v>132</v>
      </c>
      <c r="JH238" s="2" t="s">
        <v>132</v>
      </c>
      <c r="JI238" s="2" t="s">
        <v>142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176</v>
      </c>
      <c r="JR238" s="2" t="s">
        <v>129</v>
      </c>
      <c r="JS238" s="2" t="s">
        <v>132</v>
      </c>
      <c r="JT238" s="2" t="s">
        <v>132</v>
      </c>
      <c r="JU238" s="2" t="s">
        <v>142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515</v>
      </c>
      <c r="KD238" s="2" t="s">
        <v>129</v>
      </c>
      <c r="KE238" s="2" t="s">
        <v>373</v>
      </c>
      <c r="KF238" s="2" t="s">
        <v>132</v>
      </c>
      <c r="KG238" s="2" t="s">
        <v>142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132</v>
      </c>
      <c r="KP238" s="2" t="s">
        <v>132</v>
      </c>
      <c r="KQ238" s="2" t="s">
        <v>132</v>
      </c>
      <c r="KR238" s="2" t="s">
        <v>132</v>
      </c>
      <c r="KS238" s="2" t="s">
        <v>132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132</v>
      </c>
      <c r="LN238" s="2" t="s">
        <v>132</v>
      </c>
      <c r="LO238" s="2" t="s">
        <v>132</v>
      </c>
      <c r="LP238" s="2" t="s">
        <v>132</v>
      </c>
      <c r="LQ238" s="2" t="s">
        <v>132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140</v>
      </c>
      <c r="LZ238" s="2" t="s">
        <v>177</v>
      </c>
      <c r="MA238" s="2" t="s">
        <v>1024</v>
      </c>
      <c r="MB238" s="2" t="s">
        <v>2956</v>
      </c>
      <c r="MC238" s="2" t="s">
        <v>142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140</v>
      </c>
      <c r="ML238" s="2" t="s">
        <v>177</v>
      </c>
      <c r="MM238" s="2" t="s">
        <v>794</v>
      </c>
      <c r="MN238" s="2" t="s">
        <v>2838</v>
      </c>
      <c r="MO238" s="2" t="s">
        <v>142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175</v>
      </c>
      <c r="MX238" s="2" t="s">
        <v>129</v>
      </c>
      <c r="MY238" s="2" t="s">
        <v>132</v>
      </c>
      <c r="MZ238" s="2" t="s">
        <v>132</v>
      </c>
      <c r="NA238" s="2" t="s">
        <v>142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176</v>
      </c>
      <c r="OH238" s="2" t="s">
        <v>129</v>
      </c>
      <c r="OI238" s="2" t="s">
        <v>132</v>
      </c>
      <c r="OJ238" s="2" t="s">
        <v>132</v>
      </c>
      <c r="OK238" s="2" t="s">
        <v>142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175</v>
      </c>
      <c r="OT238" s="2" t="s">
        <v>177</v>
      </c>
      <c r="OU238" s="2" t="s">
        <v>132</v>
      </c>
      <c r="OV238" s="2" t="s">
        <v>132</v>
      </c>
      <c r="OW238" s="2" t="s">
        <v>142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164</v>
      </c>
      <c r="PF238" s="2" t="s">
        <v>129</v>
      </c>
      <c r="PG238" s="2" t="s">
        <v>132</v>
      </c>
      <c r="PH238" s="2" t="s">
        <v>132</v>
      </c>
      <c r="PI238" s="2" t="s">
        <v>142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175</v>
      </c>
      <c r="PR238" s="2" t="s">
        <v>129</v>
      </c>
      <c r="PS238" s="2" t="s">
        <v>132</v>
      </c>
      <c r="PT238" s="2" t="s">
        <v>132</v>
      </c>
      <c r="PU238" s="2" t="s">
        <v>142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140</v>
      </c>
      <c r="QP238" s="2" t="s">
        <v>177</v>
      </c>
      <c r="QQ238" s="2" t="s">
        <v>1631</v>
      </c>
      <c r="QR238" s="2" t="s">
        <v>2012</v>
      </c>
      <c r="QS238" s="2" t="s">
        <v>142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175</v>
      </c>
      <c r="RB238" s="2" t="s">
        <v>129</v>
      </c>
      <c r="RC238" s="2" t="s">
        <v>132</v>
      </c>
      <c r="RD238" s="2" t="s">
        <v>132</v>
      </c>
      <c r="RE238" s="2" t="s">
        <v>142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140</v>
      </c>
      <c r="RN238" s="2" t="s">
        <v>177</v>
      </c>
      <c r="RO238" s="2" t="s">
        <v>377</v>
      </c>
      <c r="RP238" s="2" t="s">
        <v>831</v>
      </c>
      <c r="RQ238" s="2" t="s">
        <v>142</v>
      </c>
      <c r="RR238" s="2" t="s">
        <v>132</v>
      </c>
    </row>
    <row r="239">
      <c r="A239" s="2" t="s">
        <v>2957</v>
      </c>
      <c r="B239" s="2" t="s">
        <v>121</v>
      </c>
      <c r="C239" s="2" t="s">
        <v>2942</v>
      </c>
      <c r="D239" s="2" t="s">
        <v>123</v>
      </c>
      <c r="E239" s="2" t="s">
        <v>844</v>
      </c>
      <c r="F239" s="2" t="s">
        <v>2958</v>
      </c>
      <c r="G239" s="2" t="s">
        <v>2958</v>
      </c>
      <c r="H239" s="2" t="s">
        <v>2958</v>
      </c>
      <c r="I239" s="2" t="s">
        <v>2959</v>
      </c>
      <c r="J239" s="2" t="s">
        <v>127</v>
      </c>
      <c r="K239" s="2" t="s">
        <v>465</v>
      </c>
      <c r="L239" s="3">
        <v>19.21</v>
      </c>
      <c r="M239" s="3">
        <v>20.17</v>
      </c>
      <c r="N239" s="3">
        <v>36.99</v>
      </c>
      <c r="O239" s="2" t="s">
        <v>760</v>
      </c>
      <c r="P239" s="2" t="s">
        <v>632</v>
      </c>
      <c r="Q239" s="2" t="s">
        <v>131</v>
      </c>
      <c r="R239" s="2" t="s">
        <v>132</v>
      </c>
      <c r="S239" s="2" t="s">
        <v>2960</v>
      </c>
      <c r="T239" s="2" t="s">
        <v>132</v>
      </c>
      <c r="U239" s="2" t="s">
        <v>282</v>
      </c>
      <c r="V239" s="2" t="s">
        <v>719</v>
      </c>
      <c r="W239" s="2" t="s">
        <v>401</v>
      </c>
      <c r="X239" s="2" t="s">
        <v>132</v>
      </c>
      <c r="Y239" s="2" t="s">
        <v>762</v>
      </c>
      <c r="Z239" s="4">
        <v>97</v>
      </c>
      <c r="AA239" s="4">
        <f>=ROUNDDOWN(13.1081081081081,0)</f>
      </c>
      <c r="AB239" s="5">
        <v>7.4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28</v>
      </c>
      <c r="AQ239" s="8">
        <v>429.22</v>
      </c>
      <c r="AR239" s="4"/>
      <c r="AS239" s="8"/>
      <c r="AT239" s="7"/>
      <c r="AU239" s="7"/>
      <c r="AV239" s="4">
        <v>28</v>
      </c>
      <c r="AW239" s="8">
        <v>429.22</v>
      </c>
      <c r="AX239" s="4"/>
      <c r="AY239" s="8"/>
      <c r="AZ239" s="7"/>
      <c r="BA239" s="7"/>
      <c r="BB239" s="7">
        <v>1</v>
      </c>
      <c r="BC239" s="4">
        <v>28</v>
      </c>
      <c r="BD239" s="8">
        <v>429.22</v>
      </c>
      <c r="BE239" s="4"/>
      <c r="BF239" s="8"/>
      <c r="BG239" s="7"/>
      <c r="BH239" s="7"/>
      <c r="BI239" s="7">
        <v>1</v>
      </c>
      <c r="BJ239" s="4">
        <v>28</v>
      </c>
      <c r="BK239" s="8">
        <v>429.22</v>
      </c>
      <c r="BL239" s="2" t="s">
        <v>2961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515</v>
      </c>
      <c r="BV239" s="2" t="s">
        <v>177</v>
      </c>
      <c r="BW239" s="2" t="s">
        <v>132</v>
      </c>
      <c r="BX239" s="2" t="s">
        <v>2746</v>
      </c>
      <c r="BY239" s="2" t="s">
        <v>142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140</v>
      </c>
      <c r="CH239" s="2" t="s">
        <v>129</v>
      </c>
      <c r="CI239" s="2" t="s">
        <v>1743</v>
      </c>
      <c r="CJ239" s="2" t="s">
        <v>2962</v>
      </c>
      <c r="CK239" s="2" t="s">
        <v>142</v>
      </c>
      <c r="CL239" s="2" t="s">
        <v>132</v>
      </c>
      <c r="CM239" s="4">
        <v>17</v>
      </c>
      <c r="CN239" s="8">
        <v>332.35</v>
      </c>
      <c r="CO239" s="4"/>
      <c r="CP239" s="8"/>
      <c r="CQ239" s="7"/>
      <c r="CR239" s="7"/>
      <c r="CS239" s="2" t="s">
        <v>140</v>
      </c>
      <c r="CT239" s="2" t="s">
        <v>129</v>
      </c>
      <c r="CU239" s="2" t="s">
        <v>767</v>
      </c>
      <c r="CV239" s="2" t="s">
        <v>1855</v>
      </c>
      <c r="CW239" s="2" t="s">
        <v>142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140</v>
      </c>
      <c r="DF239" s="2" t="s">
        <v>129</v>
      </c>
      <c r="DG239" s="2" t="s">
        <v>769</v>
      </c>
      <c r="DH239" s="2" t="s">
        <v>1657</v>
      </c>
      <c r="DI239" s="2" t="s">
        <v>142</v>
      </c>
      <c r="DJ239" s="2" t="s">
        <v>132</v>
      </c>
      <c r="DK239" s="4">
        <v>6</v>
      </c>
      <c r="DL239" s="8">
        <v>34.32</v>
      </c>
      <c r="DM239" s="4"/>
      <c r="DN239" s="8"/>
      <c r="DO239" s="7"/>
      <c r="DP239" s="7"/>
      <c r="DQ239" s="2" t="s">
        <v>140</v>
      </c>
      <c r="DR239" s="2" t="s">
        <v>129</v>
      </c>
      <c r="DS239" s="2" t="s">
        <v>976</v>
      </c>
      <c r="DT239" s="2" t="s">
        <v>1060</v>
      </c>
      <c r="DU239" s="2" t="s">
        <v>142</v>
      </c>
      <c r="DV239" s="2" t="s">
        <v>132</v>
      </c>
      <c r="DW239" s="4">
        <v>3</v>
      </c>
      <c r="DX239" s="8">
        <v>20.19</v>
      </c>
      <c r="DY239" s="4"/>
      <c r="DZ239" s="8"/>
      <c r="EA239" s="7"/>
      <c r="EB239" s="7"/>
      <c r="EC239" s="2" t="s">
        <v>140</v>
      </c>
      <c r="ED239" s="2" t="s">
        <v>129</v>
      </c>
      <c r="EE239" s="2" t="s">
        <v>773</v>
      </c>
      <c r="EF239" s="2" t="s">
        <v>2830</v>
      </c>
      <c r="EG239" s="2" t="s">
        <v>142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140</v>
      </c>
      <c r="EP239" s="2" t="s">
        <v>129</v>
      </c>
      <c r="EQ239" s="2" t="s">
        <v>1858</v>
      </c>
      <c r="ER239" s="2" t="s">
        <v>1092</v>
      </c>
      <c r="ES239" s="2" t="s">
        <v>142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140</v>
      </c>
      <c r="FB239" s="2" t="s">
        <v>177</v>
      </c>
      <c r="FC239" s="2" t="s">
        <v>1097</v>
      </c>
      <c r="FD239" s="2" t="s">
        <v>1671</v>
      </c>
      <c r="FE239" s="2" t="s">
        <v>142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140</v>
      </c>
      <c r="FN239" s="2" t="s">
        <v>129</v>
      </c>
      <c r="FO239" s="2" t="s">
        <v>156</v>
      </c>
      <c r="FP239" s="2" t="s">
        <v>778</v>
      </c>
      <c r="FQ239" s="2" t="s">
        <v>142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140</v>
      </c>
      <c r="FZ239" s="2" t="s">
        <v>129</v>
      </c>
      <c r="GA239" s="2" t="s">
        <v>1978</v>
      </c>
      <c r="GB239" s="2" t="s">
        <v>2525</v>
      </c>
      <c r="GC239" s="2" t="s">
        <v>142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140</v>
      </c>
      <c r="GL239" s="2" t="s">
        <v>129</v>
      </c>
      <c r="GM239" s="2" t="s">
        <v>769</v>
      </c>
      <c r="GN239" s="2" t="s">
        <v>2963</v>
      </c>
      <c r="GO239" s="2" t="s">
        <v>142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140</v>
      </c>
      <c r="GX239" s="2" t="s">
        <v>129</v>
      </c>
      <c r="GY239" s="2" t="s">
        <v>782</v>
      </c>
      <c r="GZ239" s="2" t="s">
        <v>132</v>
      </c>
      <c r="HA239" s="2" t="s">
        <v>142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140</v>
      </c>
      <c r="HJ239" s="2" t="s">
        <v>129</v>
      </c>
      <c r="HK239" s="2" t="s">
        <v>1626</v>
      </c>
      <c r="HL239" s="2" t="s">
        <v>1490</v>
      </c>
      <c r="HM239" s="2" t="s">
        <v>142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140</v>
      </c>
      <c r="HV239" s="2" t="s">
        <v>129</v>
      </c>
      <c r="HW239" s="2" t="s">
        <v>367</v>
      </c>
      <c r="HX239" s="2" t="s">
        <v>2964</v>
      </c>
      <c r="HY239" s="2" t="s">
        <v>142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168</v>
      </c>
      <c r="IH239" s="2" t="s">
        <v>129</v>
      </c>
      <c r="II239" s="2" t="s">
        <v>132</v>
      </c>
      <c r="IJ239" s="2" t="s">
        <v>132</v>
      </c>
      <c r="IK239" s="2" t="s">
        <v>142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140</v>
      </c>
      <c r="IT239" s="2" t="s">
        <v>129</v>
      </c>
      <c r="IU239" s="2" t="s">
        <v>305</v>
      </c>
      <c r="IV239" s="2" t="s">
        <v>793</v>
      </c>
      <c r="IW239" s="2" t="s">
        <v>142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175</v>
      </c>
      <c r="JF239" s="2" t="s">
        <v>129</v>
      </c>
      <c r="JG239" s="2" t="s">
        <v>132</v>
      </c>
      <c r="JH239" s="2" t="s">
        <v>132</v>
      </c>
      <c r="JI239" s="2" t="s">
        <v>142</v>
      </c>
      <c r="JJ239" s="2" t="s">
        <v>132</v>
      </c>
      <c r="JK239" s="4">
        <v>1</v>
      </c>
      <c r="JL239" s="8">
        <v>21.18</v>
      </c>
      <c r="JM239" s="4"/>
      <c r="JN239" s="8"/>
      <c r="JO239" s="7"/>
      <c r="JP239" s="7"/>
      <c r="JQ239" s="2" t="s">
        <v>140</v>
      </c>
      <c r="JR239" s="2" t="s">
        <v>129</v>
      </c>
      <c r="JS239" s="2" t="s">
        <v>789</v>
      </c>
      <c r="JT239" s="2" t="s">
        <v>2965</v>
      </c>
      <c r="JU239" s="2" t="s">
        <v>142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140</v>
      </c>
      <c r="KD239" s="2" t="s">
        <v>129</v>
      </c>
      <c r="KE239" s="2" t="s">
        <v>373</v>
      </c>
      <c r="KF239" s="2" t="s">
        <v>132</v>
      </c>
      <c r="KG239" s="2" t="s">
        <v>142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132</v>
      </c>
      <c r="KP239" s="2" t="s">
        <v>132</v>
      </c>
      <c r="KQ239" s="2" t="s">
        <v>132</v>
      </c>
      <c r="KR239" s="2" t="s">
        <v>132</v>
      </c>
      <c r="KS239" s="2" t="s">
        <v>132</v>
      </c>
      <c r="KT239" s="2" t="s">
        <v>132</v>
      </c>
      <c r="KU239" s="4">
        <v>1</v>
      </c>
      <c r="KV239" s="8">
        <v>21.18</v>
      </c>
      <c r="KW239" s="4"/>
      <c r="KX239" s="8"/>
      <c r="KY239" s="7"/>
      <c r="KZ239" s="7"/>
      <c r="LA239" s="2" t="s">
        <v>140</v>
      </c>
      <c r="LB239" s="2" t="s">
        <v>177</v>
      </c>
      <c r="LC239" s="2" t="s">
        <v>839</v>
      </c>
      <c r="LD239" s="2" t="s">
        <v>840</v>
      </c>
      <c r="LE239" s="2" t="s">
        <v>142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132</v>
      </c>
      <c r="LN239" s="2" t="s">
        <v>132</v>
      </c>
      <c r="LO239" s="2" t="s">
        <v>132</v>
      </c>
      <c r="LP239" s="2" t="s">
        <v>132</v>
      </c>
      <c r="LQ239" s="2" t="s">
        <v>132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140</v>
      </c>
      <c r="LZ239" s="2" t="s">
        <v>177</v>
      </c>
      <c r="MA239" s="2" t="s">
        <v>1659</v>
      </c>
      <c r="MB239" s="2" t="s">
        <v>2966</v>
      </c>
      <c r="MC239" s="2" t="s">
        <v>142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140</v>
      </c>
      <c r="ML239" s="2" t="s">
        <v>129</v>
      </c>
      <c r="MM239" s="2" t="s">
        <v>1749</v>
      </c>
      <c r="MN239" s="2" t="s">
        <v>1958</v>
      </c>
      <c r="MO239" s="2" t="s">
        <v>142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175</v>
      </c>
      <c r="MX239" s="2" t="s">
        <v>129</v>
      </c>
      <c r="MY239" s="2" t="s">
        <v>132</v>
      </c>
      <c r="MZ239" s="2" t="s">
        <v>132</v>
      </c>
      <c r="NA239" s="2" t="s">
        <v>142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175</v>
      </c>
      <c r="NJ239" s="2" t="s">
        <v>129</v>
      </c>
      <c r="NK239" s="2" t="s">
        <v>132</v>
      </c>
      <c r="NL239" s="2" t="s">
        <v>132</v>
      </c>
      <c r="NM239" s="2" t="s">
        <v>142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176</v>
      </c>
      <c r="OH239" s="2" t="s">
        <v>129</v>
      </c>
      <c r="OI239" s="2" t="s">
        <v>132</v>
      </c>
      <c r="OJ239" s="2" t="s">
        <v>132</v>
      </c>
      <c r="OK239" s="2" t="s">
        <v>142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175</v>
      </c>
      <c r="OT239" s="2" t="s">
        <v>177</v>
      </c>
      <c r="OU239" s="2" t="s">
        <v>132</v>
      </c>
      <c r="OV239" s="2" t="s">
        <v>132</v>
      </c>
      <c r="OW239" s="2" t="s">
        <v>142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164</v>
      </c>
      <c r="PF239" s="2" t="s">
        <v>129</v>
      </c>
      <c r="PG239" s="2" t="s">
        <v>132</v>
      </c>
      <c r="PH239" s="2" t="s">
        <v>132</v>
      </c>
      <c r="PI239" s="2" t="s">
        <v>142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140</v>
      </c>
      <c r="PR239" s="2" t="s">
        <v>177</v>
      </c>
      <c r="PS239" s="2" t="s">
        <v>508</v>
      </c>
      <c r="PT239" s="2" t="s">
        <v>430</v>
      </c>
      <c r="PU239" s="2" t="s">
        <v>142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140</v>
      </c>
      <c r="QP239" s="2" t="s">
        <v>177</v>
      </c>
      <c r="QQ239" s="2" t="s">
        <v>1631</v>
      </c>
      <c r="QR239" s="2" t="s">
        <v>1104</v>
      </c>
      <c r="QS239" s="2" t="s">
        <v>142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175</v>
      </c>
      <c r="RB239" s="2" t="s">
        <v>129</v>
      </c>
      <c r="RC239" s="2" t="s">
        <v>132</v>
      </c>
      <c r="RD239" s="2" t="s">
        <v>132</v>
      </c>
      <c r="RE239" s="2" t="s">
        <v>142</v>
      </c>
      <c r="RF239" s="2" t="s">
        <v>180</v>
      </c>
      <c r="RG239" s="4"/>
      <c r="RH239" s="8"/>
      <c r="RI239" s="4"/>
      <c r="RJ239" s="8"/>
      <c r="RK239" s="7"/>
      <c r="RL239" s="7"/>
      <c r="RM239" s="2" t="s">
        <v>140</v>
      </c>
      <c r="RN239" s="2" t="s">
        <v>177</v>
      </c>
      <c r="RO239" s="2" t="s">
        <v>1032</v>
      </c>
      <c r="RP239" s="2" t="s">
        <v>798</v>
      </c>
      <c r="RQ239" s="2" t="s">
        <v>142</v>
      </c>
      <c r="RR239" s="2" t="s">
        <v>132</v>
      </c>
    </row>
    <row r="240">
      <c r="A240" s="2" t="s">
        <v>2967</v>
      </c>
      <c r="B240" s="2" t="s">
        <v>121</v>
      </c>
      <c r="C240" s="2" t="s">
        <v>2942</v>
      </c>
      <c r="D240" s="2" t="s">
        <v>123</v>
      </c>
      <c r="E240" s="2" t="s">
        <v>844</v>
      </c>
      <c r="F240" s="2" t="s">
        <v>2968</v>
      </c>
      <c r="G240" s="2" t="s">
        <v>2968</v>
      </c>
      <c r="H240" s="2" t="s">
        <v>2968</v>
      </c>
      <c r="I240" s="2" t="s">
        <v>2969</v>
      </c>
      <c r="J240" s="2" t="s">
        <v>127</v>
      </c>
      <c r="K240" s="2" t="s">
        <v>2970</v>
      </c>
      <c r="L240" s="3">
        <v>12</v>
      </c>
      <c r="M240" s="3">
        <v>13.5</v>
      </c>
      <c r="N240" s="3">
        <v>29.99</v>
      </c>
      <c r="O240" s="2" t="s">
        <v>905</v>
      </c>
      <c r="P240" s="2" t="s">
        <v>632</v>
      </c>
      <c r="Q240" s="2" t="s">
        <v>131</v>
      </c>
      <c r="R240" s="2" t="s">
        <v>132</v>
      </c>
      <c r="S240" s="2" t="s">
        <v>2971</v>
      </c>
      <c r="T240" s="2" t="s">
        <v>132</v>
      </c>
      <c r="U240" s="2" t="s">
        <v>428</v>
      </c>
      <c r="V240" s="2" t="s">
        <v>2944</v>
      </c>
      <c r="W240" s="2" t="s">
        <v>401</v>
      </c>
      <c r="X240" s="2" t="s">
        <v>132</v>
      </c>
      <c r="Y240" s="2" t="s">
        <v>1273</v>
      </c>
      <c r="Z240" s="4"/>
      <c r="AA240" s="4">
        <f>=ROUNDDOWN({0},0)</f>
      </c>
      <c r="AB240" s="5"/>
      <c r="AC240" s="2" t="s">
        <v>132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164</v>
      </c>
      <c r="BV240" s="2" t="s">
        <v>177</v>
      </c>
      <c r="BW240" s="2" t="s">
        <v>132</v>
      </c>
      <c r="BX240" s="2" t="s">
        <v>132</v>
      </c>
      <c r="BY240" s="2" t="s">
        <v>142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140</v>
      </c>
      <c r="CH240" s="2" t="s">
        <v>177</v>
      </c>
      <c r="CI240" s="2" t="s">
        <v>938</v>
      </c>
      <c r="CJ240" s="2" t="s">
        <v>1685</v>
      </c>
      <c r="CK240" s="2" t="s">
        <v>142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173</v>
      </c>
      <c r="CT240" s="2" t="s">
        <v>177</v>
      </c>
      <c r="CU240" s="2" t="s">
        <v>132</v>
      </c>
      <c r="CV240" s="2" t="s">
        <v>132</v>
      </c>
      <c r="CW240" s="2" t="s">
        <v>142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140</v>
      </c>
      <c r="DF240" s="2" t="s">
        <v>177</v>
      </c>
      <c r="DG240" s="2" t="s">
        <v>2972</v>
      </c>
      <c r="DH240" s="2" t="s">
        <v>2973</v>
      </c>
      <c r="DI240" s="2" t="s">
        <v>142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175</v>
      </c>
      <c r="DR240" s="2" t="s">
        <v>177</v>
      </c>
      <c r="DS240" s="2" t="s">
        <v>132</v>
      </c>
      <c r="DT240" s="2" t="s">
        <v>132</v>
      </c>
      <c r="DU240" s="2" t="s">
        <v>142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140</v>
      </c>
      <c r="ED240" s="2" t="s">
        <v>177</v>
      </c>
      <c r="EE240" s="2" t="s">
        <v>943</v>
      </c>
      <c r="EF240" s="2" t="s">
        <v>987</v>
      </c>
      <c r="EG240" s="2" t="s">
        <v>142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140</v>
      </c>
      <c r="EP240" s="2" t="s">
        <v>177</v>
      </c>
      <c r="EQ240" s="2" t="s">
        <v>2974</v>
      </c>
      <c r="ER240" s="2" t="s">
        <v>2975</v>
      </c>
      <c r="ES240" s="2" t="s">
        <v>142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140</v>
      </c>
      <c r="FB240" s="2" t="s">
        <v>177</v>
      </c>
      <c r="FC240" s="2" t="s">
        <v>2385</v>
      </c>
      <c r="FD240" s="2" t="s">
        <v>2976</v>
      </c>
      <c r="FE240" s="2" t="s">
        <v>142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175</v>
      </c>
      <c r="FN240" s="2" t="s">
        <v>177</v>
      </c>
      <c r="FO240" s="2" t="s">
        <v>132</v>
      </c>
      <c r="FP240" s="2" t="s">
        <v>132</v>
      </c>
      <c r="FQ240" s="2" t="s">
        <v>142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175</v>
      </c>
      <c r="FZ240" s="2" t="s">
        <v>177</v>
      </c>
      <c r="GA240" s="2" t="s">
        <v>132</v>
      </c>
      <c r="GB240" s="2" t="s">
        <v>132</v>
      </c>
      <c r="GC240" s="2" t="s">
        <v>142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140</v>
      </c>
      <c r="GL240" s="2" t="s">
        <v>177</v>
      </c>
      <c r="GM240" s="2" t="s">
        <v>2972</v>
      </c>
      <c r="GN240" s="2" t="s">
        <v>2812</v>
      </c>
      <c r="GO240" s="2" t="s">
        <v>142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132</v>
      </c>
      <c r="GX240" s="2" t="s">
        <v>132</v>
      </c>
      <c r="GY240" s="2" t="s">
        <v>132</v>
      </c>
      <c r="GZ240" s="2" t="s">
        <v>132</v>
      </c>
      <c r="HA240" s="2" t="s">
        <v>132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140</v>
      </c>
      <c r="HJ240" s="2" t="s">
        <v>177</v>
      </c>
      <c r="HK240" s="2" t="s">
        <v>943</v>
      </c>
      <c r="HL240" s="2" t="s">
        <v>1971</v>
      </c>
      <c r="HM240" s="2" t="s">
        <v>142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175</v>
      </c>
      <c r="HV240" s="2" t="s">
        <v>177</v>
      </c>
      <c r="HW240" s="2" t="s">
        <v>132</v>
      </c>
      <c r="HX240" s="2" t="s">
        <v>132</v>
      </c>
      <c r="HY240" s="2" t="s">
        <v>142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175</v>
      </c>
      <c r="IH240" s="2" t="s">
        <v>177</v>
      </c>
      <c r="II240" s="2" t="s">
        <v>132</v>
      </c>
      <c r="IJ240" s="2" t="s">
        <v>132</v>
      </c>
      <c r="IK240" s="2" t="s">
        <v>142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175</v>
      </c>
      <c r="IT240" s="2" t="s">
        <v>129</v>
      </c>
      <c r="IU240" s="2" t="s">
        <v>132</v>
      </c>
      <c r="IV240" s="2" t="s">
        <v>132</v>
      </c>
      <c r="IW240" s="2" t="s">
        <v>142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175</v>
      </c>
      <c r="JF240" s="2" t="s">
        <v>177</v>
      </c>
      <c r="JG240" s="2" t="s">
        <v>132</v>
      </c>
      <c r="JH240" s="2" t="s">
        <v>132</v>
      </c>
      <c r="JI240" s="2" t="s">
        <v>142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176</v>
      </c>
      <c r="JR240" s="2" t="s">
        <v>177</v>
      </c>
      <c r="JS240" s="2" t="s">
        <v>132</v>
      </c>
      <c r="JT240" s="2" t="s">
        <v>132</v>
      </c>
      <c r="JU240" s="2" t="s">
        <v>142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132</v>
      </c>
      <c r="KD240" s="2" t="s">
        <v>132</v>
      </c>
      <c r="KE240" s="2" t="s">
        <v>132</v>
      </c>
      <c r="KF240" s="2" t="s">
        <v>132</v>
      </c>
      <c r="KG240" s="2" t="s">
        <v>132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132</v>
      </c>
      <c r="LN240" s="2" t="s">
        <v>132</v>
      </c>
      <c r="LO240" s="2" t="s">
        <v>132</v>
      </c>
      <c r="LP240" s="2" t="s">
        <v>132</v>
      </c>
      <c r="LQ240" s="2" t="s">
        <v>132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140</v>
      </c>
      <c r="LZ240" s="2" t="s">
        <v>177</v>
      </c>
      <c r="MA240" s="2" t="s">
        <v>2977</v>
      </c>
      <c r="MB240" s="2" t="s">
        <v>779</v>
      </c>
      <c r="MC240" s="2" t="s">
        <v>142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175</v>
      </c>
      <c r="ML240" s="2" t="s">
        <v>177</v>
      </c>
      <c r="MM240" s="2" t="s">
        <v>132</v>
      </c>
      <c r="MN240" s="2" t="s">
        <v>132</v>
      </c>
      <c r="MO240" s="2" t="s">
        <v>142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175</v>
      </c>
      <c r="MX240" s="2" t="s">
        <v>177</v>
      </c>
      <c r="MY240" s="2" t="s">
        <v>132</v>
      </c>
      <c r="MZ240" s="2" t="s">
        <v>132</v>
      </c>
      <c r="NA240" s="2" t="s">
        <v>142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176</v>
      </c>
      <c r="OH240" s="2" t="s">
        <v>177</v>
      </c>
      <c r="OI240" s="2" t="s">
        <v>132</v>
      </c>
      <c r="OJ240" s="2" t="s">
        <v>132</v>
      </c>
      <c r="OK240" s="2" t="s">
        <v>142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175</v>
      </c>
      <c r="OT240" s="2" t="s">
        <v>177</v>
      </c>
      <c r="OU240" s="2" t="s">
        <v>132</v>
      </c>
      <c r="OV240" s="2" t="s">
        <v>132</v>
      </c>
      <c r="OW240" s="2" t="s">
        <v>142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175</v>
      </c>
      <c r="PF240" s="2" t="s">
        <v>177</v>
      </c>
      <c r="PG240" s="2" t="s">
        <v>132</v>
      </c>
      <c r="PH240" s="2" t="s">
        <v>132</v>
      </c>
      <c r="PI240" s="2" t="s">
        <v>142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175</v>
      </c>
      <c r="PR240" s="2" t="s">
        <v>177</v>
      </c>
      <c r="PS240" s="2" t="s">
        <v>132</v>
      </c>
      <c r="PT240" s="2" t="s">
        <v>132</v>
      </c>
      <c r="PU240" s="2" t="s">
        <v>142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164</v>
      </c>
      <c r="QP240" s="2" t="s">
        <v>177</v>
      </c>
      <c r="QQ240" s="2" t="s">
        <v>132</v>
      </c>
      <c r="QR240" s="2" t="s">
        <v>132</v>
      </c>
      <c r="QS240" s="2" t="s">
        <v>142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175</v>
      </c>
      <c r="RB240" s="2" t="s">
        <v>177</v>
      </c>
      <c r="RC240" s="2" t="s">
        <v>132</v>
      </c>
      <c r="RD240" s="2" t="s">
        <v>132</v>
      </c>
      <c r="RE240" s="2" t="s">
        <v>142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140</v>
      </c>
      <c r="RN240" s="2" t="s">
        <v>177</v>
      </c>
      <c r="RO240" s="2" t="s">
        <v>1958</v>
      </c>
      <c r="RP240" s="2" t="s">
        <v>832</v>
      </c>
      <c r="RQ240" s="2" t="s">
        <v>142</v>
      </c>
      <c r="RR240" s="2" t="s">
        <v>132</v>
      </c>
    </row>
    <row r="241">
      <c r="A241" s="2" t="s">
        <v>2978</v>
      </c>
      <c r="B241" s="2" t="s">
        <v>121</v>
      </c>
      <c r="C241" s="2" t="s">
        <v>2942</v>
      </c>
      <c r="D241" s="2" t="s">
        <v>123</v>
      </c>
      <c r="E241" s="2" t="s">
        <v>844</v>
      </c>
      <c r="F241" s="2" t="s">
        <v>2979</v>
      </c>
      <c r="G241" s="2" t="s">
        <v>2979</v>
      </c>
      <c r="H241" s="2" t="s">
        <v>2979</v>
      </c>
      <c r="I241" s="2" t="s">
        <v>2969</v>
      </c>
      <c r="J241" s="2" t="s">
        <v>127</v>
      </c>
      <c r="K241" s="2" t="s">
        <v>2980</v>
      </c>
      <c r="L241" s="3">
        <v>12</v>
      </c>
      <c r="M241" s="3">
        <v>13.5</v>
      </c>
      <c r="N241" s="3">
        <v>29.99</v>
      </c>
      <c r="O241" s="2" t="s">
        <v>905</v>
      </c>
      <c r="P241" s="2" t="s">
        <v>632</v>
      </c>
      <c r="Q241" s="2" t="s">
        <v>131</v>
      </c>
      <c r="R241" s="2" t="s">
        <v>132</v>
      </c>
      <c r="S241" s="2" t="s">
        <v>2981</v>
      </c>
      <c r="T241" s="2" t="s">
        <v>132</v>
      </c>
      <c r="U241" s="2" t="s">
        <v>428</v>
      </c>
      <c r="V241" s="2" t="s">
        <v>2944</v>
      </c>
      <c r="W241" s="2" t="s">
        <v>401</v>
      </c>
      <c r="X241" s="2" t="s">
        <v>132</v>
      </c>
      <c r="Y241" s="2" t="s">
        <v>1273</v>
      </c>
      <c r="Z241" s="4"/>
      <c r="AA241" s="4">
        <f>=ROUNDDOWN({0},0)</f>
      </c>
      <c r="AB241" s="5"/>
      <c r="AC241" s="2" t="s">
        <v>132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132</v>
      </c>
      <c r="BM241" s="7"/>
      <c r="BN241" s="7"/>
      <c r="BO241" s="4"/>
      <c r="BP241" s="8"/>
      <c r="BQ241" s="4"/>
      <c r="BR241" s="8"/>
      <c r="BS241" s="7"/>
      <c r="BT241" s="7"/>
      <c r="BU241" s="2" t="s">
        <v>164</v>
      </c>
      <c r="BV241" s="2" t="s">
        <v>177</v>
      </c>
      <c r="BW241" s="2" t="s">
        <v>132</v>
      </c>
      <c r="BX241" s="2" t="s">
        <v>132</v>
      </c>
      <c r="BY241" s="2" t="s">
        <v>142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140</v>
      </c>
      <c r="CH241" s="2" t="s">
        <v>177</v>
      </c>
      <c r="CI241" s="2" t="s">
        <v>938</v>
      </c>
      <c r="CJ241" s="2" t="s">
        <v>2835</v>
      </c>
      <c r="CK241" s="2" t="s">
        <v>142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175</v>
      </c>
      <c r="CT241" s="2" t="s">
        <v>177</v>
      </c>
      <c r="CU241" s="2" t="s">
        <v>132</v>
      </c>
      <c r="CV241" s="2" t="s">
        <v>132</v>
      </c>
      <c r="CW241" s="2" t="s">
        <v>142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140</v>
      </c>
      <c r="DF241" s="2" t="s">
        <v>177</v>
      </c>
      <c r="DG241" s="2" t="s">
        <v>2972</v>
      </c>
      <c r="DH241" s="2" t="s">
        <v>2982</v>
      </c>
      <c r="DI241" s="2" t="s">
        <v>142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140</v>
      </c>
      <c r="DR241" s="2" t="s">
        <v>177</v>
      </c>
      <c r="DS241" s="2" t="s">
        <v>976</v>
      </c>
      <c r="DT241" s="2" t="s">
        <v>946</v>
      </c>
      <c r="DU241" s="2" t="s">
        <v>142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140</v>
      </c>
      <c r="ED241" s="2" t="s">
        <v>177</v>
      </c>
      <c r="EE241" s="2" t="s">
        <v>943</v>
      </c>
      <c r="EF241" s="2" t="s">
        <v>1750</v>
      </c>
      <c r="EG241" s="2" t="s">
        <v>142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140</v>
      </c>
      <c r="EP241" s="2" t="s">
        <v>177</v>
      </c>
      <c r="EQ241" s="2" t="s">
        <v>2974</v>
      </c>
      <c r="ER241" s="2" t="s">
        <v>1065</v>
      </c>
      <c r="ES241" s="2" t="s">
        <v>142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177</v>
      </c>
      <c r="FC241" s="2" t="s">
        <v>2385</v>
      </c>
      <c r="FD241" s="2" t="s">
        <v>2976</v>
      </c>
      <c r="FE241" s="2" t="s">
        <v>142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175</v>
      </c>
      <c r="FN241" s="2" t="s">
        <v>177</v>
      </c>
      <c r="FO241" s="2" t="s">
        <v>132</v>
      </c>
      <c r="FP241" s="2" t="s">
        <v>132</v>
      </c>
      <c r="FQ241" s="2" t="s">
        <v>142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175</v>
      </c>
      <c r="FZ241" s="2" t="s">
        <v>177</v>
      </c>
      <c r="GA241" s="2" t="s">
        <v>132</v>
      </c>
      <c r="GB241" s="2" t="s">
        <v>132</v>
      </c>
      <c r="GC241" s="2" t="s">
        <v>142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140</v>
      </c>
      <c r="GL241" s="2" t="s">
        <v>177</v>
      </c>
      <c r="GM241" s="2" t="s">
        <v>2972</v>
      </c>
      <c r="GN241" s="2" t="s">
        <v>2983</v>
      </c>
      <c r="GO241" s="2" t="s">
        <v>142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132</v>
      </c>
      <c r="GX241" s="2" t="s">
        <v>132</v>
      </c>
      <c r="GY241" s="2" t="s">
        <v>132</v>
      </c>
      <c r="GZ241" s="2" t="s">
        <v>132</v>
      </c>
      <c r="HA241" s="2" t="s">
        <v>132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140</v>
      </c>
      <c r="HJ241" s="2" t="s">
        <v>177</v>
      </c>
      <c r="HK241" s="2" t="s">
        <v>943</v>
      </c>
      <c r="HL241" s="2" t="s">
        <v>945</v>
      </c>
      <c r="HM241" s="2" t="s">
        <v>142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175</v>
      </c>
      <c r="HV241" s="2" t="s">
        <v>177</v>
      </c>
      <c r="HW241" s="2" t="s">
        <v>132</v>
      </c>
      <c r="HX241" s="2" t="s">
        <v>132</v>
      </c>
      <c r="HY241" s="2" t="s">
        <v>142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175</v>
      </c>
      <c r="IH241" s="2" t="s">
        <v>129</v>
      </c>
      <c r="II241" s="2" t="s">
        <v>132</v>
      </c>
      <c r="IJ241" s="2" t="s">
        <v>132</v>
      </c>
      <c r="IK241" s="2" t="s">
        <v>142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175</v>
      </c>
      <c r="IT241" s="2" t="s">
        <v>129</v>
      </c>
      <c r="IU241" s="2" t="s">
        <v>132</v>
      </c>
      <c r="IV241" s="2" t="s">
        <v>132</v>
      </c>
      <c r="IW241" s="2" t="s">
        <v>142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175</v>
      </c>
      <c r="JF241" s="2" t="s">
        <v>177</v>
      </c>
      <c r="JG241" s="2" t="s">
        <v>132</v>
      </c>
      <c r="JH241" s="2" t="s">
        <v>132</v>
      </c>
      <c r="JI241" s="2" t="s">
        <v>142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176</v>
      </c>
      <c r="JR241" s="2" t="s">
        <v>177</v>
      </c>
      <c r="JS241" s="2" t="s">
        <v>132</v>
      </c>
      <c r="JT241" s="2" t="s">
        <v>132</v>
      </c>
      <c r="JU241" s="2" t="s">
        <v>142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175</v>
      </c>
      <c r="KD241" s="2" t="s">
        <v>177</v>
      </c>
      <c r="KE241" s="2" t="s">
        <v>132</v>
      </c>
      <c r="KF241" s="2" t="s">
        <v>132</v>
      </c>
      <c r="KG241" s="2" t="s">
        <v>142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132</v>
      </c>
      <c r="KP241" s="2" t="s">
        <v>132</v>
      </c>
      <c r="KQ241" s="2" t="s">
        <v>132</v>
      </c>
      <c r="KR241" s="2" t="s">
        <v>132</v>
      </c>
      <c r="KS241" s="2" t="s">
        <v>132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132</v>
      </c>
      <c r="LN241" s="2" t="s">
        <v>132</v>
      </c>
      <c r="LO241" s="2" t="s">
        <v>132</v>
      </c>
      <c r="LP241" s="2" t="s">
        <v>132</v>
      </c>
      <c r="LQ241" s="2" t="s">
        <v>132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140</v>
      </c>
      <c r="LZ241" s="2" t="s">
        <v>177</v>
      </c>
      <c r="MA241" s="2" t="s">
        <v>2984</v>
      </c>
      <c r="MB241" s="2" t="s">
        <v>795</v>
      </c>
      <c r="MC241" s="2" t="s">
        <v>142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175</v>
      </c>
      <c r="ML241" s="2" t="s">
        <v>177</v>
      </c>
      <c r="MM241" s="2" t="s">
        <v>132</v>
      </c>
      <c r="MN241" s="2" t="s">
        <v>132</v>
      </c>
      <c r="MO241" s="2" t="s">
        <v>142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175</v>
      </c>
      <c r="MX241" s="2" t="s">
        <v>177</v>
      </c>
      <c r="MY241" s="2" t="s">
        <v>132</v>
      </c>
      <c r="MZ241" s="2" t="s">
        <v>132</v>
      </c>
      <c r="NA241" s="2" t="s">
        <v>142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176</v>
      </c>
      <c r="OH241" s="2" t="s">
        <v>177</v>
      </c>
      <c r="OI241" s="2" t="s">
        <v>132</v>
      </c>
      <c r="OJ241" s="2" t="s">
        <v>132</v>
      </c>
      <c r="OK241" s="2" t="s">
        <v>142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175</v>
      </c>
      <c r="OT241" s="2" t="s">
        <v>177</v>
      </c>
      <c r="OU241" s="2" t="s">
        <v>132</v>
      </c>
      <c r="OV241" s="2" t="s">
        <v>132</v>
      </c>
      <c r="OW241" s="2" t="s">
        <v>142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175</v>
      </c>
      <c r="PF241" s="2" t="s">
        <v>177</v>
      </c>
      <c r="PG241" s="2" t="s">
        <v>132</v>
      </c>
      <c r="PH241" s="2" t="s">
        <v>132</v>
      </c>
      <c r="PI241" s="2" t="s">
        <v>142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175</v>
      </c>
      <c r="PR241" s="2" t="s">
        <v>177</v>
      </c>
      <c r="PS241" s="2" t="s">
        <v>132</v>
      </c>
      <c r="PT241" s="2" t="s">
        <v>132</v>
      </c>
      <c r="PU241" s="2" t="s">
        <v>142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164</v>
      </c>
      <c r="QP241" s="2" t="s">
        <v>177</v>
      </c>
      <c r="QQ241" s="2" t="s">
        <v>132</v>
      </c>
      <c r="QR241" s="2" t="s">
        <v>132</v>
      </c>
      <c r="QS241" s="2" t="s">
        <v>142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175</v>
      </c>
      <c r="RB241" s="2" t="s">
        <v>177</v>
      </c>
      <c r="RC241" s="2" t="s">
        <v>132</v>
      </c>
      <c r="RD241" s="2" t="s">
        <v>132</v>
      </c>
      <c r="RE241" s="2" t="s">
        <v>142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164</v>
      </c>
      <c r="RN241" s="2" t="s">
        <v>177</v>
      </c>
      <c r="RO241" s="2" t="s">
        <v>132</v>
      </c>
      <c r="RP241" s="2" t="s">
        <v>132</v>
      </c>
      <c r="RQ241" s="2" t="s">
        <v>142</v>
      </c>
      <c r="RR241" s="2" t="s">
        <v>132</v>
      </c>
    </row>
    <row r="242">
      <c r="A242" s="2" t="s">
        <v>2985</v>
      </c>
      <c r="B242" s="2" t="s">
        <v>121</v>
      </c>
      <c r="C242" s="2" t="s">
        <v>2942</v>
      </c>
      <c r="D242" s="2" t="s">
        <v>123</v>
      </c>
      <c r="E242" s="2" t="s">
        <v>844</v>
      </c>
      <c r="F242" s="2" t="s">
        <v>2986</v>
      </c>
      <c r="G242" s="2" t="s">
        <v>132</v>
      </c>
      <c r="H242" s="2" t="s">
        <v>132</v>
      </c>
      <c r="I242" s="2" t="s">
        <v>2987</v>
      </c>
      <c r="J242" s="2" t="s">
        <v>127</v>
      </c>
      <c r="K242" s="2" t="s">
        <v>465</v>
      </c>
      <c r="L242" s="3">
        <v>15.75</v>
      </c>
      <c r="M242" s="3">
        <v>16.53</v>
      </c>
      <c r="N242" s="3">
        <v>34.99</v>
      </c>
      <c r="O242" s="2" t="s">
        <v>905</v>
      </c>
      <c r="P242" s="2" t="s">
        <v>632</v>
      </c>
      <c r="Q242" s="2" t="s">
        <v>131</v>
      </c>
      <c r="R242" s="2" t="s">
        <v>132</v>
      </c>
      <c r="S242" s="2" t="s">
        <v>2988</v>
      </c>
      <c r="T242" s="2" t="s">
        <v>132</v>
      </c>
      <c r="U242" s="2" t="s">
        <v>428</v>
      </c>
      <c r="V242" s="2" t="s">
        <v>2944</v>
      </c>
      <c r="W242" s="2" t="s">
        <v>401</v>
      </c>
      <c r="X242" s="2" t="s">
        <v>132</v>
      </c>
      <c r="Y242" s="2" t="s">
        <v>762</v>
      </c>
      <c r="Z242" s="4"/>
      <c r="AA242" s="4">
        <f>=ROUNDDOWN({0},0)</f>
      </c>
      <c r="AB242" s="5"/>
      <c r="AC242" s="2" t="s">
        <v>132</v>
      </c>
      <c r="AD242" s="4"/>
      <c r="AE242" s="4"/>
      <c r="AF242" s="6"/>
      <c r="AG242" s="6"/>
      <c r="AH242" s="7">
        <v>0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132</v>
      </c>
      <c r="BM242" s="7"/>
      <c r="BN242" s="7"/>
      <c r="BO242" s="4"/>
      <c r="BP242" s="8"/>
      <c r="BQ242" s="4"/>
      <c r="BR242" s="8"/>
      <c r="BS242" s="7"/>
      <c r="BT242" s="7"/>
      <c r="BU242" s="2" t="s">
        <v>140</v>
      </c>
      <c r="BV242" s="2" t="s">
        <v>177</v>
      </c>
      <c r="BW242" s="2" t="s">
        <v>132</v>
      </c>
      <c r="BX242" s="2" t="s">
        <v>764</v>
      </c>
      <c r="BY242" s="2" t="s">
        <v>142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140</v>
      </c>
      <c r="CH242" s="2" t="s">
        <v>177</v>
      </c>
      <c r="CI242" s="2" t="s">
        <v>2989</v>
      </c>
      <c r="CJ242" s="2" t="s">
        <v>2796</v>
      </c>
      <c r="CK242" s="2" t="s">
        <v>142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140</v>
      </c>
      <c r="CT242" s="2" t="s">
        <v>177</v>
      </c>
      <c r="CU242" s="2" t="s">
        <v>769</v>
      </c>
      <c r="CV242" s="2" t="s">
        <v>2990</v>
      </c>
      <c r="CW242" s="2" t="s">
        <v>142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140</v>
      </c>
      <c r="DF242" s="2" t="s">
        <v>177</v>
      </c>
      <c r="DG242" s="2" t="s">
        <v>769</v>
      </c>
      <c r="DH242" s="2" t="s">
        <v>2991</v>
      </c>
      <c r="DI242" s="2" t="s">
        <v>142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140</v>
      </c>
      <c r="DR242" s="2" t="s">
        <v>177</v>
      </c>
      <c r="DS242" s="2" t="s">
        <v>976</v>
      </c>
      <c r="DT242" s="2" t="s">
        <v>1203</v>
      </c>
      <c r="DU242" s="2" t="s">
        <v>142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140</v>
      </c>
      <c r="ED242" s="2" t="s">
        <v>177</v>
      </c>
      <c r="EE242" s="2" t="s">
        <v>1653</v>
      </c>
      <c r="EF242" s="2" t="s">
        <v>1512</v>
      </c>
      <c r="EG242" s="2" t="s">
        <v>142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140</v>
      </c>
      <c r="EP242" s="2" t="s">
        <v>177</v>
      </c>
      <c r="EQ242" s="2" t="s">
        <v>769</v>
      </c>
      <c r="ER242" s="2" t="s">
        <v>2992</v>
      </c>
      <c r="ES242" s="2" t="s">
        <v>142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140</v>
      </c>
      <c r="FB242" s="2" t="s">
        <v>177</v>
      </c>
      <c r="FC242" s="2" t="s">
        <v>1097</v>
      </c>
      <c r="FD242" s="2" t="s">
        <v>132</v>
      </c>
      <c r="FE242" s="2" t="s">
        <v>142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175</v>
      </c>
      <c r="FN242" s="2" t="s">
        <v>177</v>
      </c>
      <c r="FO242" s="2" t="s">
        <v>132</v>
      </c>
      <c r="FP242" s="2" t="s">
        <v>132</v>
      </c>
      <c r="FQ242" s="2" t="s">
        <v>142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175</v>
      </c>
      <c r="FZ242" s="2" t="s">
        <v>177</v>
      </c>
      <c r="GA242" s="2" t="s">
        <v>132</v>
      </c>
      <c r="GB242" s="2" t="s">
        <v>132</v>
      </c>
      <c r="GC242" s="2" t="s">
        <v>142</v>
      </c>
      <c r="GD242" s="2" t="s">
        <v>132</v>
      </c>
      <c r="GE242" s="4"/>
      <c r="GF242" s="8"/>
      <c r="GG242" s="4"/>
      <c r="GH242" s="8"/>
      <c r="GI242" s="7"/>
      <c r="GJ242" s="7"/>
      <c r="GK242" s="2" t="s">
        <v>140</v>
      </c>
      <c r="GL242" s="2" t="s">
        <v>177</v>
      </c>
      <c r="GM242" s="2" t="s">
        <v>769</v>
      </c>
      <c r="GN242" s="2" t="s">
        <v>2008</v>
      </c>
      <c r="GO242" s="2" t="s">
        <v>142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132</v>
      </c>
      <c r="GX242" s="2" t="s">
        <v>132</v>
      </c>
      <c r="GY242" s="2" t="s">
        <v>132</v>
      </c>
      <c r="GZ242" s="2" t="s">
        <v>132</v>
      </c>
      <c r="HA242" s="2" t="s">
        <v>132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140</v>
      </c>
      <c r="HJ242" s="2" t="s">
        <v>177</v>
      </c>
      <c r="HK242" s="2" t="s">
        <v>1272</v>
      </c>
      <c r="HL242" s="2" t="s">
        <v>2993</v>
      </c>
      <c r="HM242" s="2" t="s">
        <v>142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175</v>
      </c>
      <c r="HV242" s="2" t="s">
        <v>177</v>
      </c>
      <c r="HW242" s="2" t="s">
        <v>132</v>
      </c>
      <c r="HX242" s="2" t="s">
        <v>132</v>
      </c>
      <c r="HY242" s="2" t="s">
        <v>142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175</v>
      </c>
      <c r="IH242" s="2" t="s">
        <v>129</v>
      </c>
      <c r="II242" s="2" t="s">
        <v>132</v>
      </c>
      <c r="IJ242" s="2" t="s">
        <v>132</v>
      </c>
      <c r="IK242" s="2" t="s">
        <v>142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175</v>
      </c>
      <c r="IT242" s="2" t="s">
        <v>129</v>
      </c>
      <c r="IU242" s="2" t="s">
        <v>132</v>
      </c>
      <c r="IV242" s="2" t="s">
        <v>132</v>
      </c>
      <c r="IW242" s="2" t="s">
        <v>142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175</v>
      </c>
      <c r="JF242" s="2" t="s">
        <v>177</v>
      </c>
      <c r="JG242" s="2" t="s">
        <v>132</v>
      </c>
      <c r="JH242" s="2" t="s">
        <v>132</v>
      </c>
      <c r="JI242" s="2" t="s">
        <v>142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176</v>
      </c>
      <c r="JR242" s="2" t="s">
        <v>177</v>
      </c>
      <c r="JS242" s="2" t="s">
        <v>132</v>
      </c>
      <c r="JT242" s="2" t="s">
        <v>132</v>
      </c>
      <c r="JU242" s="2" t="s">
        <v>142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175</v>
      </c>
      <c r="KD242" s="2" t="s">
        <v>177</v>
      </c>
      <c r="KE242" s="2" t="s">
        <v>1658</v>
      </c>
      <c r="KF242" s="2" t="s">
        <v>132</v>
      </c>
      <c r="KG242" s="2" t="s">
        <v>142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132</v>
      </c>
      <c r="KP242" s="2" t="s">
        <v>132</v>
      </c>
      <c r="KQ242" s="2" t="s">
        <v>132</v>
      </c>
      <c r="KR242" s="2" t="s">
        <v>132</v>
      </c>
      <c r="KS242" s="2" t="s">
        <v>132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132</v>
      </c>
      <c r="LB242" s="2" t="s">
        <v>132</v>
      </c>
      <c r="LC242" s="2" t="s">
        <v>132</v>
      </c>
      <c r="LD242" s="2" t="s">
        <v>132</v>
      </c>
      <c r="LE242" s="2" t="s">
        <v>132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132</v>
      </c>
      <c r="LN242" s="2" t="s">
        <v>132</v>
      </c>
      <c r="LO242" s="2" t="s">
        <v>132</v>
      </c>
      <c r="LP242" s="2" t="s">
        <v>132</v>
      </c>
      <c r="LQ242" s="2" t="s">
        <v>132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140</v>
      </c>
      <c r="LZ242" s="2" t="s">
        <v>177</v>
      </c>
      <c r="MA242" s="2" t="s">
        <v>792</v>
      </c>
      <c r="MB242" s="2" t="s">
        <v>1129</v>
      </c>
      <c r="MC242" s="2" t="s">
        <v>142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140</v>
      </c>
      <c r="ML242" s="2" t="s">
        <v>177</v>
      </c>
      <c r="MM242" s="2" t="s">
        <v>769</v>
      </c>
      <c r="MN242" s="2" t="s">
        <v>132</v>
      </c>
      <c r="MO242" s="2" t="s">
        <v>142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175</v>
      </c>
      <c r="MX242" s="2" t="s">
        <v>177</v>
      </c>
      <c r="MY242" s="2" t="s">
        <v>132</v>
      </c>
      <c r="MZ242" s="2" t="s">
        <v>132</v>
      </c>
      <c r="NA242" s="2" t="s">
        <v>142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176</v>
      </c>
      <c r="OH242" s="2" t="s">
        <v>177</v>
      </c>
      <c r="OI242" s="2" t="s">
        <v>132</v>
      </c>
      <c r="OJ242" s="2" t="s">
        <v>132</v>
      </c>
      <c r="OK242" s="2" t="s">
        <v>142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175</v>
      </c>
      <c r="OT242" s="2" t="s">
        <v>177</v>
      </c>
      <c r="OU242" s="2" t="s">
        <v>132</v>
      </c>
      <c r="OV242" s="2" t="s">
        <v>132</v>
      </c>
      <c r="OW242" s="2" t="s">
        <v>142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175</v>
      </c>
      <c r="PF242" s="2" t="s">
        <v>177</v>
      </c>
      <c r="PG242" s="2" t="s">
        <v>132</v>
      </c>
      <c r="PH242" s="2" t="s">
        <v>132</v>
      </c>
      <c r="PI242" s="2" t="s">
        <v>142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175</v>
      </c>
      <c r="PR242" s="2" t="s">
        <v>177</v>
      </c>
      <c r="PS242" s="2" t="s">
        <v>132</v>
      </c>
      <c r="PT242" s="2" t="s">
        <v>132</v>
      </c>
      <c r="PU242" s="2" t="s">
        <v>142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140</v>
      </c>
      <c r="QP242" s="2" t="s">
        <v>177</v>
      </c>
      <c r="QQ242" s="2" t="s">
        <v>1631</v>
      </c>
      <c r="QR242" s="2" t="s">
        <v>1661</v>
      </c>
      <c r="QS242" s="2" t="s">
        <v>142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175</v>
      </c>
      <c r="RB242" s="2" t="s">
        <v>177</v>
      </c>
      <c r="RC242" s="2" t="s">
        <v>132</v>
      </c>
      <c r="RD242" s="2" t="s">
        <v>132</v>
      </c>
      <c r="RE242" s="2" t="s">
        <v>142</v>
      </c>
      <c r="RF242" s="2" t="s">
        <v>132</v>
      </c>
      <c r="RG242" s="4"/>
      <c r="RH242" s="8"/>
      <c r="RI242" s="4"/>
      <c r="RJ242" s="8"/>
      <c r="RK242" s="7"/>
      <c r="RL242" s="7"/>
      <c r="RM242" s="2" t="s">
        <v>140</v>
      </c>
      <c r="RN242" s="2" t="s">
        <v>177</v>
      </c>
      <c r="RO242" s="2" t="s">
        <v>1032</v>
      </c>
      <c r="RP242" s="2" t="s">
        <v>2813</v>
      </c>
      <c r="RQ242" s="2" t="s">
        <v>142</v>
      </c>
      <c r="RR242" s="2" t="s">
        <v>132</v>
      </c>
    </row>
    <row r="243">
      <c r="A243" s="2" t="s">
        <v>2994</v>
      </c>
      <c r="B243" s="2" t="s">
        <v>121</v>
      </c>
      <c r="C243" s="2" t="s">
        <v>2942</v>
      </c>
      <c r="D243" s="2" t="s">
        <v>2170</v>
      </c>
      <c r="E243" s="2" t="s">
        <v>2171</v>
      </c>
      <c r="F243" s="2" t="s">
        <v>2995</v>
      </c>
      <c r="G243" s="2" t="s">
        <v>132</v>
      </c>
      <c r="H243" s="2" t="s">
        <v>132</v>
      </c>
      <c r="I243" s="2" t="s">
        <v>2996</v>
      </c>
      <c r="J243" s="2" t="s">
        <v>127</v>
      </c>
      <c r="K243" s="2" t="s">
        <v>1168</v>
      </c>
      <c r="L243" s="3">
        <v>20.77</v>
      </c>
      <c r="M243" s="3">
        <v>21.81</v>
      </c>
      <c r="N243" s="3">
        <v>47.49</v>
      </c>
      <c r="O243" s="2" t="s">
        <v>129</v>
      </c>
      <c r="P243" s="2" t="s">
        <v>632</v>
      </c>
      <c r="Q243" s="2" t="s">
        <v>131</v>
      </c>
      <c r="R243" s="2" t="s">
        <v>132</v>
      </c>
      <c r="S243" s="2" t="s">
        <v>2997</v>
      </c>
      <c r="T243" s="2" t="s">
        <v>132</v>
      </c>
      <c r="U243" s="2" t="s">
        <v>282</v>
      </c>
      <c r="V243" s="2" t="s">
        <v>2944</v>
      </c>
      <c r="W243" s="2" t="s">
        <v>401</v>
      </c>
      <c r="X243" s="2" t="s">
        <v>132</v>
      </c>
      <c r="Y243" s="2" t="s">
        <v>1506</v>
      </c>
      <c r="Z243" s="4">
        <v>56</v>
      </c>
      <c r="AA243" s="4">
        <f>=ROUNDDOWN(18.6666666666667,0)</f>
      </c>
      <c r="AB243" s="5">
        <v>3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14</v>
      </c>
      <c r="AQ243" s="8">
        <v>363.26</v>
      </c>
      <c r="AR243" s="4"/>
      <c r="AS243" s="8"/>
      <c r="AT243" s="7"/>
      <c r="AU243" s="7"/>
      <c r="AV243" s="4">
        <v>14</v>
      </c>
      <c r="AW243" s="8">
        <v>363.26</v>
      </c>
      <c r="AX243" s="4"/>
      <c r="AY243" s="8"/>
      <c r="AZ243" s="7"/>
      <c r="BA243" s="7"/>
      <c r="BB243" s="7">
        <v>1</v>
      </c>
      <c r="BC243" s="4">
        <v>14</v>
      </c>
      <c r="BD243" s="8">
        <v>363.26</v>
      </c>
      <c r="BE243" s="4"/>
      <c r="BF243" s="8"/>
      <c r="BG243" s="7"/>
      <c r="BH243" s="7"/>
      <c r="BI243" s="7">
        <v>1</v>
      </c>
      <c r="BJ243" s="4">
        <v>14</v>
      </c>
      <c r="BK243" s="8">
        <v>363.26</v>
      </c>
      <c r="BL243" s="2" t="s">
        <v>2998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515</v>
      </c>
      <c r="BV243" s="2" t="s">
        <v>177</v>
      </c>
      <c r="BW243" s="2" t="s">
        <v>132</v>
      </c>
      <c r="BX243" s="2" t="s">
        <v>1495</v>
      </c>
      <c r="BY243" s="2" t="s">
        <v>142</v>
      </c>
      <c r="BZ243" s="2" t="s">
        <v>132</v>
      </c>
      <c r="CA243" s="4">
        <v>1</v>
      </c>
      <c r="CB243" s="8">
        <v>19.34</v>
      </c>
      <c r="CC243" s="4"/>
      <c r="CD243" s="8"/>
      <c r="CE243" s="7"/>
      <c r="CF243" s="7"/>
      <c r="CG243" s="2" t="s">
        <v>140</v>
      </c>
      <c r="CH243" s="2" t="s">
        <v>129</v>
      </c>
      <c r="CI243" s="2" t="s">
        <v>353</v>
      </c>
      <c r="CJ243" s="2" t="s">
        <v>2176</v>
      </c>
      <c r="CK243" s="2" t="s">
        <v>142</v>
      </c>
      <c r="CL243" s="2" t="s">
        <v>132</v>
      </c>
      <c r="CM243" s="4">
        <v>1</v>
      </c>
      <c r="CN243" s="8">
        <v>23.28</v>
      </c>
      <c r="CO243" s="4"/>
      <c r="CP243" s="8"/>
      <c r="CQ243" s="7"/>
      <c r="CR243" s="7"/>
      <c r="CS243" s="2" t="s">
        <v>140</v>
      </c>
      <c r="CT243" s="2" t="s">
        <v>129</v>
      </c>
      <c r="CU243" s="2" t="s">
        <v>353</v>
      </c>
      <c r="CV243" s="2" t="s">
        <v>1293</v>
      </c>
      <c r="CW243" s="2" t="s">
        <v>142</v>
      </c>
      <c r="CX243" s="2" t="s">
        <v>132</v>
      </c>
      <c r="CY243" s="4">
        <v>1</v>
      </c>
      <c r="CZ243" s="8">
        <v>21.8</v>
      </c>
      <c r="DA243" s="4"/>
      <c r="DB243" s="8"/>
      <c r="DC243" s="7"/>
      <c r="DD243" s="7"/>
      <c r="DE243" s="2" t="s">
        <v>140</v>
      </c>
      <c r="DF243" s="2" t="s">
        <v>129</v>
      </c>
      <c r="DG243" s="2" t="s">
        <v>353</v>
      </c>
      <c r="DH243" s="2" t="s">
        <v>1653</v>
      </c>
      <c r="DI243" s="2" t="s">
        <v>142</v>
      </c>
      <c r="DJ243" s="2" t="s">
        <v>132</v>
      </c>
      <c r="DK243" s="4">
        <v>6</v>
      </c>
      <c r="DL243" s="8">
        <v>144</v>
      </c>
      <c r="DM243" s="4"/>
      <c r="DN243" s="8"/>
      <c r="DO243" s="7"/>
      <c r="DP243" s="7"/>
      <c r="DQ243" s="2" t="s">
        <v>140</v>
      </c>
      <c r="DR243" s="2" t="s">
        <v>129</v>
      </c>
      <c r="DS243" s="2" t="s">
        <v>976</v>
      </c>
      <c r="DT243" s="2" t="s">
        <v>1060</v>
      </c>
      <c r="DU243" s="2" t="s">
        <v>142</v>
      </c>
      <c r="DV243" s="2" t="s">
        <v>132</v>
      </c>
      <c r="DW243" s="4">
        <v>1</v>
      </c>
      <c r="DX243" s="8">
        <v>25.42</v>
      </c>
      <c r="DY243" s="4"/>
      <c r="DZ243" s="8"/>
      <c r="EA243" s="7"/>
      <c r="EB243" s="7"/>
      <c r="EC243" s="2" t="s">
        <v>140</v>
      </c>
      <c r="ED243" s="2" t="s">
        <v>129</v>
      </c>
      <c r="EE243" s="2" t="s">
        <v>1145</v>
      </c>
      <c r="EF243" s="2" t="s">
        <v>2999</v>
      </c>
      <c r="EG243" s="2" t="s">
        <v>142</v>
      </c>
      <c r="EH243" s="2" t="s">
        <v>132</v>
      </c>
      <c r="EI243" s="4">
        <v>1</v>
      </c>
      <c r="EJ243" s="8">
        <v>28.38</v>
      </c>
      <c r="EK243" s="4"/>
      <c r="EL243" s="8"/>
      <c r="EM243" s="7"/>
      <c r="EN243" s="7"/>
      <c r="EO243" s="2" t="s">
        <v>140</v>
      </c>
      <c r="EP243" s="2" t="s">
        <v>129</v>
      </c>
      <c r="EQ243" s="2" t="s">
        <v>2955</v>
      </c>
      <c r="ER243" s="2" t="s">
        <v>798</v>
      </c>
      <c r="ES243" s="2" t="s">
        <v>142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140</v>
      </c>
      <c r="FB243" s="2" t="s">
        <v>177</v>
      </c>
      <c r="FC243" s="2" t="s">
        <v>1513</v>
      </c>
      <c r="FD243" s="2" t="s">
        <v>1562</v>
      </c>
      <c r="FE243" s="2" t="s">
        <v>142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140</v>
      </c>
      <c r="FN243" s="2" t="s">
        <v>129</v>
      </c>
      <c r="FO243" s="2" t="s">
        <v>1211</v>
      </c>
      <c r="FP243" s="2" t="s">
        <v>1908</v>
      </c>
      <c r="FQ243" s="2" t="s">
        <v>142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140</v>
      </c>
      <c r="FZ243" s="2" t="s">
        <v>129</v>
      </c>
      <c r="GA243" s="2" t="s">
        <v>565</v>
      </c>
      <c r="GB243" s="2" t="s">
        <v>259</v>
      </c>
      <c r="GC243" s="2" t="s">
        <v>142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140</v>
      </c>
      <c r="GL243" s="2" t="s">
        <v>129</v>
      </c>
      <c r="GM243" s="2" t="s">
        <v>353</v>
      </c>
      <c r="GN243" s="2" t="s">
        <v>1512</v>
      </c>
      <c r="GO243" s="2" t="s">
        <v>142</v>
      </c>
      <c r="GP243" s="2" t="s">
        <v>132</v>
      </c>
      <c r="GQ243" s="4">
        <v>1</v>
      </c>
      <c r="GR243" s="8">
        <v>47.49</v>
      </c>
      <c r="GS243" s="4"/>
      <c r="GT243" s="8"/>
      <c r="GU243" s="7"/>
      <c r="GV243" s="7"/>
      <c r="GW243" s="2" t="s">
        <v>140</v>
      </c>
      <c r="GX243" s="2" t="s">
        <v>129</v>
      </c>
      <c r="GY243" s="2" t="s">
        <v>162</v>
      </c>
      <c r="GZ243" s="2" t="s">
        <v>1232</v>
      </c>
      <c r="HA243" s="2" t="s">
        <v>142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140</v>
      </c>
      <c r="HJ243" s="2" t="s">
        <v>129</v>
      </c>
      <c r="HK243" s="2" t="s">
        <v>1272</v>
      </c>
      <c r="HL243" s="2" t="s">
        <v>1517</v>
      </c>
      <c r="HM243" s="2" t="s">
        <v>142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140</v>
      </c>
      <c r="HV243" s="2" t="s">
        <v>129</v>
      </c>
      <c r="HW243" s="2" t="s">
        <v>417</v>
      </c>
      <c r="HX243" s="2" t="s">
        <v>1135</v>
      </c>
      <c r="HY243" s="2" t="s">
        <v>142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168</v>
      </c>
      <c r="IH243" s="2" t="s">
        <v>129</v>
      </c>
      <c r="II243" s="2" t="s">
        <v>132</v>
      </c>
      <c r="IJ243" s="2" t="s">
        <v>132</v>
      </c>
      <c r="IK243" s="2" t="s">
        <v>142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140</v>
      </c>
      <c r="IT243" s="2" t="s">
        <v>129</v>
      </c>
      <c r="IU243" s="2" t="s">
        <v>305</v>
      </c>
      <c r="IV243" s="2" t="s">
        <v>1880</v>
      </c>
      <c r="IW243" s="2" t="s">
        <v>142</v>
      </c>
      <c r="IX243" s="2" t="s">
        <v>132</v>
      </c>
      <c r="IY243" s="4">
        <v>1</v>
      </c>
      <c r="IZ243" s="8">
        <v>26.77</v>
      </c>
      <c r="JA243" s="4"/>
      <c r="JB243" s="8"/>
      <c r="JC243" s="7"/>
      <c r="JD243" s="7"/>
      <c r="JE243" s="2" t="s">
        <v>140</v>
      </c>
      <c r="JF243" s="2" t="s">
        <v>129</v>
      </c>
      <c r="JG243" s="2" t="s">
        <v>2194</v>
      </c>
      <c r="JH243" s="2" t="s">
        <v>1334</v>
      </c>
      <c r="JI243" s="2" t="s">
        <v>142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140</v>
      </c>
      <c r="JR243" s="2" t="s">
        <v>129</v>
      </c>
      <c r="JS243" s="2" t="s">
        <v>1305</v>
      </c>
      <c r="JT243" s="2" t="s">
        <v>2527</v>
      </c>
      <c r="JU243" s="2" t="s">
        <v>142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140</v>
      </c>
      <c r="KD243" s="2" t="s">
        <v>129</v>
      </c>
      <c r="KE243" s="2" t="s">
        <v>373</v>
      </c>
      <c r="KF243" s="2" t="s">
        <v>1309</v>
      </c>
      <c r="KG243" s="2" t="s">
        <v>142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132</v>
      </c>
      <c r="KP243" s="2" t="s">
        <v>132</v>
      </c>
      <c r="KQ243" s="2" t="s">
        <v>132</v>
      </c>
      <c r="KR243" s="2" t="s">
        <v>132</v>
      </c>
      <c r="KS243" s="2" t="s">
        <v>132</v>
      </c>
      <c r="KT243" s="2" t="s">
        <v>132</v>
      </c>
      <c r="KU243" s="4">
        <v>1</v>
      </c>
      <c r="KV243" s="8">
        <v>26.78</v>
      </c>
      <c r="KW243" s="4"/>
      <c r="KX243" s="8"/>
      <c r="KY243" s="7"/>
      <c r="KZ243" s="7"/>
      <c r="LA243" s="2" t="s">
        <v>140</v>
      </c>
      <c r="LB243" s="2" t="s">
        <v>177</v>
      </c>
      <c r="LC243" s="2" t="s">
        <v>738</v>
      </c>
      <c r="LD243" s="2" t="s">
        <v>259</v>
      </c>
      <c r="LE243" s="2" t="s">
        <v>142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132</v>
      </c>
      <c r="LN243" s="2" t="s">
        <v>132</v>
      </c>
      <c r="LO243" s="2" t="s">
        <v>132</v>
      </c>
      <c r="LP243" s="2" t="s">
        <v>132</v>
      </c>
      <c r="LQ243" s="2" t="s">
        <v>132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140</v>
      </c>
      <c r="LZ243" s="2" t="s">
        <v>174</v>
      </c>
      <c r="MA243" s="2" t="s">
        <v>1024</v>
      </c>
      <c r="MB243" s="2" t="s">
        <v>594</v>
      </c>
      <c r="MC243" s="2" t="s">
        <v>142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140</v>
      </c>
      <c r="ML243" s="2" t="s">
        <v>129</v>
      </c>
      <c r="MM243" s="2" t="s">
        <v>794</v>
      </c>
      <c r="MN243" s="2" t="s">
        <v>1152</v>
      </c>
      <c r="MO243" s="2" t="s">
        <v>142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175</v>
      </c>
      <c r="MX243" s="2" t="s">
        <v>129</v>
      </c>
      <c r="MY243" s="2" t="s">
        <v>132</v>
      </c>
      <c r="MZ243" s="2" t="s">
        <v>132</v>
      </c>
      <c r="NA243" s="2" t="s">
        <v>142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175</v>
      </c>
      <c r="NJ243" s="2" t="s">
        <v>129</v>
      </c>
      <c r="NK243" s="2" t="s">
        <v>132</v>
      </c>
      <c r="NL243" s="2" t="s">
        <v>132</v>
      </c>
      <c r="NM243" s="2" t="s">
        <v>142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176</v>
      </c>
      <c r="OH243" s="2" t="s">
        <v>129</v>
      </c>
      <c r="OI243" s="2" t="s">
        <v>132</v>
      </c>
      <c r="OJ243" s="2" t="s">
        <v>132</v>
      </c>
      <c r="OK243" s="2" t="s">
        <v>142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175</v>
      </c>
      <c r="OT243" s="2" t="s">
        <v>177</v>
      </c>
      <c r="OU243" s="2" t="s">
        <v>132</v>
      </c>
      <c r="OV243" s="2" t="s">
        <v>132</v>
      </c>
      <c r="OW243" s="2" t="s">
        <v>142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164</v>
      </c>
      <c r="PF243" s="2" t="s">
        <v>129</v>
      </c>
      <c r="PG243" s="2" t="s">
        <v>132</v>
      </c>
      <c r="PH243" s="2" t="s">
        <v>132</v>
      </c>
      <c r="PI243" s="2" t="s">
        <v>142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140</v>
      </c>
      <c r="PR243" s="2" t="s">
        <v>177</v>
      </c>
      <c r="PS243" s="2" t="s">
        <v>508</v>
      </c>
      <c r="PT243" s="2" t="s">
        <v>738</v>
      </c>
      <c r="PU243" s="2" t="s">
        <v>142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132</v>
      </c>
      <c r="QD243" s="2" t="s">
        <v>132</v>
      </c>
      <c r="QE243" s="2" t="s">
        <v>132</v>
      </c>
      <c r="QF243" s="2" t="s">
        <v>132</v>
      </c>
      <c r="QG243" s="2" t="s">
        <v>132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140</v>
      </c>
      <c r="QP243" s="2" t="s">
        <v>177</v>
      </c>
      <c r="QQ243" s="2" t="s">
        <v>1631</v>
      </c>
      <c r="QR243" s="2" t="s">
        <v>995</v>
      </c>
      <c r="QS243" s="2" t="s">
        <v>142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175</v>
      </c>
      <c r="RB243" s="2" t="s">
        <v>129</v>
      </c>
      <c r="RC243" s="2" t="s">
        <v>132</v>
      </c>
      <c r="RD243" s="2" t="s">
        <v>132</v>
      </c>
      <c r="RE243" s="2" t="s">
        <v>142</v>
      </c>
      <c r="RF243" s="2" t="s">
        <v>180</v>
      </c>
      <c r="RG243" s="4"/>
      <c r="RH243" s="8"/>
      <c r="RI243" s="4"/>
      <c r="RJ243" s="8"/>
      <c r="RK243" s="7"/>
      <c r="RL243" s="7"/>
      <c r="RM243" s="2" t="s">
        <v>140</v>
      </c>
      <c r="RN243" s="2" t="s">
        <v>177</v>
      </c>
      <c r="RO243" s="2" t="s">
        <v>2183</v>
      </c>
      <c r="RP243" s="2" t="s">
        <v>956</v>
      </c>
      <c r="RQ243" s="2" t="s">
        <v>142</v>
      </c>
      <c r="RR243" s="2" t="s">
        <v>132</v>
      </c>
    </row>
    <row r="244">
      <c r="A244" s="2" t="s">
        <v>3000</v>
      </c>
      <c r="B244" s="2" t="s">
        <v>121</v>
      </c>
      <c r="C244" s="2" t="s">
        <v>2942</v>
      </c>
      <c r="D244" s="2" t="s">
        <v>2170</v>
      </c>
      <c r="E244" s="2" t="s">
        <v>2171</v>
      </c>
      <c r="F244" s="2" t="s">
        <v>3001</v>
      </c>
      <c r="G244" s="2" t="s">
        <v>3001</v>
      </c>
      <c r="H244" s="2" t="s">
        <v>3001</v>
      </c>
      <c r="I244" s="2" t="s">
        <v>3002</v>
      </c>
      <c r="J244" s="2" t="s">
        <v>127</v>
      </c>
      <c r="K244" s="2" t="s">
        <v>3003</v>
      </c>
      <c r="L244" s="3">
        <v>30</v>
      </c>
      <c r="M244" s="3">
        <v>31.5</v>
      </c>
      <c r="N244" s="3">
        <v>69.99</v>
      </c>
      <c r="O244" s="2" t="s">
        <v>905</v>
      </c>
      <c r="P244" s="2" t="s">
        <v>632</v>
      </c>
      <c r="Q244" s="2" t="s">
        <v>131</v>
      </c>
      <c r="R244" s="2" t="s">
        <v>132</v>
      </c>
      <c r="S244" s="2" t="s">
        <v>3004</v>
      </c>
      <c r="T244" s="2" t="s">
        <v>132</v>
      </c>
      <c r="U244" s="2" t="s">
        <v>134</v>
      </c>
      <c r="V244" s="2" t="s">
        <v>2944</v>
      </c>
      <c r="W244" s="2" t="s">
        <v>401</v>
      </c>
      <c r="X244" s="2" t="s">
        <v>246</v>
      </c>
      <c r="Y244" s="2" t="s">
        <v>2132</v>
      </c>
      <c r="Z244" s="4">
        <v>46</v>
      </c>
      <c r="AA244" s="4">
        <f>=ROUNDDOWN(153.333333333333,0)</f>
      </c>
      <c r="AB244" s="5">
        <v>0.3</v>
      </c>
      <c r="AC244" s="2" t="s">
        <v>132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2</v>
      </c>
      <c r="AQ244" s="8">
        <v>58.1</v>
      </c>
      <c r="AR244" s="4"/>
      <c r="AS244" s="8"/>
      <c r="AT244" s="7"/>
      <c r="AU244" s="7"/>
      <c r="AV244" s="4">
        <v>2</v>
      </c>
      <c r="AW244" s="8">
        <v>58.1</v>
      </c>
      <c r="AX244" s="4"/>
      <c r="AY244" s="8"/>
      <c r="AZ244" s="7"/>
      <c r="BA244" s="7"/>
      <c r="BB244" s="7">
        <v>1</v>
      </c>
      <c r="BC244" s="4">
        <v>2</v>
      </c>
      <c r="BD244" s="8">
        <v>58.1</v>
      </c>
      <c r="BE244" s="4"/>
      <c r="BF244" s="8"/>
      <c r="BG244" s="7"/>
      <c r="BH244" s="7"/>
      <c r="BI244" s="7">
        <v>1</v>
      </c>
      <c r="BJ244" s="4">
        <v>2</v>
      </c>
      <c r="BK244" s="8">
        <v>58.1</v>
      </c>
      <c r="BL244" s="2" t="s">
        <v>1529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140</v>
      </c>
      <c r="BV244" s="2" t="s">
        <v>129</v>
      </c>
      <c r="BW244" s="2" t="s">
        <v>132</v>
      </c>
      <c r="BX244" s="2" t="s">
        <v>858</v>
      </c>
      <c r="BY244" s="2" t="s">
        <v>142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140</v>
      </c>
      <c r="CH244" s="2" t="s">
        <v>129</v>
      </c>
      <c r="CI244" s="2" t="s">
        <v>3005</v>
      </c>
      <c r="CJ244" s="2" t="s">
        <v>132</v>
      </c>
      <c r="CK244" s="2" t="s">
        <v>142</v>
      </c>
      <c r="CL244" s="2" t="s">
        <v>132</v>
      </c>
      <c r="CM244" s="4">
        <v>1</v>
      </c>
      <c r="CN244" s="8">
        <v>26.6</v>
      </c>
      <c r="CO244" s="4"/>
      <c r="CP244" s="8"/>
      <c r="CQ244" s="7"/>
      <c r="CR244" s="7"/>
      <c r="CS244" s="2" t="s">
        <v>140</v>
      </c>
      <c r="CT244" s="2" t="s">
        <v>129</v>
      </c>
      <c r="CU244" s="2" t="s">
        <v>895</v>
      </c>
      <c r="CV244" s="2" t="s">
        <v>3006</v>
      </c>
      <c r="CW244" s="2" t="s">
        <v>142</v>
      </c>
      <c r="CX244" s="2" t="s">
        <v>132</v>
      </c>
      <c r="CY244" s="4">
        <v>1</v>
      </c>
      <c r="CZ244" s="8">
        <v>31.5</v>
      </c>
      <c r="DA244" s="4"/>
      <c r="DB244" s="8"/>
      <c r="DC244" s="7"/>
      <c r="DD244" s="7"/>
      <c r="DE244" s="2" t="s">
        <v>140</v>
      </c>
      <c r="DF244" s="2" t="s">
        <v>129</v>
      </c>
      <c r="DG244" s="2" t="s">
        <v>786</v>
      </c>
      <c r="DH244" s="2" t="s">
        <v>3007</v>
      </c>
      <c r="DI244" s="2" t="s">
        <v>142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140</v>
      </c>
      <c r="DR244" s="2" t="s">
        <v>177</v>
      </c>
      <c r="DS244" s="2" t="s">
        <v>2040</v>
      </c>
      <c r="DT244" s="2" t="s">
        <v>213</v>
      </c>
      <c r="DU244" s="2" t="s">
        <v>142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175</v>
      </c>
      <c r="ED244" s="2" t="s">
        <v>129</v>
      </c>
      <c r="EE244" s="2" t="s">
        <v>132</v>
      </c>
      <c r="EF244" s="2" t="s">
        <v>132</v>
      </c>
      <c r="EG244" s="2" t="s">
        <v>142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140</v>
      </c>
      <c r="EP244" s="2" t="s">
        <v>129</v>
      </c>
      <c r="EQ244" s="2" t="s">
        <v>335</v>
      </c>
      <c r="ER244" s="2" t="s">
        <v>132</v>
      </c>
      <c r="ES244" s="2" t="s">
        <v>142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140</v>
      </c>
      <c r="FB244" s="2" t="s">
        <v>129</v>
      </c>
      <c r="FC244" s="2" t="s">
        <v>912</v>
      </c>
      <c r="FD244" s="2" t="s">
        <v>132</v>
      </c>
      <c r="FE244" s="2" t="s">
        <v>142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175</v>
      </c>
      <c r="FN244" s="2" t="s">
        <v>129</v>
      </c>
      <c r="FO244" s="2" t="s">
        <v>132</v>
      </c>
      <c r="FP244" s="2" t="s">
        <v>132</v>
      </c>
      <c r="FQ244" s="2" t="s">
        <v>142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140</v>
      </c>
      <c r="FZ244" s="2" t="s">
        <v>177</v>
      </c>
      <c r="GA244" s="2" t="s">
        <v>913</v>
      </c>
      <c r="GB244" s="2" t="s">
        <v>132</v>
      </c>
      <c r="GC244" s="2" t="s">
        <v>142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140</v>
      </c>
      <c r="GL244" s="2" t="s">
        <v>129</v>
      </c>
      <c r="GM244" s="2" t="s">
        <v>786</v>
      </c>
      <c r="GN244" s="2" t="s">
        <v>132</v>
      </c>
      <c r="GO244" s="2" t="s">
        <v>142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140</v>
      </c>
      <c r="GX244" s="2" t="s">
        <v>129</v>
      </c>
      <c r="GY244" s="2" t="s">
        <v>782</v>
      </c>
      <c r="GZ244" s="2" t="s">
        <v>132</v>
      </c>
      <c r="HA244" s="2" t="s">
        <v>142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140</v>
      </c>
      <c r="HJ244" s="2" t="s">
        <v>129</v>
      </c>
      <c r="HK244" s="2" t="s">
        <v>786</v>
      </c>
      <c r="HL244" s="2" t="s">
        <v>341</v>
      </c>
      <c r="HM244" s="2" t="s">
        <v>142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175</v>
      </c>
      <c r="HV244" s="2" t="s">
        <v>129</v>
      </c>
      <c r="HW244" s="2" t="s">
        <v>132</v>
      </c>
      <c r="HX244" s="2" t="s">
        <v>132</v>
      </c>
      <c r="HY244" s="2" t="s">
        <v>142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140</v>
      </c>
      <c r="IH244" s="2" t="s">
        <v>129</v>
      </c>
      <c r="II244" s="2" t="s">
        <v>1181</v>
      </c>
      <c r="IJ244" s="2" t="s">
        <v>391</v>
      </c>
      <c r="IK244" s="2" t="s">
        <v>142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175</v>
      </c>
      <c r="IT244" s="2" t="s">
        <v>129</v>
      </c>
      <c r="IU244" s="2" t="s">
        <v>132</v>
      </c>
      <c r="IV244" s="2" t="s">
        <v>132</v>
      </c>
      <c r="IW244" s="2" t="s">
        <v>142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175</v>
      </c>
      <c r="JF244" s="2" t="s">
        <v>129</v>
      </c>
      <c r="JG244" s="2" t="s">
        <v>132</v>
      </c>
      <c r="JH244" s="2" t="s">
        <v>132</v>
      </c>
      <c r="JI244" s="2" t="s">
        <v>142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176</v>
      </c>
      <c r="JR244" s="2" t="s">
        <v>129</v>
      </c>
      <c r="JS244" s="2" t="s">
        <v>132</v>
      </c>
      <c r="JT244" s="2" t="s">
        <v>132</v>
      </c>
      <c r="JU244" s="2" t="s">
        <v>142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140</v>
      </c>
      <c r="KD244" s="2" t="s">
        <v>129</v>
      </c>
      <c r="KE244" s="2" t="s">
        <v>460</v>
      </c>
      <c r="KF244" s="2" t="s">
        <v>169</v>
      </c>
      <c r="KG244" s="2" t="s">
        <v>142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175</v>
      </c>
      <c r="KP244" s="2" t="s">
        <v>129</v>
      </c>
      <c r="KQ244" s="2" t="s">
        <v>132</v>
      </c>
      <c r="KR244" s="2" t="s">
        <v>132</v>
      </c>
      <c r="KS244" s="2" t="s">
        <v>142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175</v>
      </c>
      <c r="LB244" s="2" t="s">
        <v>177</v>
      </c>
      <c r="LC244" s="2" t="s">
        <v>132</v>
      </c>
      <c r="LD244" s="2" t="s">
        <v>132</v>
      </c>
      <c r="LE244" s="2" t="s">
        <v>142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164</v>
      </c>
      <c r="LZ244" s="2" t="s">
        <v>129</v>
      </c>
      <c r="MA244" s="2" t="s">
        <v>132</v>
      </c>
      <c r="MB244" s="2" t="s">
        <v>132</v>
      </c>
      <c r="MC244" s="2" t="s">
        <v>142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175</v>
      </c>
      <c r="ML244" s="2" t="s">
        <v>129</v>
      </c>
      <c r="MM244" s="2" t="s">
        <v>132</v>
      </c>
      <c r="MN244" s="2" t="s">
        <v>132</v>
      </c>
      <c r="MO244" s="2" t="s">
        <v>142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175</v>
      </c>
      <c r="MX244" s="2" t="s">
        <v>129</v>
      </c>
      <c r="MY244" s="2" t="s">
        <v>132</v>
      </c>
      <c r="MZ244" s="2" t="s">
        <v>132</v>
      </c>
      <c r="NA244" s="2" t="s">
        <v>142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175</v>
      </c>
      <c r="NJ244" s="2" t="s">
        <v>129</v>
      </c>
      <c r="NK244" s="2" t="s">
        <v>132</v>
      </c>
      <c r="NL244" s="2" t="s">
        <v>132</v>
      </c>
      <c r="NM244" s="2" t="s">
        <v>142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176</v>
      </c>
      <c r="NV244" s="2" t="s">
        <v>129</v>
      </c>
      <c r="NW244" s="2" t="s">
        <v>132</v>
      </c>
      <c r="NX244" s="2" t="s">
        <v>132</v>
      </c>
      <c r="NY244" s="2" t="s">
        <v>142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176</v>
      </c>
      <c r="OH244" s="2" t="s">
        <v>129</v>
      </c>
      <c r="OI244" s="2" t="s">
        <v>132</v>
      </c>
      <c r="OJ244" s="2" t="s">
        <v>132</v>
      </c>
      <c r="OK244" s="2" t="s">
        <v>142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132</v>
      </c>
      <c r="OT244" s="2" t="s">
        <v>132</v>
      </c>
      <c r="OU244" s="2" t="s">
        <v>132</v>
      </c>
      <c r="OV244" s="2" t="s">
        <v>132</v>
      </c>
      <c r="OW244" s="2" t="s">
        <v>132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164</v>
      </c>
      <c r="PF244" s="2" t="s">
        <v>129</v>
      </c>
      <c r="PG244" s="2" t="s">
        <v>132</v>
      </c>
      <c r="PH244" s="2" t="s">
        <v>132</v>
      </c>
      <c r="PI244" s="2" t="s">
        <v>142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140</v>
      </c>
      <c r="PR244" s="2" t="s">
        <v>177</v>
      </c>
      <c r="PS244" s="2" t="s">
        <v>213</v>
      </c>
      <c r="PT244" s="2" t="s">
        <v>132</v>
      </c>
      <c r="PU244" s="2" t="s">
        <v>142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175</v>
      </c>
      <c r="QD244" s="2" t="s">
        <v>129</v>
      </c>
      <c r="QE244" s="2" t="s">
        <v>132</v>
      </c>
      <c r="QF244" s="2" t="s">
        <v>132</v>
      </c>
      <c r="QG244" s="2" t="s">
        <v>142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175</v>
      </c>
      <c r="RB244" s="2" t="s">
        <v>129</v>
      </c>
      <c r="RC244" s="2" t="s">
        <v>132</v>
      </c>
      <c r="RD244" s="2" t="s">
        <v>132</v>
      </c>
      <c r="RE244" s="2" t="s">
        <v>142</v>
      </c>
      <c r="RF244" s="2" t="s">
        <v>180</v>
      </c>
      <c r="RG244" s="4"/>
      <c r="RH244" s="8"/>
      <c r="RI244" s="4"/>
      <c r="RJ244" s="8"/>
      <c r="RK244" s="7"/>
      <c r="RL244" s="7"/>
      <c r="RM244" s="2" t="s">
        <v>140</v>
      </c>
      <c r="RN244" s="2" t="s">
        <v>177</v>
      </c>
      <c r="RO244" s="2" t="s">
        <v>786</v>
      </c>
      <c r="RP244" s="2" t="s">
        <v>132</v>
      </c>
      <c r="RQ244" s="2" t="s">
        <v>142</v>
      </c>
      <c r="RR244" s="2" t="s">
        <v>132</v>
      </c>
    </row>
    <row r="245">
      <c r="A245" s="2" t="s">
        <v>3008</v>
      </c>
      <c r="B245" s="2" t="s">
        <v>121</v>
      </c>
      <c r="C245" s="2" t="s">
        <v>3009</v>
      </c>
      <c r="D245" s="2" t="s">
        <v>123</v>
      </c>
      <c r="E245" s="2" t="s">
        <v>844</v>
      </c>
      <c r="F245" s="2" t="s">
        <v>3010</v>
      </c>
      <c r="G245" s="2" t="s">
        <v>132</v>
      </c>
      <c r="H245" s="2" t="s">
        <v>132</v>
      </c>
      <c r="I245" s="2" t="s">
        <v>3011</v>
      </c>
      <c r="J245" s="2" t="s">
        <v>127</v>
      </c>
      <c r="K245" s="2" t="s">
        <v>3012</v>
      </c>
      <c r="L245" s="3">
        <v>15.75</v>
      </c>
      <c r="M245" s="3">
        <v>16.53</v>
      </c>
      <c r="N245" s="3">
        <v>34.99</v>
      </c>
      <c r="O245" s="2" t="s">
        <v>905</v>
      </c>
      <c r="P245" s="2" t="s">
        <v>632</v>
      </c>
      <c r="Q245" s="2" t="s">
        <v>131</v>
      </c>
      <c r="R245" s="2" t="s">
        <v>132</v>
      </c>
      <c r="S245" s="2" t="s">
        <v>3013</v>
      </c>
      <c r="T245" s="2" t="s">
        <v>132</v>
      </c>
      <c r="U245" s="2" t="s">
        <v>428</v>
      </c>
      <c r="V245" s="2" t="s">
        <v>719</v>
      </c>
      <c r="W245" s="2" t="s">
        <v>401</v>
      </c>
      <c r="X245" s="2" t="s">
        <v>132</v>
      </c>
      <c r="Y245" s="2" t="s">
        <v>762</v>
      </c>
      <c r="Z245" s="4"/>
      <c r="AA245" s="4">
        <f>=ROUNDDOWN({0},0)</f>
      </c>
      <c r="AB245" s="5"/>
      <c r="AC245" s="2" t="s">
        <v>132</v>
      </c>
      <c r="AD245" s="4"/>
      <c r="AE245" s="4"/>
      <c r="AF245" s="6"/>
      <c r="AG245" s="6"/>
      <c r="AH245" s="7">
        <v>0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/>
      <c r="BK245" s="8"/>
      <c r="BL245" s="2" t="s">
        <v>132</v>
      </c>
      <c r="BM245" s="7"/>
      <c r="BN245" s="7"/>
      <c r="BO245" s="4"/>
      <c r="BP245" s="8"/>
      <c r="BQ245" s="4"/>
      <c r="BR245" s="8"/>
      <c r="BS245" s="7"/>
      <c r="BT245" s="7"/>
      <c r="BU245" s="2" t="s">
        <v>140</v>
      </c>
      <c r="BV245" s="2" t="s">
        <v>177</v>
      </c>
      <c r="BW245" s="2" t="s">
        <v>132</v>
      </c>
      <c r="BX245" s="2" t="s">
        <v>764</v>
      </c>
      <c r="BY245" s="2" t="s">
        <v>142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140</v>
      </c>
      <c r="CH245" s="2" t="s">
        <v>177</v>
      </c>
      <c r="CI245" s="2" t="s">
        <v>1091</v>
      </c>
      <c r="CJ245" s="2" t="s">
        <v>1656</v>
      </c>
      <c r="CK245" s="2" t="s">
        <v>142</v>
      </c>
      <c r="CL245" s="2" t="s">
        <v>132</v>
      </c>
      <c r="CM245" s="4"/>
      <c r="CN245" s="8"/>
      <c r="CO245" s="4"/>
      <c r="CP245" s="8"/>
      <c r="CQ245" s="7"/>
      <c r="CR245" s="7"/>
      <c r="CS245" s="2" t="s">
        <v>140</v>
      </c>
      <c r="CT245" s="2" t="s">
        <v>177</v>
      </c>
      <c r="CU245" s="2" t="s">
        <v>769</v>
      </c>
      <c r="CV245" s="2" t="s">
        <v>3014</v>
      </c>
      <c r="CW245" s="2" t="s">
        <v>142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140</v>
      </c>
      <c r="DF245" s="2" t="s">
        <v>177</v>
      </c>
      <c r="DG245" s="2" t="s">
        <v>769</v>
      </c>
      <c r="DH245" s="2" t="s">
        <v>3015</v>
      </c>
      <c r="DI245" s="2" t="s">
        <v>142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175</v>
      </c>
      <c r="DR245" s="2" t="s">
        <v>177</v>
      </c>
      <c r="DS245" s="2" t="s">
        <v>132</v>
      </c>
      <c r="DT245" s="2" t="s">
        <v>132</v>
      </c>
      <c r="DU245" s="2" t="s">
        <v>142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140</v>
      </c>
      <c r="ED245" s="2" t="s">
        <v>177</v>
      </c>
      <c r="EE245" s="2" t="s">
        <v>773</v>
      </c>
      <c r="EF245" s="2" t="s">
        <v>2085</v>
      </c>
      <c r="EG245" s="2" t="s">
        <v>142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140</v>
      </c>
      <c r="EP245" s="2" t="s">
        <v>177</v>
      </c>
      <c r="EQ245" s="2" t="s">
        <v>769</v>
      </c>
      <c r="ER245" s="2" t="s">
        <v>2763</v>
      </c>
      <c r="ES245" s="2" t="s">
        <v>142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140</v>
      </c>
      <c r="FB245" s="2" t="s">
        <v>177</v>
      </c>
      <c r="FC245" s="2" t="s">
        <v>1097</v>
      </c>
      <c r="FD245" s="2" t="s">
        <v>1496</v>
      </c>
      <c r="FE245" s="2" t="s">
        <v>142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175</v>
      </c>
      <c r="FN245" s="2" t="s">
        <v>177</v>
      </c>
      <c r="FO245" s="2" t="s">
        <v>132</v>
      </c>
      <c r="FP245" s="2" t="s">
        <v>132</v>
      </c>
      <c r="FQ245" s="2" t="s">
        <v>142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175</v>
      </c>
      <c r="FZ245" s="2" t="s">
        <v>177</v>
      </c>
      <c r="GA245" s="2" t="s">
        <v>132</v>
      </c>
      <c r="GB245" s="2" t="s">
        <v>132</v>
      </c>
      <c r="GC245" s="2" t="s">
        <v>142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140</v>
      </c>
      <c r="GL245" s="2" t="s">
        <v>177</v>
      </c>
      <c r="GM245" s="2" t="s">
        <v>769</v>
      </c>
      <c r="GN245" s="2" t="s">
        <v>3016</v>
      </c>
      <c r="GO245" s="2" t="s">
        <v>142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132</v>
      </c>
      <c r="GX245" s="2" t="s">
        <v>132</v>
      </c>
      <c r="GY245" s="2" t="s">
        <v>132</v>
      </c>
      <c r="GZ245" s="2" t="s">
        <v>132</v>
      </c>
      <c r="HA245" s="2" t="s">
        <v>132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140</v>
      </c>
      <c r="HJ245" s="2" t="s">
        <v>177</v>
      </c>
      <c r="HK245" s="2" t="s">
        <v>1626</v>
      </c>
      <c r="HL245" s="2" t="s">
        <v>1629</v>
      </c>
      <c r="HM245" s="2" t="s">
        <v>142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175</v>
      </c>
      <c r="HV245" s="2" t="s">
        <v>177</v>
      </c>
      <c r="HW245" s="2" t="s">
        <v>132</v>
      </c>
      <c r="HX245" s="2" t="s">
        <v>132</v>
      </c>
      <c r="HY245" s="2" t="s">
        <v>142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175</v>
      </c>
      <c r="IH245" s="2" t="s">
        <v>129</v>
      </c>
      <c r="II245" s="2" t="s">
        <v>132</v>
      </c>
      <c r="IJ245" s="2" t="s">
        <v>132</v>
      </c>
      <c r="IK245" s="2" t="s">
        <v>142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175</v>
      </c>
      <c r="IT245" s="2" t="s">
        <v>129</v>
      </c>
      <c r="IU245" s="2" t="s">
        <v>132</v>
      </c>
      <c r="IV245" s="2" t="s">
        <v>132</v>
      </c>
      <c r="IW245" s="2" t="s">
        <v>142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175</v>
      </c>
      <c r="JF245" s="2" t="s">
        <v>177</v>
      </c>
      <c r="JG245" s="2" t="s">
        <v>132</v>
      </c>
      <c r="JH245" s="2" t="s">
        <v>132</v>
      </c>
      <c r="JI245" s="2" t="s">
        <v>142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176</v>
      </c>
      <c r="JR245" s="2" t="s">
        <v>177</v>
      </c>
      <c r="JS245" s="2" t="s">
        <v>132</v>
      </c>
      <c r="JT245" s="2" t="s">
        <v>132</v>
      </c>
      <c r="JU245" s="2" t="s">
        <v>142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175</v>
      </c>
      <c r="KD245" s="2" t="s">
        <v>177</v>
      </c>
      <c r="KE245" s="2" t="s">
        <v>1658</v>
      </c>
      <c r="KF245" s="2" t="s">
        <v>132</v>
      </c>
      <c r="KG245" s="2" t="s">
        <v>142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132</v>
      </c>
      <c r="KP245" s="2" t="s">
        <v>132</v>
      </c>
      <c r="KQ245" s="2" t="s">
        <v>132</v>
      </c>
      <c r="KR245" s="2" t="s">
        <v>132</v>
      </c>
      <c r="KS245" s="2" t="s">
        <v>132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132</v>
      </c>
      <c r="LB245" s="2" t="s">
        <v>132</v>
      </c>
      <c r="LC245" s="2" t="s">
        <v>132</v>
      </c>
      <c r="LD245" s="2" t="s">
        <v>132</v>
      </c>
      <c r="LE245" s="2" t="s">
        <v>132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140</v>
      </c>
      <c r="LZ245" s="2" t="s">
        <v>177</v>
      </c>
      <c r="MA245" s="2" t="s">
        <v>792</v>
      </c>
      <c r="MB245" s="2" t="s">
        <v>1552</v>
      </c>
      <c r="MC245" s="2" t="s">
        <v>142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140</v>
      </c>
      <c r="ML245" s="2" t="s">
        <v>177</v>
      </c>
      <c r="MM245" s="2" t="s">
        <v>769</v>
      </c>
      <c r="MN245" s="2" t="s">
        <v>132</v>
      </c>
      <c r="MO245" s="2" t="s">
        <v>142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175</v>
      </c>
      <c r="MX245" s="2" t="s">
        <v>177</v>
      </c>
      <c r="MY245" s="2" t="s">
        <v>132</v>
      </c>
      <c r="MZ245" s="2" t="s">
        <v>132</v>
      </c>
      <c r="NA245" s="2" t="s">
        <v>142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132</v>
      </c>
      <c r="NJ245" s="2" t="s">
        <v>132</v>
      </c>
      <c r="NK245" s="2" t="s">
        <v>132</v>
      </c>
      <c r="NL245" s="2" t="s">
        <v>132</v>
      </c>
      <c r="NM245" s="2" t="s">
        <v>132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176</v>
      </c>
      <c r="OH245" s="2" t="s">
        <v>177</v>
      </c>
      <c r="OI245" s="2" t="s">
        <v>132</v>
      </c>
      <c r="OJ245" s="2" t="s">
        <v>132</v>
      </c>
      <c r="OK245" s="2" t="s">
        <v>142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175</v>
      </c>
      <c r="OT245" s="2" t="s">
        <v>177</v>
      </c>
      <c r="OU245" s="2" t="s">
        <v>132</v>
      </c>
      <c r="OV245" s="2" t="s">
        <v>132</v>
      </c>
      <c r="OW245" s="2" t="s">
        <v>142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175</v>
      </c>
      <c r="PF245" s="2" t="s">
        <v>177</v>
      </c>
      <c r="PG245" s="2" t="s">
        <v>132</v>
      </c>
      <c r="PH245" s="2" t="s">
        <v>132</v>
      </c>
      <c r="PI245" s="2" t="s">
        <v>142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175</v>
      </c>
      <c r="PR245" s="2" t="s">
        <v>177</v>
      </c>
      <c r="PS245" s="2" t="s">
        <v>132</v>
      </c>
      <c r="PT245" s="2" t="s">
        <v>132</v>
      </c>
      <c r="PU245" s="2" t="s">
        <v>142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175</v>
      </c>
      <c r="QP245" s="2" t="s">
        <v>177</v>
      </c>
      <c r="QQ245" s="2" t="s">
        <v>132</v>
      </c>
      <c r="QR245" s="2" t="s">
        <v>132</v>
      </c>
      <c r="QS245" s="2" t="s">
        <v>142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175</v>
      </c>
      <c r="RB245" s="2" t="s">
        <v>177</v>
      </c>
      <c r="RC245" s="2" t="s">
        <v>132</v>
      </c>
      <c r="RD245" s="2" t="s">
        <v>132</v>
      </c>
      <c r="RE245" s="2" t="s">
        <v>142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140</v>
      </c>
      <c r="RN245" s="2" t="s">
        <v>177</v>
      </c>
      <c r="RO245" s="2" t="s">
        <v>365</v>
      </c>
      <c r="RP245" s="2" t="s">
        <v>132</v>
      </c>
      <c r="RQ245" s="2" t="s">
        <v>142</v>
      </c>
      <c r="RR245" s="2" t="s">
        <v>132</v>
      </c>
    </row>
    <row r="246">
      <c r="A246" s="16" t="s">
        <v>3017</v>
      </c>
      <c r="B246" s="9" t="s">
        <v>132</v>
      </c>
      <c r="C246" s="9" t="s">
        <v>132</v>
      </c>
      <c r="D246" s="9" t="s">
        <v>132</v>
      </c>
      <c r="E246" s="9" t="s">
        <v>132</v>
      </c>
      <c r="F246" s="9" t="s">
        <v>132</v>
      </c>
      <c r="G246" s="9" t="s">
        <v>132</v>
      </c>
      <c r="H246" s="9" t="s">
        <v>132</v>
      </c>
      <c r="I246" s="9" t="s">
        <v>132</v>
      </c>
      <c r="J246" s="9" t="s">
        <v>132</v>
      </c>
      <c r="K246" s="9" t="s">
        <v>132</v>
      </c>
      <c r="L246" s="10"/>
      <c r="M246" s="10"/>
      <c r="N246" s="10"/>
      <c r="O246" s="9" t="s">
        <v>132</v>
      </c>
      <c r="P246" s="9" t="s">
        <v>132</v>
      </c>
      <c r="Q246" s="9" t="s">
        <v>132</v>
      </c>
      <c r="R246" s="9" t="s">
        <v>132</v>
      </c>
      <c r="S246" s="9" t="s">
        <v>132</v>
      </c>
      <c r="T246" s="9" t="s">
        <v>132</v>
      </c>
      <c r="U246" s="9" t="s">
        <v>132</v>
      </c>
      <c r="V246" s="9" t="s">
        <v>132</v>
      </c>
      <c r="W246" s="9" t="s">
        <v>132</v>
      </c>
      <c r="X246" s="9" t="s">
        <v>132</v>
      </c>
      <c r="Y246" s="9" t="s">
        <v>132</v>
      </c>
      <c r="Z246" s="11">
        <v>24524</v>
      </c>
      <c r="AA246" s="11">
        <f>=ROUNDDOWN({0},0)</f>
      </c>
      <c r="AB246" s="12">
        <v>1442.9</v>
      </c>
      <c r="AC246" s="9" t="s">
        <v>132</v>
      </c>
      <c r="AD246" s="11"/>
      <c r="AE246" s="11">
        <v>21795</v>
      </c>
      <c r="AF246" s="13"/>
      <c r="AG246" s="13"/>
      <c r="AH246" s="14"/>
      <c r="AI246" s="11"/>
      <c r="AJ246" s="11">
        <f>=ROUNDDOWN({0},0)</f>
      </c>
      <c r="AK246" s="12"/>
      <c r="AL246" s="9" t="s">
        <v>132</v>
      </c>
      <c r="AM246" s="11"/>
      <c r="AN246" s="11"/>
      <c r="AO246" s="14"/>
      <c r="AP246" s="11">
        <v>7684</v>
      </c>
      <c r="AQ246" s="15">
        <v>407503.94</v>
      </c>
      <c r="AR246" s="11"/>
      <c r="AS246" s="15"/>
      <c r="AT246" s="14"/>
      <c r="AU246" s="14"/>
      <c r="AV246" s="11">
        <v>7684</v>
      </c>
      <c r="AW246" s="15">
        <v>407503.94</v>
      </c>
      <c r="AX246" s="11"/>
      <c r="AY246" s="15"/>
      <c r="AZ246" s="14"/>
      <c r="BA246" s="14"/>
      <c r="BB246" s="14"/>
      <c r="BC246" s="11">
        <v>7684</v>
      </c>
      <c r="BD246" s="15">
        <v>407503.94</v>
      </c>
      <c r="BE246" s="11"/>
      <c r="BF246" s="15"/>
      <c r="BG246" s="14"/>
      <c r="BH246" s="14"/>
      <c r="BI246" s="14"/>
      <c r="BJ246" s="11"/>
      <c r="BK246" s="15"/>
      <c r="BL246" s="9" t="s">
        <v>132</v>
      </c>
      <c r="BM246" s="14"/>
      <c r="BN246" s="14"/>
      <c r="BO246" s="11">
        <v>2443</v>
      </c>
      <c r="BP246" s="15">
        <v>136741.76</v>
      </c>
      <c r="BQ246" s="11"/>
      <c r="BR246" s="15"/>
      <c r="BS246" s="14"/>
      <c r="BT246" s="14"/>
      <c r="BU246" s="9" t="s">
        <v>132</v>
      </c>
      <c r="BV246" s="9" t="s">
        <v>132</v>
      </c>
      <c r="BW246" s="9" t="s">
        <v>132</v>
      </c>
      <c r="BX246" s="9" t="s">
        <v>132</v>
      </c>
      <c r="BY246" s="9" t="s">
        <v>132</v>
      </c>
      <c r="BZ246" s="9" t="s">
        <v>132</v>
      </c>
      <c r="CA246" s="11">
        <v>1742</v>
      </c>
      <c r="CB246" s="15">
        <v>84803.3</v>
      </c>
      <c r="CC246" s="11"/>
      <c r="CD246" s="15"/>
      <c r="CE246" s="14"/>
      <c r="CF246" s="14"/>
      <c r="CG246" s="9" t="s">
        <v>132</v>
      </c>
      <c r="CH246" s="9" t="s">
        <v>132</v>
      </c>
      <c r="CI246" s="9" t="s">
        <v>132</v>
      </c>
      <c r="CJ246" s="9" t="s">
        <v>132</v>
      </c>
      <c r="CK246" s="9" t="s">
        <v>132</v>
      </c>
      <c r="CL246" s="9" t="s">
        <v>132</v>
      </c>
      <c r="CM246" s="11">
        <v>784</v>
      </c>
      <c r="CN246" s="15">
        <v>37214.13</v>
      </c>
      <c r="CO246" s="11"/>
      <c r="CP246" s="15"/>
      <c r="CQ246" s="14"/>
      <c r="CR246" s="14"/>
      <c r="CS246" s="9" t="s">
        <v>132</v>
      </c>
      <c r="CT246" s="9" t="s">
        <v>132</v>
      </c>
      <c r="CU246" s="9" t="s">
        <v>132</v>
      </c>
      <c r="CV246" s="9" t="s">
        <v>132</v>
      </c>
      <c r="CW246" s="9" t="s">
        <v>132</v>
      </c>
      <c r="CX246" s="9" t="s">
        <v>132</v>
      </c>
      <c r="CY246" s="11">
        <v>667</v>
      </c>
      <c r="CZ246" s="15">
        <v>37064.07</v>
      </c>
      <c r="DA246" s="11"/>
      <c r="DB246" s="15"/>
      <c r="DC246" s="14"/>
      <c r="DD246" s="14"/>
      <c r="DE246" s="9" t="s">
        <v>132</v>
      </c>
      <c r="DF246" s="9" t="s">
        <v>132</v>
      </c>
      <c r="DG246" s="9" t="s">
        <v>132</v>
      </c>
      <c r="DH246" s="9" t="s">
        <v>132</v>
      </c>
      <c r="DI246" s="9" t="s">
        <v>132</v>
      </c>
      <c r="DJ246" s="9" t="s">
        <v>132</v>
      </c>
      <c r="DK246" s="11">
        <v>636</v>
      </c>
      <c r="DL246" s="15">
        <v>32695.31</v>
      </c>
      <c r="DM246" s="11"/>
      <c r="DN246" s="15"/>
      <c r="DO246" s="14"/>
      <c r="DP246" s="14"/>
      <c r="DQ246" s="9" t="s">
        <v>132</v>
      </c>
      <c r="DR246" s="9" t="s">
        <v>132</v>
      </c>
      <c r="DS246" s="9" t="s">
        <v>132</v>
      </c>
      <c r="DT246" s="9" t="s">
        <v>132</v>
      </c>
      <c r="DU246" s="9" t="s">
        <v>132</v>
      </c>
      <c r="DV246" s="9" t="s">
        <v>132</v>
      </c>
      <c r="DW246" s="11">
        <v>434</v>
      </c>
      <c r="DX246" s="15">
        <v>24128.4</v>
      </c>
      <c r="DY246" s="11"/>
      <c r="DZ246" s="15"/>
      <c r="EA246" s="14"/>
      <c r="EB246" s="14"/>
      <c r="EC246" s="9" t="s">
        <v>132</v>
      </c>
      <c r="ED246" s="9" t="s">
        <v>132</v>
      </c>
      <c r="EE246" s="9" t="s">
        <v>132</v>
      </c>
      <c r="EF246" s="9" t="s">
        <v>132</v>
      </c>
      <c r="EG246" s="9" t="s">
        <v>132</v>
      </c>
      <c r="EH246" s="9" t="s">
        <v>132</v>
      </c>
      <c r="EI246" s="11">
        <v>198</v>
      </c>
      <c r="EJ246" s="15">
        <v>12788.54</v>
      </c>
      <c r="EK246" s="11"/>
      <c r="EL246" s="15"/>
      <c r="EM246" s="14"/>
      <c r="EN246" s="14"/>
      <c r="EO246" s="9" t="s">
        <v>132</v>
      </c>
      <c r="EP246" s="9" t="s">
        <v>132</v>
      </c>
      <c r="EQ246" s="9" t="s">
        <v>132</v>
      </c>
      <c r="ER246" s="9" t="s">
        <v>132</v>
      </c>
      <c r="ES246" s="9" t="s">
        <v>132</v>
      </c>
      <c r="ET246" s="9" t="s">
        <v>132</v>
      </c>
      <c r="EU246" s="11">
        <v>126</v>
      </c>
      <c r="EV246" s="15">
        <v>6707.14</v>
      </c>
      <c r="EW246" s="11"/>
      <c r="EX246" s="15"/>
      <c r="EY246" s="14"/>
      <c r="EZ246" s="14"/>
      <c r="FA246" s="9" t="s">
        <v>132</v>
      </c>
      <c r="FB246" s="9" t="s">
        <v>132</v>
      </c>
      <c r="FC246" s="9" t="s">
        <v>132</v>
      </c>
      <c r="FD246" s="9" t="s">
        <v>132</v>
      </c>
      <c r="FE246" s="9" t="s">
        <v>132</v>
      </c>
      <c r="FF246" s="9" t="s">
        <v>132</v>
      </c>
      <c r="FG246" s="11">
        <v>94</v>
      </c>
      <c r="FH246" s="15">
        <v>5357.85</v>
      </c>
      <c r="FI246" s="11"/>
      <c r="FJ246" s="15"/>
      <c r="FK246" s="14"/>
      <c r="FL246" s="14"/>
      <c r="FM246" s="9" t="s">
        <v>132</v>
      </c>
      <c r="FN246" s="9" t="s">
        <v>132</v>
      </c>
      <c r="FO246" s="9" t="s">
        <v>132</v>
      </c>
      <c r="FP246" s="9" t="s">
        <v>132</v>
      </c>
      <c r="FQ246" s="9" t="s">
        <v>132</v>
      </c>
      <c r="FR246" s="9" t="s">
        <v>132</v>
      </c>
      <c r="FS246" s="11">
        <v>74</v>
      </c>
      <c r="FT246" s="15">
        <v>4621.93</v>
      </c>
      <c r="FU246" s="11"/>
      <c r="FV246" s="15"/>
      <c r="FW246" s="14"/>
      <c r="FX246" s="14"/>
      <c r="FY246" s="9" t="s">
        <v>132</v>
      </c>
      <c r="FZ246" s="9" t="s">
        <v>132</v>
      </c>
      <c r="GA246" s="9" t="s">
        <v>132</v>
      </c>
      <c r="GB246" s="9" t="s">
        <v>132</v>
      </c>
      <c r="GC246" s="9" t="s">
        <v>132</v>
      </c>
      <c r="GD246" s="9" t="s">
        <v>132</v>
      </c>
      <c r="GE246" s="11">
        <v>58</v>
      </c>
      <c r="GF246" s="15">
        <v>4421.17</v>
      </c>
      <c r="GG246" s="11"/>
      <c r="GH246" s="15"/>
      <c r="GI246" s="14"/>
      <c r="GJ246" s="14"/>
      <c r="GK246" s="9" t="s">
        <v>132</v>
      </c>
      <c r="GL246" s="9" t="s">
        <v>132</v>
      </c>
      <c r="GM246" s="9" t="s">
        <v>132</v>
      </c>
      <c r="GN246" s="9" t="s">
        <v>132</v>
      </c>
      <c r="GO246" s="9" t="s">
        <v>132</v>
      </c>
      <c r="GP246" s="9" t="s">
        <v>132</v>
      </c>
      <c r="GQ246" s="11">
        <v>44</v>
      </c>
      <c r="GR246" s="15">
        <v>3726.27</v>
      </c>
      <c r="GS246" s="11"/>
      <c r="GT246" s="15"/>
      <c r="GU246" s="14"/>
      <c r="GV246" s="14"/>
      <c r="GW246" s="9" t="s">
        <v>132</v>
      </c>
      <c r="GX246" s="9" t="s">
        <v>132</v>
      </c>
      <c r="GY246" s="9" t="s">
        <v>132</v>
      </c>
      <c r="GZ246" s="9" t="s">
        <v>132</v>
      </c>
      <c r="HA246" s="9" t="s">
        <v>132</v>
      </c>
      <c r="HB246" s="9" t="s">
        <v>132</v>
      </c>
      <c r="HC246" s="11">
        <v>112</v>
      </c>
      <c r="HD246" s="15">
        <v>3592.69</v>
      </c>
      <c r="HE246" s="11"/>
      <c r="HF246" s="15"/>
      <c r="HG246" s="14"/>
      <c r="HH246" s="14"/>
      <c r="HI246" s="9" t="s">
        <v>132</v>
      </c>
      <c r="HJ246" s="9" t="s">
        <v>132</v>
      </c>
      <c r="HK246" s="9" t="s">
        <v>132</v>
      </c>
      <c r="HL246" s="9" t="s">
        <v>132</v>
      </c>
      <c r="HM246" s="9" t="s">
        <v>132</v>
      </c>
      <c r="HN246" s="9" t="s">
        <v>132</v>
      </c>
      <c r="HO246" s="11">
        <v>56</v>
      </c>
      <c r="HP246" s="15">
        <v>3087.41</v>
      </c>
      <c r="HQ246" s="11"/>
      <c r="HR246" s="15"/>
      <c r="HS246" s="14"/>
      <c r="HT246" s="14"/>
      <c r="HU246" s="9" t="s">
        <v>132</v>
      </c>
      <c r="HV246" s="9" t="s">
        <v>132</v>
      </c>
      <c r="HW246" s="9" t="s">
        <v>132</v>
      </c>
      <c r="HX246" s="9" t="s">
        <v>132</v>
      </c>
      <c r="HY246" s="9" t="s">
        <v>132</v>
      </c>
      <c r="HZ246" s="9" t="s">
        <v>132</v>
      </c>
      <c r="IA246" s="11">
        <v>64</v>
      </c>
      <c r="IB246" s="15">
        <v>2995.38</v>
      </c>
      <c r="IC246" s="11"/>
      <c r="ID246" s="15"/>
      <c r="IE246" s="14"/>
      <c r="IF246" s="14"/>
      <c r="IG246" s="9" t="s">
        <v>132</v>
      </c>
      <c r="IH246" s="9" t="s">
        <v>132</v>
      </c>
      <c r="II246" s="9" t="s">
        <v>132</v>
      </c>
      <c r="IJ246" s="9" t="s">
        <v>132</v>
      </c>
      <c r="IK246" s="9" t="s">
        <v>132</v>
      </c>
      <c r="IL246" s="9" t="s">
        <v>132</v>
      </c>
      <c r="IM246" s="11">
        <v>47</v>
      </c>
      <c r="IN246" s="15">
        <v>2392.24</v>
      </c>
      <c r="IO246" s="11"/>
      <c r="IP246" s="15"/>
      <c r="IQ246" s="14"/>
      <c r="IR246" s="14"/>
      <c r="IS246" s="9" t="s">
        <v>132</v>
      </c>
      <c r="IT246" s="9" t="s">
        <v>132</v>
      </c>
      <c r="IU246" s="9" t="s">
        <v>132</v>
      </c>
      <c r="IV246" s="9" t="s">
        <v>132</v>
      </c>
      <c r="IW246" s="9" t="s">
        <v>132</v>
      </c>
      <c r="IX246" s="9" t="s">
        <v>132</v>
      </c>
      <c r="IY246" s="11">
        <v>27</v>
      </c>
      <c r="IZ246" s="15">
        <v>2247.89</v>
      </c>
      <c r="JA246" s="11"/>
      <c r="JB246" s="15"/>
      <c r="JC246" s="14"/>
      <c r="JD246" s="14"/>
      <c r="JE246" s="9" t="s">
        <v>132</v>
      </c>
      <c r="JF246" s="9" t="s">
        <v>132</v>
      </c>
      <c r="JG246" s="9" t="s">
        <v>132</v>
      </c>
      <c r="JH246" s="9" t="s">
        <v>132</v>
      </c>
      <c r="JI246" s="9" t="s">
        <v>132</v>
      </c>
      <c r="JJ246" s="9" t="s">
        <v>132</v>
      </c>
      <c r="JK246" s="11">
        <v>41</v>
      </c>
      <c r="JL246" s="15">
        <v>1513.27</v>
      </c>
      <c r="JM246" s="11"/>
      <c r="JN246" s="15"/>
      <c r="JO246" s="14"/>
      <c r="JP246" s="14"/>
      <c r="JQ246" s="9" t="s">
        <v>132</v>
      </c>
      <c r="JR246" s="9" t="s">
        <v>132</v>
      </c>
      <c r="JS246" s="9" t="s">
        <v>132</v>
      </c>
      <c r="JT246" s="9" t="s">
        <v>132</v>
      </c>
      <c r="JU246" s="9" t="s">
        <v>132</v>
      </c>
      <c r="JV246" s="9" t="s">
        <v>132</v>
      </c>
      <c r="JW246" s="11">
        <v>15</v>
      </c>
      <c r="JX246" s="15">
        <v>660.83</v>
      </c>
      <c r="JY246" s="11"/>
      <c r="JZ246" s="15"/>
      <c r="KA246" s="14"/>
      <c r="KB246" s="14"/>
      <c r="KC246" s="9" t="s">
        <v>132</v>
      </c>
      <c r="KD246" s="9" t="s">
        <v>132</v>
      </c>
      <c r="KE246" s="9" t="s">
        <v>132</v>
      </c>
      <c r="KF246" s="9" t="s">
        <v>132</v>
      </c>
      <c r="KG246" s="9" t="s">
        <v>132</v>
      </c>
      <c r="KH246" s="9" t="s">
        <v>132</v>
      </c>
      <c r="KI246" s="11">
        <v>7</v>
      </c>
      <c r="KJ246" s="15">
        <v>410.77</v>
      </c>
      <c r="KK246" s="11"/>
      <c r="KL246" s="15"/>
      <c r="KM246" s="14"/>
      <c r="KN246" s="14"/>
      <c r="KO246" s="9" t="s">
        <v>132</v>
      </c>
      <c r="KP246" s="9" t="s">
        <v>132</v>
      </c>
      <c r="KQ246" s="9" t="s">
        <v>132</v>
      </c>
      <c r="KR246" s="9" t="s">
        <v>132</v>
      </c>
      <c r="KS246" s="9" t="s">
        <v>132</v>
      </c>
      <c r="KT246" s="9" t="s">
        <v>132</v>
      </c>
      <c r="KU246" s="11">
        <v>15</v>
      </c>
      <c r="KV246" s="15">
        <v>333.59</v>
      </c>
      <c r="KW246" s="11"/>
      <c r="KX246" s="15"/>
      <c r="KY246" s="14"/>
      <c r="KZ246" s="14"/>
      <c r="LA246" s="9" t="s">
        <v>132</v>
      </c>
      <c r="LB246" s="9" t="s">
        <v>132</v>
      </c>
      <c r="LC246" s="9" t="s">
        <v>132</v>
      </c>
      <c r="LD246" s="9" t="s">
        <v>132</v>
      </c>
      <c r="LE246" s="9" t="s">
        <v>132</v>
      </c>
      <c r="LF246" s="9" t="s">
        <v>132</v>
      </c>
      <c r="LG246" s="11"/>
      <c r="LH246" s="15"/>
      <c r="LI246" s="11"/>
      <c r="LJ246" s="15"/>
      <c r="LK246" s="14"/>
      <c r="LL246" s="14"/>
      <c r="LM246" s="9" t="s">
        <v>132</v>
      </c>
      <c r="LN246" s="9" t="s">
        <v>132</v>
      </c>
      <c r="LO246" s="9" t="s">
        <v>132</v>
      </c>
      <c r="LP246" s="9" t="s">
        <v>132</v>
      </c>
      <c r="LQ246" s="9" t="s">
        <v>132</v>
      </c>
      <c r="LR246" s="9" t="s">
        <v>132</v>
      </c>
      <c r="LS246" s="11"/>
      <c r="LT246" s="15"/>
      <c r="LU246" s="11"/>
      <c r="LV246" s="15"/>
      <c r="LW246" s="14"/>
      <c r="LX246" s="14"/>
      <c r="LY246" s="9" t="s">
        <v>132</v>
      </c>
      <c r="LZ246" s="9" t="s">
        <v>132</v>
      </c>
      <c r="MA246" s="9" t="s">
        <v>132</v>
      </c>
      <c r="MB246" s="9" t="s">
        <v>132</v>
      </c>
      <c r="MC246" s="9" t="s">
        <v>132</v>
      </c>
      <c r="MD246" s="9" t="s">
        <v>132</v>
      </c>
      <c r="ME246" s="11"/>
      <c r="MF246" s="15"/>
      <c r="MG246" s="11"/>
      <c r="MH246" s="15"/>
      <c r="MI246" s="14"/>
      <c r="MJ246" s="14"/>
      <c r="MK246" s="9" t="s">
        <v>132</v>
      </c>
      <c r="ML246" s="9" t="s">
        <v>132</v>
      </c>
      <c r="MM246" s="9" t="s">
        <v>132</v>
      </c>
      <c r="MN246" s="9" t="s">
        <v>132</v>
      </c>
      <c r="MO246" s="9" t="s">
        <v>132</v>
      </c>
      <c r="MP246" s="9" t="s">
        <v>132</v>
      </c>
      <c r="MQ246" s="11"/>
      <c r="MR246" s="15"/>
      <c r="MS246" s="11"/>
      <c r="MT246" s="15"/>
      <c r="MU246" s="14"/>
      <c r="MV246" s="14"/>
      <c r="MW246" s="9" t="s">
        <v>132</v>
      </c>
      <c r="MX246" s="9" t="s">
        <v>132</v>
      </c>
      <c r="MY246" s="9" t="s">
        <v>132</v>
      </c>
      <c r="MZ246" s="9" t="s">
        <v>132</v>
      </c>
      <c r="NA246" s="9" t="s">
        <v>132</v>
      </c>
      <c r="NB246" s="9" t="s">
        <v>132</v>
      </c>
      <c r="NC246" s="11"/>
      <c r="ND246" s="15"/>
      <c r="NE246" s="11"/>
      <c r="NF246" s="15"/>
      <c r="NG246" s="14"/>
      <c r="NH246" s="14"/>
      <c r="NI246" s="9" t="s">
        <v>132</v>
      </c>
      <c r="NJ246" s="9" t="s">
        <v>132</v>
      </c>
      <c r="NK246" s="9" t="s">
        <v>132</v>
      </c>
      <c r="NL246" s="9" t="s">
        <v>132</v>
      </c>
      <c r="NM246" s="9" t="s">
        <v>132</v>
      </c>
      <c r="NN246" s="9" t="s">
        <v>132</v>
      </c>
      <c r="NO246" s="11"/>
      <c r="NP246" s="15"/>
      <c r="NQ246" s="11"/>
      <c r="NR246" s="15"/>
      <c r="NS246" s="14"/>
      <c r="NT246" s="14"/>
      <c r="NU246" s="9" t="s">
        <v>132</v>
      </c>
      <c r="NV246" s="9" t="s">
        <v>132</v>
      </c>
      <c r="NW246" s="9" t="s">
        <v>132</v>
      </c>
      <c r="NX246" s="9" t="s">
        <v>132</v>
      </c>
      <c r="NY246" s="9" t="s">
        <v>132</v>
      </c>
      <c r="NZ246" s="9" t="s">
        <v>132</v>
      </c>
      <c r="OA246" s="11"/>
      <c r="OB246" s="15"/>
      <c r="OC246" s="11"/>
      <c r="OD246" s="15"/>
      <c r="OE246" s="14"/>
      <c r="OF246" s="14"/>
      <c r="OG246" s="9" t="s">
        <v>132</v>
      </c>
      <c r="OH246" s="9" t="s">
        <v>132</v>
      </c>
      <c r="OI246" s="9" t="s">
        <v>132</v>
      </c>
      <c r="OJ246" s="9" t="s">
        <v>132</v>
      </c>
      <c r="OK246" s="9" t="s">
        <v>132</v>
      </c>
      <c r="OL246" s="9" t="s">
        <v>132</v>
      </c>
      <c r="OM246" s="11"/>
      <c r="ON246" s="15"/>
      <c r="OO246" s="11"/>
      <c r="OP246" s="15"/>
      <c r="OQ246" s="14"/>
      <c r="OR246" s="14"/>
      <c r="OS246" s="9" t="s">
        <v>132</v>
      </c>
      <c r="OT246" s="9" t="s">
        <v>132</v>
      </c>
      <c r="OU246" s="9" t="s">
        <v>132</v>
      </c>
      <c r="OV246" s="9" t="s">
        <v>132</v>
      </c>
      <c r="OW246" s="9" t="s">
        <v>132</v>
      </c>
      <c r="OX246" s="9" t="s">
        <v>132</v>
      </c>
      <c r="OY246" s="11"/>
      <c r="OZ246" s="15"/>
      <c r="PA246" s="11"/>
      <c r="PB246" s="15"/>
      <c r="PC246" s="14"/>
      <c r="PD246" s="14"/>
      <c r="PE246" s="9" t="s">
        <v>132</v>
      </c>
      <c r="PF246" s="9" t="s">
        <v>132</v>
      </c>
      <c r="PG246" s="9" t="s">
        <v>132</v>
      </c>
      <c r="PH246" s="9" t="s">
        <v>132</v>
      </c>
      <c r="PI246" s="9" t="s">
        <v>132</v>
      </c>
      <c r="PJ246" s="9" t="s">
        <v>132</v>
      </c>
      <c r="PK246" s="11"/>
      <c r="PL246" s="15"/>
      <c r="PM246" s="11"/>
      <c r="PN246" s="15"/>
      <c r="PO246" s="14"/>
      <c r="PP246" s="14"/>
      <c r="PQ246" s="9" t="s">
        <v>132</v>
      </c>
      <c r="PR246" s="9" t="s">
        <v>132</v>
      </c>
      <c r="PS246" s="9" t="s">
        <v>132</v>
      </c>
      <c r="PT246" s="9" t="s">
        <v>132</v>
      </c>
      <c r="PU246" s="9" t="s">
        <v>132</v>
      </c>
      <c r="PV246" s="9" t="s">
        <v>132</v>
      </c>
      <c r="PW246" s="11"/>
      <c r="PX246" s="15"/>
      <c r="PY246" s="11"/>
      <c r="PZ246" s="15"/>
      <c r="QA246" s="14"/>
      <c r="QB246" s="14"/>
      <c r="QC246" s="9" t="s">
        <v>132</v>
      </c>
      <c r="QD246" s="9" t="s">
        <v>132</v>
      </c>
      <c r="QE246" s="9" t="s">
        <v>132</v>
      </c>
      <c r="QF246" s="9" t="s">
        <v>132</v>
      </c>
      <c r="QG246" s="9" t="s">
        <v>132</v>
      </c>
      <c r="QH246" s="9" t="s">
        <v>132</v>
      </c>
      <c r="QI246" s="11"/>
      <c r="QJ246" s="15"/>
      <c r="QK246" s="11"/>
      <c r="QL246" s="15"/>
      <c r="QM246" s="14"/>
      <c r="QN246" s="14"/>
      <c r="QO246" s="9" t="s">
        <v>132</v>
      </c>
      <c r="QP246" s="9" t="s">
        <v>132</v>
      </c>
      <c r="QQ246" s="9" t="s">
        <v>132</v>
      </c>
      <c r="QR246" s="9" t="s">
        <v>132</v>
      </c>
      <c r="QS246" s="9" t="s">
        <v>132</v>
      </c>
      <c r="QT246" s="9" t="s">
        <v>132</v>
      </c>
      <c r="QU246" s="11"/>
      <c r="QV246" s="15"/>
      <c r="QW246" s="11"/>
      <c r="QX246" s="15"/>
      <c r="QY246" s="14"/>
      <c r="QZ246" s="14"/>
      <c r="RA246" s="9" t="s">
        <v>132</v>
      </c>
      <c r="RB246" s="9" t="s">
        <v>132</v>
      </c>
      <c r="RC246" s="9" t="s">
        <v>132</v>
      </c>
      <c r="RD246" s="9" t="s">
        <v>132</v>
      </c>
      <c r="RE246" s="9" t="s">
        <v>132</v>
      </c>
      <c r="RF246" s="9" t="s">
        <v>132</v>
      </c>
      <c r="RG246" s="11"/>
      <c r="RH246" s="15"/>
      <c r="RI246" s="11"/>
      <c r="RJ246" s="15"/>
      <c r="RK246" s="14"/>
      <c r="RL246" s="14"/>
      <c r="RM246" s="9" t="s">
        <v>132</v>
      </c>
      <c r="RN246" s="9" t="s">
        <v>132</v>
      </c>
      <c r="RO246" s="9" t="s">
        <v>132</v>
      </c>
      <c r="RP246" s="9" t="s">
        <v>132</v>
      </c>
      <c r="RQ246" s="9" t="s">
        <v>132</v>
      </c>
      <c r="RR246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32:BC33"/>
    <mergeCell ref="BD32:BD33"/>
    <mergeCell ref="BE32:BE33"/>
    <mergeCell ref="BF32:BF33"/>
    <mergeCell ref="BG32:BG33"/>
    <mergeCell ref="BH32:BH33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4:BC59"/>
    <mergeCell ref="BD54:BD59"/>
    <mergeCell ref="BE54:BE59"/>
    <mergeCell ref="BF54:BF59"/>
    <mergeCell ref="BG54:BG59"/>
    <mergeCell ref="BH54:BH59"/>
    <mergeCell ref="BC65:BC70"/>
    <mergeCell ref="BD65:BD70"/>
    <mergeCell ref="BE65:BE70"/>
    <mergeCell ref="BF65:BF70"/>
    <mergeCell ref="BG65:BG70"/>
    <mergeCell ref="BH65:BH70"/>
    <mergeCell ref="BC86:BC92"/>
    <mergeCell ref="BD86:BD92"/>
    <mergeCell ref="BE86:BE92"/>
    <mergeCell ref="BF86:BF92"/>
    <mergeCell ref="BG86:BG92"/>
    <mergeCell ref="BH86:BH92"/>
    <mergeCell ref="BC93:BC95"/>
    <mergeCell ref="BD93:BD95"/>
    <mergeCell ref="BE93:BE95"/>
    <mergeCell ref="BF93:BF95"/>
    <mergeCell ref="BG93:BG95"/>
    <mergeCell ref="BH93:BH95"/>
    <mergeCell ref="BC104:BC110"/>
    <mergeCell ref="BD104:BD110"/>
    <mergeCell ref="BE104:BE110"/>
    <mergeCell ref="BF104:BF110"/>
    <mergeCell ref="BG104:BG110"/>
    <mergeCell ref="BH104:BH110"/>
    <mergeCell ref="BC126:BC127"/>
    <mergeCell ref="BD126:BD127"/>
    <mergeCell ref="BE126:BE127"/>
    <mergeCell ref="BF126:BF127"/>
    <mergeCell ref="BG126:BG127"/>
    <mergeCell ref="BH126:BH127"/>
    <mergeCell ref="BC130:BC132"/>
    <mergeCell ref="BD130:BD132"/>
    <mergeCell ref="BE130:BE132"/>
    <mergeCell ref="BF130:BF132"/>
    <mergeCell ref="BG130:BG132"/>
    <mergeCell ref="BH130:BH132"/>
    <mergeCell ref="BC135:BC136"/>
    <mergeCell ref="BD135:BD136"/>
    <mergeCell ref="BE135:BE136"/>
    <mergeCell ref="BF135:BF136"/>
    <mergeCell ref="BG135:BG136"/>
    <mergeCell ref="BH135:BH136"/>
    <mergeCell ref="BC147:BC149"/>
    <mergeCell ref="BD147:BD149"/>
    <mergeCell ref="BE147:BE149"/>
    <mergeCell ref="BF147:BF149"/>
    <mergeCell ref="BG147:BG149"/>
    <mergeCell ref="BH147:BH149"/>
    <mergeCell ref="BC155:BC162"/>
    <mergeCell ref="BD155:BD162"/>
    <mergeCell ref="BE155:BE162"/>
    <mergeCell ref="BF155:BF162"/>
    <mergeCell ref="BG155:BG162"/>
    <mergeCell ref="BH155:BH162"/>
    <mergeCell ref="BC165:BC166"/>
    <mergeCell ref="BD165:BD166"/>
    <mergeCell ref="BE165:BE166"/>
    <mergeCell ref="BF165:BF166"/>
    <mergeCell ref="BG165:BG166"/>
    <mergeCell ref="BH165:BH166"/>
    <mergeCell ref="BC168:BC170"/>
    <mergeCell ref="BD168:BD170"/>
    <mergeCell ref="BE168:BE170"/>
    <mergeCell ref="BF168:BF170"/>
    <mergeCell ref="BG168:BG170"/>
    <mergeCell ref="BH168:BH170"/>
    <mergeCell ref="BC171:BC173"/>
    <mergeCell ref="BD171:BD173"/>
    <mergeCell ref="BE171:BE173"/>
    <mergeCell ref="BF171:BF173"/>
    <mergeCell ref="BG171:BG173"/>
    <mergeCell ref="BH171:BH173"/>
    <mergeCell ref="BC187:BC188"/>
    <mergeCell ref="BD187:BD188"/>
    <mergeCell ref="BE187:BE188"/>
    <mergeCell ref="BF187:BF188"/>
    <mergeCell ref="BG187:BG188"/>
    <mergeCell ref="BH187:BH188"/>
    <mergeCell ref="BC194:BC195"/>
    <mergeCell ref="BD194:BD195"/>
    <mergeCell ref="BE194:BE195"/>
    <mergeCell ref="BF194:BF195"/>
    <mergeCell ref="BG194:BG195"/>
    <mergeCell ref="BH194:BH195"/>
    <mergeCell ref="AV44:AV45"/>
    <mergeCell ref="AW44:AW45"/>
    <mergeCell ref="AX44:AX45"/>
    <mergeCell ref="AY44:AY45"/>
    <mergeCell ref="AZ44:AZ45"/>
    <mergeCell ref="BA44:BA45"/>
    <mergeCell ref="BI44:BI45"/>
    <mergeCell ref="AV126:AV127"/>
    <mergeCell ref="AW126:AW127"/>
    <mergeCell ref="AX126:AX127"/>
    <mergeCell ref="AY126:AY127"/>
    <mergeCell ref="AZ126:AZ127"/>
    <mergeCell ref="BA126:BA127"/>
    <mergeCell ref="BI126:BI127"/>
    <mergeCell ref="AV130:AV131"/>
    <mergeCell ref="AW130:AW131"/>
    <mergeCell ref="AX130:AX131"/>
    <mergeCell ref="AY130:AY131"/>
    <mergeCell ref="AZ130:AZ131"/>
    <mergeCell ref="BA130:BA131"/>
    <mergeCell ref="BI130:BI131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BB44:BB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3018</v>
      </c>
      <c r="D2" s="0" t="s">
        <v>3019</v>
      </c>
      <c r="E2" s="0" t="s">
        <v>3020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3021</v>
      </c>
      <c r="J4" s="1" t="s">
        <v>3022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3023</v>
      </c>
      <c r="P4" s="1" t="s">
        <v>3024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3025</v>
      </c>
      <c r="F5" s="1" t="s">
        <v>3026</v>
      </c>
      <c r="G5" s="1" t="s">
        <v>3025</v>
      </c>
      <c r="H5" s="1" t="s">
        <v>3026</v>
      </c>
      <c r="I5" s="1" t="s">
        <v>3021</v>
      </c>
      <c r="J5" s="1" t="s">
        <v>3022</v>
      </c>
      <c r="K5" s="1" t="s">
        <v>3027</v>
      </c>
      <c r="L5" s="1" t="s">
        <v>3028</v>
      </c>
      <c r="M5" s="1" t="s">
        <v>3027</v>
      </c>
      <c r="N5" s="1" t="s">
        <v>3028</v>
      </c>
      <c r="O5" s="1" t="s">
        <v>3023</v>
      </c>
      <c r="P5" s="1" t="s">
        <v>3024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1929</v>
      </c>
      <c r="F6" s="8">
        <v>88109.36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1362</v>
      </c>
      <c r="L6" s="8">
        <v>62531.71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660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308</v>
      </c>
      <c r="L7" s="8">
        <v>17717.12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844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259</v>
      </c>
      <c r="L8" s="8">
        <v>7860.53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929</v>
      </c>
      <c r="D9" s="2" t="s">
        <v>930</v>
      </c>
      <c r="E9" s="4">
        <v>1548</v>
      </c>
      <c r="F9" s="8">
        <v>72408.13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1223</v>
      </c>
      <c r="L9" s="8">
        <v>58122.35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929</v>
      </c>
      <c r="D10" s="2" t="s">
        <v>660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297</v>
      </c>
      <c r="L10" s="8">
        <v>12274.99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929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28</v>
      </c>
      <c r="L11" s="8">
        <v>2010.79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1898</v>
      </c>
      <c r="D12" s="2" t="s">
        <v>1899</v>
      </c>
      <c r="E12" s="4">
        <v>480</v>
      </c>
      <c r="F12" s="8">
        <v>23637.55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218</v>
      </c>
      <c r="L12" s="8">
        <v>12542.68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1898</v>
      </c>
      <c r="D13" s="2" t="s">
        <v>1943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262</v>
      </c>
      <c r="L13" s="8">
        <v>11094.87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1990</v>
      </c>
      <c r="D14" s="2" t="s">
        <v>660</v>
      </c>
      <c r="E14" s="4">
        <v>288</v>
      </c>
      <c r="F14" s="8">
        <v>10806.77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233</v>
      </c>
      <c r="L14" s="8">
        <v>9225.97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1990</v>
      </c>
      <c r="D15" s="2" t="s">
        <v>124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55</v>
      </c>
      <c r="L15" s="8">
        <v>1580.8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2136</v>
      </c>
      <c r="D16" s="2" t="s">
        <v>2137</v>
      </c>
      <c r="E16" s="4">
        <v>97</v>
      </c>
      <c r="F16" s="8">
        <v>4336.08</v>
      </c>
      <c r="G16" s="4"/>
      <c r="H16" s="8"/>
      <c r="I16" s="7"/>
      <c r="J16" s="7"/>
      <c r="K16" s="4">
        <v>97</v>
      </c>
      <c r="L16" s="8">
        <v>4336.08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2170</v>
      </c>
      <c r="D17" s="2" t="s">
        <v>2171</v>
      </c>
      <c r="E17" s="4">
        <v>47</v>
      </c>
      <c r="F17" s="8">
        <v>2632.2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47</v>
      </c>
      <c r="L17" s="8">
        <v>2632.2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2170</v>
      </c>
      <c r="D18" s="2" t="s">
        <v>927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2204</v>
      </c>
      <c r="D19" s="2" t="s">
        <v>2205</v>
      </c>
      <c r="E19" s="4">
        <v>33</v>
      </c>
      <c r="F19" s="8">
        <v>1158.21</v>
      </c>
      <c r="G19" s="4"/>
      <c r="H19" s="8"/>
      <c r="I19" s="7"/>
      <c r="J19" s="7"/>
      <c r="K19" s="4">
        <v>33</v>
      </c>
      <c r="L19" s="8">
        <v>1158.21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2227</v>
      </c>
      <c r="D20" s="2" t="s">
        <v>2228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2236</v>
      </c>
      <c r="C21" s="2" t="s">
        <v>1898</v>
      </c>
      <c r="D21" s="2" t="s">
        <v>1943</v>
      </c>
      <c r="E21" s="4">
        <v>840</v>
      </c>
      <c r="F21" s="8">
        <v>85523.55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829</v>
      </c>
      <c r="L21" s="8">
        <v>84106.38</v>
      </c>
      <c r="M21" s="4"/>
      <c r="N21" s="8"/>
      <c r="O21" s="7"/>
      <c r="P21" s="7"/>
    </row>
    <row r="22">
      <c r="A22" s="2" t="s">
        <v>121</v>
      </c>
      <c r="B22" s="2" t="s">
        <v>2236</v>
      </c>
      <c r="C22" s="2" t="s">
        <v>1898</v>
      </c>
      <c r="D22" s="2" t="s">
        <v>1899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11</v>
      </c>
      <c r="L22" s="8">
        <v>1417.17</v>
      </c>
      <c r="M22" s="4"/>
      <c r="N22" s="8"/>
      <c r="O22" s="7"/>
      <c r="P22" s="7"/>
    </row>
    <row r="23">
      <c r="A23" s="2" t="s">
        <v>121</v>
      </c>
      <c r="B23" s="2" t="s">
        <v>2236</v>
      </c>
      <c r="C23" s="2" t="s">
        <v>2327</v>
      </c>
      <c r="D23" s="2" t="s">
        <v>2328</v>
      </c>
      <c r="E23" s="4">
        <v>528</v>
      </c>
      <c r="F23" s="8">
        <v>18963.86</v>
      </c>
      <c r="G23" s="4"/>
      <c r="H23" s="8"/>
      <c r="I23" s="7"/>
      <c r="J23" s="7"/>
      <c r="K23" s="4">
        <v>528</v>
      </c>
      <c r="L23" s="8">
        <v>18963.86</v>
      </c>
      <c r="M23" s="4"/>
      <c r="N23" s="8"/>
      <c r="O23" s="7"/>
      <c r="P23" s="7"/>
    </row>
    <row r="24">
      <c r="A24" s="2" t="s">
        <v>121</v>
      </c>
      <c r="B24" s="2" t="s">
        <v>2236</v>
      </c>
      <c r="C24" s="2" t="s">
        <v>123</v>
      </c>
      <c r="D24" s="2" t="s">
        <v>2171</v>
      </c>
      <c r="E24" s="4">
        <v>234</v>
      </c>
      <c r="F24" s="8">
        <v>14239.63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192</v>
      </c>
      <c r="L24" s="8">
        <v>9844.65</v>
      </c>
      <c r="M24" s="4"/>
      <c r="N24" s="8"/>
      <c r="O24" s="7"/>
      <c r="P24" s="7"/>
    </row>
    <row r="25">
      <c r="A25" s="2" t="s">
        <v>121</v>
      </c>
      <c r="B25" s="2" t="s">
        <v>2236</v>
      </c>
      <c r="C25" s="2" t="s">
        <v>123</v>
      </c>
      <c r="D25" s="2" t="s">
        <v>844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42</v>
      </c>
      <c r="L25" s="8">
        <v>4394.98</v>
      </c>
      <c r="M25" s="4"/>
      <c r="N25" s="8"/>
      <c r="O25" s="7"/>
      <c r="P25" s="7"/>
    </row>
    <row r="26">
      <c r="A26" s="2" t="s">
        <v>121</v>
      </c>
      <c r="B26" s="2" t="s">
        <v>2236</v>
      </c>
      <c r="C26" s="2" t="s">
        <v>929</v>
      </c>
      <c r="D26" s="2" t="s">
        <v>660</v>
      </c>
      <c r="E26" s="4">
        <v>9</v>
      </c>
      <c r="F26" s="8">
        <v>438.63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9</v>
      </c>
      <c r="L26" s="8">
        <v>438.63</v>
      </c>
      <c r="M26" s="4"/>
      <c r="N26" s="8"/>
      <c r="O26" s="7"/>
      <c r="P26" s="7"/>
    </row>
    <row r="27">
      <c r="A27" s="2" t="s">
        <v>121</v>
      </c>
      <c r="B27" s="2" t="s">
        <v>2236</v>
      </c>
      <c r="C27" s="2" t="s">
        <v>929</v>
      </c>
      <c r="D27" s="2" t="s">
        <v>930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2434</v>
      </c>
      <c r="C28" s="2" t="s">
        <v>929</v>
      </c>
      <c r="D28" s="2" t="s">
        <v>660</v>
      </c>
      <c r="E28" s="4">
        <v>365</v>
      </c>
      <c r="F28" s="8">
        <v>22017.19</v>
      </c>
      <c r="G28" s="4"/>
      <c r="H28" s="8"/>
      <c r="I28" s="7"/>
      <c r="J28" s="7"/>
      <c r="K28" s="4">
        <v>365</v>
      </c>
      <c r="L28" s="8">
        <v>22017.19</v>
      </c>
      <c r="M28" s="4"/>
      <c r="N28" s="8"/>
      <c r="O28" s="7"/>
      <c r="P28" s="7"/>
    </row>
    <row r="29">
      <c r="A29" s="2" t="s">
        <v>121</v>
      </c>
      <c r="B29" s="2" t="s">
        <v>2434</v>
      </c>
      <c r="C29" s="2" t="s">
        <v>1898</v>
      </c>
      <c r="D29" s="2" t="s">
        <v>1899</v>
      </c>
      <c r="E29" s="4">
        <v>259</v>
      </c>
      <c r="F29" s="8">
        <v>19254.26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259</v>
      </c>
      <c r="L29" s="8">
        <v>19254.26</v>
      </c>
      <c r="M29" s="4"/>
      <c r="N29" s="8"/>
      <c r="O29" s="7"/>
      <c r="P29" s="7"/>
    </row>
    <row r="30">
      <c r="A30" s="2" t="s">
        <v>121</v>
      </c>
      <c r="B30" s="2" t="s">
        <v>2434</v>
      </c>
      <c r="C30" s="2" t="s">
        <v>1898</v>
      </c>
      <c r="D30" s="2" t="s">
        <v>1943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/>
      <c r="L30" s="8"/>
      <c r="M30" s="4"/>
      <c r="N30" s="8"/>
      <c r="O30" s="7"/>
      <c r="P30" s="7"/>
    </row>
    <row r="31">
      <c r="A31" s="2" t="s">
        <v>121</v>
      </c>
      <c r="B31" s="2" t="s">
        <v>2434</v>
      </c>
      <c r="C31" s="2" t="s">
        <v>123</v>
      </c>
      <c r="D31" s="2" t="s">
        <v>660</v>
      </c>
      <c r="E31" s="4">
        <v>391</v>
      </c>
      <c r="F31" s="8">
        <v>17114.21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184</v>
      </c>
      <c r="L31" s="8">
        <v>8088.47</v>
      </c>
      <c r="M31" s="4"/>
      <c r="N31" s="8"/>
      <c r="O31" s="7"/>
      <c r="P31" s="7"/>
    </row>
    <row r="32">
      <c r="A32" s="2" t="s">
        <v>121</v>
      </c>
      <c r="B32" s="2" t="s">
        <v>2434</v>
      </c>
      <c r="C32" s="2" t="s">
        <v>123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173</v>
      </c>
      <c r="L32" s="8">
        <v>7094.71</v>
      </c>
      <c r="M32" s="4"/>
      <c r="N32" s="8"/>
      <c r="O32" s="7"/>
      <c r="P32" s="7"/>
    </row>
    <row r="33">
      <c r="A33" s="2" t="s">
        <v>121</v>
      </c>
      <c r="B33" s="2" t="s">
        <v>2434</v>
      </c>
      <c r="C33" s="2" t="s">
        <v>123</v>
      </c>
      <c r="D33" s="2" t="s">
        <v>844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34</v>
      </c>
      <c r="L33" s="8">
        <v>1931.03</v>
      </c>
      <c r="M33" s="4"/>
      <c r="N33" s="8"/>
      <c r="O33" s="7"/>
      <c r="P33" s="7"/>
    </row>
    <row r="34">
      <c r="A34" s="2" t="s">
        <v>121</v>
      </c>
      <c r="B34" s="2" t="s">
        <v>2434</v>
      </c>
      <c r="C34" s="2" t="s">
        <v>1990</v>
      </c>
      <c r="D34" s="2" t="s">
        <v>660</v>
      </c>
      <c r="E34" s="4">
        <v>184</v>
      </c>
      <c r="F34" s="8">
        <v>5338.24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138</v>
      </c>
      <c r="L34" s="8">
        <v>3387.96</v>
      </c>
      <c r="M34" s="4"/>
      <c r="N34" s="8"/>
      <c r="O34" s="7"/>
      <c r="P34" s="7"/>
    </row>
    <row r="35">
      <c r="A35" s="2" t="s">
        <v>121</v>
      </c>
      <c r="B35" s="2" t="s">
        <v>2434</v>
      </c>
      <c r="C35" s="2" t="s">
        <v>1990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46</v>
      </c>
      <c r="L35" s="8">
        <v>1950.28</v>
      </c>
      <c r="M35" s="4"/>
      <c r="N35" s="8"/>
      <c r="O35" s="7"/>
      <c r="P35" s="7"/>
    </row>
    <row r="36">
      <c r="A36" s="2" t="s">
        <v>121</v>
      </c>
      <c r="B36" s="2" t="s">
        <v>2660</v>
      </c>
      <c r="C36" s="2" t="s">
        <v>123</v>
      </c>
      <c r="D36" s="2" t="s">
        <v>124</v>
      </c>
      <c r="E36" s="4">
        <v>149</v>
      </c>
      <c r="F36" s="8">
        <v>6403.72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124</v>
      </c>
      <c r="L36" s="8">
        <v>4698.9</v>
      </c>
      <c r="M36" s="4"/>
      <c r="N36" s="8"/>
      <c r="O36" s="7"/>
      <c r="P36" s="7"/>
    </row>
    <row r="37">
      <c r="A37" s="2" t="s">
        <v>121</v>
      </c>
      <c r="B37" s="2" t="s">
        <v>2660</v>
      </c>
      <c r="C37" s="2" t="s">
        <v>123</v>
      </c>
      <c r="D37" s="2" t="s">
        <v>844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25</v>
      </c>
      <c r="L37" s="8">
        <v>1704.82</v>
      </c>
      <c r="M37" s="4"/>
      <c r="N37" s="8"/>
      <c r="O37" s="7"/>
      <c r="P37" s="7"/>
    </row>
    <row r="38">
      <c r="A38" s="2" t="s">
        <v>121</v>
      </c>
      <c r="B38" s="2" t="s">
        <v>2660</v>
      </c>
      <c r="C38" s="2" t="s">
        <v>929</v>
      </c>
      <c r="D38" s="2" t="s">
        <v>930</v>
      </c>
      <c r="E38" s="4">
        <v>113</v>
      </c>
      <c r="F38" s="8">
        <v>5772.76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106</v>
      </c>
      <c r="L38" s="8">
        <v>5320.76</v>
      </c>
      <c r="M38" s="4"/>
      <c r="N38" s="8"/>
      <c r="O38" s="7"/>
      <c r="P38" s="7"/>
    </row>
    <row r="39">
      <c r="A39" s="2" t="s">
        <v>121</v>
      </c>
      <c r="B39" s="2" t="s">
        <v>2660</v>
      </c>
      <c r="C39" s="2" t="s">
        <v>929</v>
      </c>
      <c r="D39" s="2" t="s">
        <v>660</v>
      </c>
      <c r="E39" s="4" t="s">
        <v>132</v>
      </c>
      <c r="F39" s="8" t="s">
        <v>132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7</v>
      </c>
      <c r="L39" s="8">
        <v>452</v>
      </c>
      <c r="M39" s="4"/>
      <c r="N39" s="8"/>
      <c r="O39" s="7"/>
      <c r="P39" s="7"/>
    </row>
    <row r="40">
      <c r="A40" s="2" t="s">
        <v>121</v>
      </c>
      <c r="B40" s="2" t="s">
        <v>2660</v>
      </c>
      <c r="C40" s="2" t="s">
        <v>1898</v>
      </c>
      <c r="D40" s="2" t="s">
        <v>1899</v>
      </c>
      <c r="E40" s="4">
        <v>76</v>
      </c>
      <c r="F40" s="8">
        <v>5382.49</v>
      </c>
      <c r="G40" s="4"/>
      <c r="H40" s="8"/>
      <c r="I40" s="7"/>
      <c r="J40" s="7"/>
      <c r="K40" s="4">
        <v>76</v>
      </c>
      <c r="L40" s="8">
        <v>5382.49</v>
      </c>
      <c r="M40" s="4"/>
      <c r="N40" s="8"/>
      <c r="O40" s="7"/>
      <c r="P40" s="7"/>
    </row>
    <row r="41">
      <c r="A41" s="2" t="s">
        <v>121</v>
      </c>
      <c r="B41" s="2" t="s">
        <v>2660</v>
      </c>
      <c r="C41" s="2" t="s">
        <v>1990</v>
      </c>
      <c r="D41" s="2" t="s">
        <v>660</v>
      </c>
      <c r="E41" s="4">
        <v>11</v>
      </c>
      <c r="F41" s="8">
        <v>665.33</v>
      </c>
      <c r="G41" s="4"/>
      <c r="H41" s="8"/>
      <c r="I41" s="7"/>
      <c r="J41" s="7"/>
      <c r="K41" s="4">
        <v>11</v>
      </c>
      <c r="L41" s="8">
        <v>665.33</v>
      </c>
      <c r="M41" s="4"/>
      <c r="N41" s="8"/>
      <c r="O41" s="7"/>
      <c r="P41" s="7"/>
    </row>
    <row r="42">
      <c r="A42" s="2" t="s">
        <v>121</v>
      </c>
      <c r="B42" s="2" t="s">
        <v>2660</v>
      </c>
      <c r="C42" s="2" t="s">
        <v>2327</v>
      </c>
      <c r="D42" s="2" t="s">
        <v>2328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2881</v>
      </c>
      <c r="C43" s="2" t="s">
        <v>929</v>
      </c>
      <c r="D43" s="2" t="s">
        <v>660</v>
      </c>
      <c r="E43" s="4">
        <v>29</v>
      </c>
      <c r="F43" s="8">
        <v>1282.93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27</v>
      </c>
      <c r="L43" s="8">
        <v>1256.19</v>
      </c>
      <c r="M43" s="4"/>
      <c r="N43" s="8"/>
      <c r="O43" s="7"/>
      <c r="P43" s="7"/>
    </row>
    <row r="44">
      <c r="A44" s="2" t="s">
        <v>121</v>
      </c>
      <c r="B44" s="2" t="s">
        <v>2881</v>
      </c>
      <c r="C44" s="2" t="s">
        <v>929</v>
      </c>
      <c r="D44" s="2" t="s">
        <v>930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2</v>
      </c>
      <c r="L44" s="8">
        <v>26.74</v>
      </c>
      <c r="M44" s="4"/>
      <c r="N44" s="8"/>
      <c r="O44" s="7"/>
      <c r="P44" s="7"/>
    </row>
    <row r="45">
      <c r="A45" s="2" t="s">
        <v>121</v>
      </c>
      <c r="B45" s="2" t="s">
        <v>2881</v>
      </c>
      <c r="C45" s="2" t="s">
        <v>1990</v>
      </c>
      <c r="D45" s="2" t="s">
        <v>660</v>
      </c>
      <c r="E45" s="4">
        <v>16</v>
      </c>
      <c r="F45" s="8">
        <v>544.86</v>
      </c>
      <c r="G45" s="4"/>
      <c r="H45" s="8"/>
      <c r="I45" s="7"/>
      <c r="J45" s="7"/>
      <c r="K45" s="4">
        <v>16</v>
      </c>
      <c r="L45" s="8">
        <v>544.86</v>
      </c>
      <c r="M45" s="4"/>
      <c r="N45" s="8"/>
      <c r="O45" s="7"/>
      <c r="P45" s="7"/>
    </row>
    <row r="46">
      <c r="A46" s="2" t="s">
        <v>121</v>
      </c>
      <c r="B46" s="2" t="s">
        <v>2942</v>
      </c>
      <c r="C46" s="2" t="s">
        <v>929</v>
      </c>
      <c r="D46" s="2" t="s">
        <v>930</v>
      </c>
      <c r="E46" s="4">
        <v>14</v>
      </c>
      <c r="F46" s="8">
        <v>623.4</v>
      </c>
      <c r="G46" s="4"/>
      <c r="H46" s="8"/>
      <c r="I46" s="7"/>
      <c r="J46" s="7"/>
      <c r="K46" s="4">
        <v>14</v>
      </c>
      <c r="L46" s="8">
        <v>623.4</v>
      </c>
      <c r="M46" s="4"/>
      <c r="N46" s="8"/>
      <c r="O46" s="7"/>
      <c r="P46" s="7"/>
    </row>
    <row r="47">
      <c r="A47" s="2" t="s">
        <v>121</v>
      </c>
      <c r="B47" s="2" t="s">
        <v>2942</v>
      </c>
      <c r="C47" s="2" t="s">
        <v>123</v>
      </c>
      <c r="D47" s="2" t="s">
        <v>844</v>
      </c>
      <c r="E47" s="4">
        <v>28</v>
      </c>
      <c r="F47" s="8">
        <v>429.22</v>
      </c>
      <c r="G47" s="4"/>
      <c r="H47" s="8"/>
      <c r="I47" s="7"/>
      <c r="J47" s="7"/>
      <c r="K47" s="4">
        <v>28</v>
      </c>
      <c r="L47" s="8">
        <v>429.22</v>
      </c>
      <c r="M47" s="4"/>
      <c r="N47" s="8"/>
      <c r="O47" s="7"/>
      <c r="P47" s="7"/>
    </row>
    <row r="48">
      <c r="A48" s="2" t="s">
        <v>121</v>
      </c>
      <c r="B48" s="2" t="s">
        <v>2942</v>
      </c>
      <c r="C48" s="2" t="s">
        <v>2170</v>
      </c>
      <c r="D48" s="2" t="s">
        <v>2171</v>
      </c>
      <c r="E48" s="4">
        <v>16</v>
      </c>
      <c r="F48" s="8">
        <v>421.36</v>
      </c>
      <c r="G48" s="4"/>
      <c r="H48" s="8"/>
      <c r="I48" s="7"/>
      <c r="J48" s="7"/>
      <c r="K48" s="4">
        <v>16</v>
      </c>
      <c r="L48" s="8">
        <v>421.36</v>
      </c>
      <c r="M48" s="4"/>
      <c r="N48" s="8"/>
      <c r="O48" s="7"/>
      <c r="P48" s="7"/>
    </row>
    <row r="49">
      <c r="A49" s="2" t="s">
        <v>121</v>
      </c>
      <c r="B49" s="2" t="s">
        <v>3009</v>
      </c>
      <c r="C49" s="2" t="s">
        <v>123</v>
      </c>
      <c r="D49" s="2" t="s">
        <v>844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3018</v>
      </c>
      <c r="D2" s="0" t="s">
        <v>3019</v>
      </c>
      <c r="E2" s="0" t="s">
        <v>3020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3021</v>
      </c>
      <c r="I4" s="1" t="s">
        <v>3022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3023</v>
      </c>
      <c r="O4" s="1" t="s">
        <v>3024</v>
      </c>
    </row>
    <row r="5">
      <c r="A5" s="1" t="s">
        <v>86</v>
      </c>
      <c r="B5" s="1" t="s">
        <v>88</v>
      </c>
      <c r="C5" s="1" t="s">
        <v>89</v>
      </c>
      <c r="D5" s="1" t="s">
        <v>3025</v>
      </c>
      <c r="E5" s="1" t="s">
        <v>3026</v>
      </c>
      <c r="F5" s="1" t="s">
        <v>3025</v>
      </c>
      <c r="G5" s="1" t="s">
        <v>3026</v>
      </c>
      <c r="H5" s="1" t="s">
        <v>3021</v>
      </c>
      <c r="I5" s="1" t="s">
        <v>3022</v>
      </c>
      <c r="J5" s="1" t="s">
        <v>3027</v>
      </c>
      <c r="K5" s="1" t="s">
        <v>3028</v>
      </c>
      <c r="L5" s="1" t="s">
        <v>3027</v>
      </c>
      <c r="M5" s="1" t="s">
        <v>3028</v>
      </c>
      <c r="N5" s="1" t="s">
        <v>3023</v>
      </c>
      <c r="O5" s="1" t="s">
        <v>3024</v>
      </c>
    </row>
    <row r="6">
      <c r="A6" s="2" t="s">
        <v>121</v>
      </c>
      <c r="B6" s="2" t="s">
        <v>1898</v>
      </c>
      <c r="C6" s="2" t="s">
        <v>1943</v>
      </c>
      <c r="D6" s="4">
        <v>1655</v>
      </c>
      <c r="E6" s="8">
        <v>133797.85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1091</v>
      </c>
      <c r="K6" s="8">
        <v>95201.25</v>
      </c>
      <c r="L6" s="4"/>
      <c r="M6" s="8"/>
      <c r="N6" s="7"/>
      <c r="O6" s="7"/>
    </row>
    <row r="7">
      <c r="A7" s="2" t="s">
        <v>121</v>
      </c>
      <c r="B7" s="2" t="s">
        <v>1898</v>
      </c>
      <c r="C7" s="2" t="s">
        <v>1899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564</v>
      </c>
      <c r="K7" s="8">
        <v>38596.6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124</v>
      </c>
      <c r="D8" s="4">
        <v>2731</v>
      </c>
      <c r="E8" s="8">
        <v>126296.14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1659</v>
      </c>
      <c r="K8" s="8">
        <v>74325.32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660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492</v>
      </c>
      <c r="K9" s="8">
        <v>25805.59</v>
      </c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844</v>
      </c>
      <c r="D10" s="4" t="s">
        <v>132</v>
      </c>
      <c r="E10" s="8" t="s">
        <v>132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388</v>
      </c>
      <c r="K10" s="8">
        <v>16320.58</v>
      </c>
      <c r="L10" s="4"/>
      <c r="M10" s="8"/>
      <c r="N10" s="7"/>
      <c r="O10" s="7"/>
    </row>
    <row r="11">
      <c r="A11" s="2" t="s">
        <v>121</v>
      </c>
      <c r="B11" s="2" t="s">
        <v>123</v>
      </c>
      <c r="C11" s="2" t="s">
        <v>2171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192</v>
      </c>
      <c r="K11" s="8">
        <v>9844.65</v>
      </c>
      <c r="L11" s="4"/>
      <c r="M11" s="8"/>
      <c r="N11" s="7"/>
      <c r="O11" s="7"/>
    </row>
    <row r="12">
      <c r="A12" s="2" t="s">
        <v>121</v>
      </c>
      <c r="B12" s="2" t="s">
        <v>929</v>
      </c>
      <c r="C12" s="2" t="s">
        <v>930</v>
      </c>
      <c r="D12" s="4">
        <v>2078</v>
      </c>
      <c r="E12" s="8">
        <v>102543.04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1345</v>
      </c>
      <c r="K12" s="8">
        <v>64093.25</v>
      </c>
      <c r="L12" s="4"/>
      <c r="M12" s="8"/>
      <c r="N12" s="7"/>
      <c r="O12" s="7"/>
    </row>
    <row r="13">
      <c r="A13" s="2" t="s">
        <v>121</v>
      </c>
      <c r="B13" s="2" t="s">
        <v>929</v>
      </c>
      <c r="C13" s="2" t="s">
        <v>660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705</v>
      </c>
      <c r="K13" s="8">
        <v>36439</v>
      </c>
      <c r="L13" s="4"/>
      <c r="M13" s="8"/>
      <c r="N13" s="7"/>
      <c r="O13" s="7"/>
    </row>
    <row r="14">
      <c r="A14" s="2" t="s">
        <v>121</v>
      </c>
      <c r="B14" s="2" t="s">
        <v>929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28</v>
      </c>
      <c r="K14" s="8">
        <v>2010.79</v>
      </c>
      <c r="L14" s="4"/>
      <c r="M14" s="8"/>
      <c r="N14" s="7"/>
      <c r="O14" s="7"/>
    </row>
    <row r="15">
      <c r="A15" s="2" t="s">
        <v>121</v>
      </c>
      <c r="B15" s="2" t="s">
        <v>2327</v>
      </c>
      <c r="C15" s="2" t="s">
        <v>2328</v>
      </c>
      <c r="D15" s="4">
        <v>528</v>
      </c>
      <c r="E15" s="8">
        <v>18963.86</v>
      </c>
      <c r="F15" s="4"/>
      <c r="G15" s="8"/>
      <c r="H15" s="7"/>
      <c r="I15" s="7"/>
      <c r="J15" s="4">
        <v>528</v>
      </c>
      <c r="K15" s="8">
        <v>18963.86</v>
      </c>
      <c r="L15" s="4"/>
      <c r="M15" s="8"/>
      <c r="N15" s="7"/>
      <c r="O15" s="7"/>
    </row>
    <row r="16">
      <c r="A16" s="2" t="s">
        <v>121</v>
      </c>
      <c r="B16" s="2" t="s">
        <v>1990</v>
      </c>
      <c r="C16" s="2" t="s">
        <v>660</v>
      </c>
      <c r="D16" s="4">
        <v>499</v>
      </c>
      <c r="E16" s="8">
        <v>17355.2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398</v>
      </c>
      <c r="K16" s="8">
        <v>13824.12</v>
      </c>
      <c r="L16" s="4"/>
      <c r="M16" s="8"/>
      <c r="N16" s="7"/>
      <c r="O16" s="7"/>
    </row>
    <row r="17">
      <c r="A17" s="2" t="s">
        <v>121</v>
      </c>
      <c r="B17" s="2" t="s">
        <v>1990</v>
      </c>
      <c r="C17" s="2" t="s">
        <v>124</v>
      </c>
      <c r="D17" s="4" t="s">
        <v>132</v>
      </c>
      <c r="E17" s="8" t="s">
        <v>132</v>
      </c>
      <c r="F17" s="4" t="s">
        <v>132</v>
      </c>
      <c r="G17" s="8" t="s">
        <v>132</v>
      </c>
      <c r="H17" s="7" t="s">
        <v>132</v>
      </c>
      <c r="I17" s="7" t="s">
        <v>132</v>
      </c>
      <c r="J17" s="4">
        <v>101</v>
      </c>
      <c r="K17" s="8">
        <v>3531.08</v>
      </c>
      <c r="L17" s="4"/>
      <c r="M17" s="8"/>
      <c r="N17" s="7"/>
      <c r="O17" s="7"/>
    </row>
    <row r="18">
      <c r="A18" s="2" t="s">
        <v>121</v>
      </c>
      <c r="B18" s="2" t="s">
        <v>2136</v>
      </c>
      <c r="C18" s="2" t="s">
        <v>2137</v>
      </c>
      <c r="D18" s="4">
        <v>97</v>
      </c>
      <c r="E18" s="8">
        <v>4336.08</v>
      </c>
      <c r="F18" s="4"/>
      <c r="G18" s="8"/>
      <c r="H18" s="7"/>
      <c r="I18" s="7"/>
      <c r="J18" s="4">
        <v>97</v>
      </c>
      <c r="K18" s="8">
        <v>4336.08</v>
      </c>
      <c r="L18" s="4"/>
      <c r="M18" s="8"/>
      <c r="N18" s="7"/>
      <c r="O18" s="7"/>
    </row>
    <row r="19">
      <c r="A19" s="2" t="s">
        <v>121</v>
      </c>
      <c r="B19" s="2" t="s">
        <v>2170</v>
      </c>
      <c r="C19" s="2" t="s">
        <v>2171</v>
      </c>
      <c r="D19" s="4">
        <v>63</v>
      </c>
      <c r="E19" s="8">
        <v>3053.56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63</v>
      </c>
      <c r="K19" s="8">
        <v>3053.56</v>
      </c>
      <c r="L19" s="4"/>
      <c r="M19" s="8"/>
      <c r="N19" s="7"/>
      <c r="O19" s="7"/>
    </row>
    <row r="20">
      <c r="A20" s="2" t="s">
        <v>121</v>
      </c>
      <c r="B20" s="2" t="s">
        <v>2170</v>
      </c>
      <c r="C20" s="2" t="s">
        <v>927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2204</v>
      </c>
      <c r="C21" s="2" t="s">
        <v>2205</v>
      </c>
      <c r="D21" s="4">
        <v>33</v>
      </c>
      <c r="E21" s="8">
        <v>1158.21</v>
      </c>
      <c r="F21" s="4"/>
      <c r="G21" s="8"/>
      <c r="H21" s="7"/>
      <c r="I21" s="7"/>
      <c r="J21" s="4">
        <v>33</v>
      </c>
      <c r="K21" s="8">
        <v>1158.21</v>
      </c>
      <c r="L21" s="4"/>
      <c r="M21" s="8"/>
      <c r="N21" s="7"/>
      <c r="O21" s="7"/>
    </row>
    <row r="22">
      <c r="A22" s="2" t="s">
        <v>121</v>
      </c>
      <c r="B22" s="2" t="s">
        <v>2227</v>
      </c>
      <c r="C22" s="2" t="s">
        <v>2228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