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<sst xmlns="http://schemas.openxmlformats.org/spreadsheetml/2006/main" count="1980" uniqueCount="1980">
  <si>
    <t>Date Type:</t>
  </si>
  <si>
    <t>Shipped Date</t>
  </si>
  <si>
    <t>Start Date:</t>
  </si>
  <si>
    <t>06/29/2024</t>
  </si>
  <si>
    <t>End Date:</t>
  </si>
  <si>
    <t>07/12/2024</t>
  </si>
  <si>
    <t>Report Run Date:</t>
  </si>
  <si>
    <t>07/18/2024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</si>
  <si>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</si>
  <si>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</si>
  <si>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</si>
  <si>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</si>
  <si>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</si>
  <si>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</si>
  <si>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</si>
  <si>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</si>
  <si>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</si>
  <si>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</si>
  <si>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</si>
  <si>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</si>
  <si>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TGTDVS</t>
  </si>
  <si>
    <t>KIRKLANDDS</t>
  </si>
  <si>
    <t>LAMPDS</t>
  </si>
  <si>
    <t>JCPENNEY01</t>
  </si>
  <si>
    <t>KOHLDSN</t>
  </si>
  <si>
    <t>ROOMECOM</t>
  </si>
  <si>
    <t>AMERSIGNDS</t>
  </si>
  <si>
    <t>ZOLA</t>
  </si>
  <si>
    <t>HOUZZ</t>
  </si>
  <si>
    <t>HDDS</t>
  </si>
  <si>
    <t>MACY02</t>
  </si>
  <si>
    <t>ASHFURNDS</t>
  </si>
  <si>
    <t>DESINC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</si>
  <si>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</si>
  <si>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</si>
  <si>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</si>
  <si>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</si>
  <si>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</si>
  <si>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</si>
  <si>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</si>
  <si>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</si>
  <si>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</si>
  <si>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</si>
  <si>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</si>
  <si>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</si>
  <si>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</si>
  <si>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</si>
  <si>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</si>
  <si>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</si>
  <si>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</si>
  <si>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</si>
  <si>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</si>
  <si>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</si>
  <si>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</si>
  <si>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</si>
  <si>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</si>
  <si>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</si>
  <si>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</si>
  <si>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</si>
  <si>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</si>
  <si>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</si>
  <si>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</si>
  <si>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</si>
  <si>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</si>
  <si>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</si>
  <si>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</si>
  <si>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</si>
  <si>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</si>
  <si>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</si>
  <si>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</si>
  <si>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</si>
  <si>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</si>
  <si>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</si>
  <si>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</si>
  <si>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</si>
  <si>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</si>
  <si>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</si>
  <si>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</si>
  <si>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</si>
  <si>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</si>
  <si>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</si>
  <si>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</si>
  <si>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</si>
  <si>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</si>
  <si>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</si>
  <si>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</si>
  <si>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</si>
  <si>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</si>
  <si>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</si>
  <si>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</si>
  <si>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</si>
  <si>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</si>
  <si>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</si>
  <si>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</si>
  <si>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</si>
  <si>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</si>
  <si>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</si>
  <si>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</si>
  <si>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</si>
  <si>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</si>
  <si>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</si>
  <si>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</si>
  <si>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</si>
  <si>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</si>
  <si>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</si>
  <si>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</si>
  <si>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</si>
  <si>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</si>
  <si>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</si>
  <si>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</si>
  <si>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</si>
  <si>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</si>
  <si>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</si>
  <si>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</si>
  <si>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</si>
  <si>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</si>
  <si>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</si>
  <si>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</si>
  <si>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</si>
  <si>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</si>
  <si>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MPS150-0093</t>
  </si>
  <si>
    <t>LGT</t>
  </si>
  <si>
    <t>INK+IVY</t>
  </si>
  <si>
    <t>LGT-CHANDELIERS</t>
  </si>
  <si>
    <t>Chandeliers</t>
  </si>
  <si>
    <t>Isla</t>
  </si>
  <si>
    <t>Layered Capiz Chandelier</t>
  </si>
  <si>
    <t>See below</t>
  </si>
  <si>
    <t>White</t>
  </si>
  <si>
    <t>Active</t>
  </si>
  <si>
    <t>A+</t>
  </si>
  <si>
    <t>NO</t>
  </si>
  <si>
    <t/>
  </si>
  <si>
    <t>Other</t>
  </si>
  <si>
    <t>Transitional</t>
  </si>
  <si>
    <t>12/9/2017</t>
  </si>
  <si>
    <t>9/6/2024</t>
  </si>
  <si>
    <t>AMAZON,AMAZONDS,CSNSTORES,KIRKLANDDS,KOHLDSN,LAMPDS,OLLIIX,OVERSTOCK01,ROOMECOM,TGTDVS</t>
  </si>
  <si>
    <t>Setup</t>
  </si>
  <si>
    <t>12/12/2017</t>
  </si>
  <si>
    <t>2/27/2018</t>
  </si>
  <si>
    <t>No</t>
  </si>
  <si>
    <t>7/24/2017</t>
  </si>
  <si>
    <t>12/28/2017</t>
  </si>
  <si>
    <t>3/8/2019</t>
  </si>
  <si>
    <t>12/22/2017</t>
  </si>
  <si>
    <t>1/24/2018</t>
  </si>
  <si>
    <t>6/25/2020</t>
  </si>
  <si>
    <t>11/16/2020</t>
  </si>
  <si>
    <t>7/23/2020</t>
  </si>
  <si>
    <t>4/29/2022</t>
  </si>
  <si>
    <t>5/10/2022</t>
  </si>
  <si>
    <t>1/3/2019</t>
  </si>
  <si>
    <t>10/27/2021</t>
  </si>
  <si>
    <t>2/27/2019</t>
  </si>
  <si>
    <t>5/16/2019</t>
  </si>
  <si>
    <t>2/18/2022</t>
  </si>
  <si>
    <t>4/19/2022</t>
  </si>
  <si>
    <t>12/16/2020</t>
  </si>
  <si>
    <t>6/9/2021</t>
  </si>
  <si>
    <t>Declined</t>
  </si>
  <si>
    <t>12/18/2018</t>
  </si>
  <si>
    <t>7/21/2020</t>
  </si>
  <si>
    <t>6/13/2024</t>
  </si>
  <si>
    <t>2/16/2018</t>
  </si>
  <si>
    <t>5/21/2018</t>
  </si>
  <si>
    <t>Offered</t>
  </si>
  <si>
    <t>3/7/2018</t>
  </si>
  <si>
    <t>Temp Discontinued</t>
  </si>
  <si>
    <t>12/4/2017</t>
  </si>
  <si>
    <t>10/16/2018</t>
  </si>
  <si>
    <t>Open</t>
  </si>
  <si>
    <t>Restricted</t>
  </si>
  <si>
    <t>Discontinued</t>
  </si>
  <si>
    <t>12/15/2020</t>
  </si>
  <si>
    <t>9/15/2021</t>
  </si>
  <si>
    <t>12/14/2023</t>
  </si>
  <si>
    <t>5/20/2024</t>
  </si>
  <si>
    <t>5/31/2019</t>
  </si>
  <si>
    <t>6/26/2020</t>
  </si>
  <si>
    <t>4/7/2021</t>
  </si>
  <si>
    <t>MP150-0194</t>
  </si>
  <si>
    <t>Brighton</t>
  </si>
  <si>
    <t>6-Light Farmhouse Metal Chandelier</t>
  </si>
  <si>
    <t>Matte Black</t>
  </si>
  <si>
    <t>1</t>
  </si>
  <si>
    <t>Solid</t>
  </si>
  <si>
    <t>3/26/2019</t>
  </si>
  <si>
    <t>CSNSTORES,HDDS,LAMPDS,TGTDVS</t>
  </si>
  <si>
    <t>4/9/2019</t>
  </si>
  <si>
    <t>5/5/2019</t>
  </si>
  <si>
    <t>5/14/2019</t>
  </si>
  <si>
    <t>4/11/2022</t>
  </si>
  <si>
    <t>3/28/2019</t>
  </si>
  <si>
    <t>5/9/2019</t>
  </si>
  <si>
    <t>6/7/2019</t>
  </si>
  <si>
    <t>1/8/2020</t>
  </si>
  <si>
    <t>1/16/2020</t>
  </si>
  <si>
    <t>5/16/2022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</si>
  <si>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</si>
  <si>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</si>
  <si>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</si>
  <si>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</si>
  <si>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</si>
  <si>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</si>
  <si>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</si>
  <si>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7/10/2024</t>
  </si>
  <si>
    <t>11/4/2019</t>
  </si>
  <si>
    <t>5/12/2022</t>
  </si>
  <si>
    <t>3/27/2019</t>
  </si>
  <si>
    <t>5/20/2019</t>
  </si>
  <si>
    <t>10/15/2019</t>
  </si>
  <si>
    <t>6/18/2021</t>
  </si>
  <si>
    <t>6/19/2019</t>
  </si>
  <si>
    <t>5/3/2019</t>
  </si>
  <si>
    <t>II150-0077</t>
  </si>
  <si>
    <t>Paige</t>
  </si>
  <si>
    <t>12-Light Chandelier with Oversized Globe Bulbs</t>
  </si>
  <si>
    <t>Silver</t>
  </si>
  <si>
    <t>B</t>
  </si>
  <si>
    <t>PF002785</t>
  </si>
  <si>
    <t>Abstract</t>
  </si>
  <si>
    <t>Industrial</t>
  </si>
  <si>
    <t>1/20/2018</t>
  </si>
  <si>
    <t>9/10/2024</t>
  </si>
  <si>
    <t>CSNSTORES,KOHLDSN,OVERSTOCK01</t>
  </si>
  <si>
    <t>3/14/2018</t>
  </si>
  <si>
    <t>4/11/2018</t>
  </si>
  <si>
    <t>9/29/2017</t>
  </si>
  <si>
    <t>2/12/2018</t>
  </si>
  <si>
    <t>Restricted(WF)</t>
  </si>
  <si>
    <t>8/24/2018</t>
  </si>
  <si>
    <t>Yes</t>
  </si>
  <si>
    <t>3/5/2018</t>
  </si>
  <si>
    <t>3/25/2018</t>
  </si>
  <si>
    <t>9/7/2019</t>
  </si>
  <si>
    <t>12/5/2022</t>
  </si>
  <si>
    <t>5/31/2018</t>
  </si>
  <si>
    <t>10/22/2018</t>
  </si>
  <si>
    <t>9/16/2018</t>
  </si>
  <si>
    <t>10/20/2019</t>
  </si>
  <si>
    <t>4/14/2021</t>
  </si>
  <si>
    <t>6/12/2019</t>
  </si>
  <si>
    <t>7/3/2019</t>
  </si>
  <si>
    <t>9/27/2018</t>
  </si>
  <si>
    <t>1/7/2019</t>
  </si>
  <si>
    <t>6/26/2024</t>
  </si>
  <si>
    <t>5/18/2018</t>
  </si>
  <si>
    <t>8/5/2018</t>
  </si>
  <si>
    <t>2/26/2018</t>
  </si>
  <si>
    <t>5/16/2018</t>
  </si>
  <si>
    <t>9/11/2018</t>
  </si>
  <si>
    <t>4/11/2023</t>
  </si>
  <si>
    <t>1/17/2020</t>
  </si>
  <si>
    <t>II150-0008</t>
  </si>
  <si>
    <t>Gold</t>
  </si>
  <si>
    <t>A</t>
  </si>
  <si>
    <t>PF002784</t>
  </si>
  <si>
    <t>Modern/Contemporary</t>
  </si>
  <si>
    <t>4/21/2017</t>
  </si>
  <si>
    <t>9/26/2016</t>
  </si>
  <si>
    <t>1/9/2017</t>
  </si>
  <si>
    <t>7/30/2016</t>
  </si>
  <si>
    <t>8/17/2016</t>
  </si>
  <si>
    <t>2/2/2018</t>
  </si>
  <si>
    <t>8/12/2016</t>
  </si>
  <si>
    <t>4/23/2018</t>
  </si>
  <si>
    <t>9/28/2018</t>
  </si>
  <si>
    <t>5/21/2020</t>
  </si>
  <si>
    <t>5/27/2020</t>
  </si>
  <si>
    <t>5/29/2022</t>
  </si>
  <si>
    <t>11/9/2016</t>
  </si>
  <si>
    <t>1/13/2017</t>
  </si>
  <si>
    <t>10/26/2016</t>
  </si>
  <si>
    <t>2/21/2017</t>
  </si>
  <si>
    <t>5/30/2022</t>
  </si>
  <si>
    <t>7/17/2019</t>
  </si>
  <si>
    <t>12/11/2019</t>
  </si>
  <si>
    <t>7/2/2019</t>
  </si>
  <si>
    <t>10/5/2018</t>
  </si>
  <si>
    <t>11/5/2018</t>
  </si>
  <si>
    <t>9/19/2016</t>
  </si>
  <si>
    <t>8/31/2016</t>
  </si>
  <si>
    <t>7/31/2016</t>
  </si>
  <si>
    <t>4/22/2021</t>
  </si>
  <si>
    <t>10/14/2021</t>
  </si>
  <si>
    <t>9/28/2017</t>
  </si>
  <si>
    <t>10/8/2021</t>
  </si>
  <si>
    <t>II150-0009</t>
  </si>
  <si>
    <t>Antique Bronze</t>
  </si>
  <si>
    <t>Close-out</t>
  </si>
  <si>
    <t>C</t>
  </si>
  <si>
    <t>4/2/2017</t>
  </si>
  <si>
    <t>CSNSTORES,TGTDVS</t>
  </si>
  <si>
    <t>1/12/2017</t>
  </si>
  <si>
    <t>8/28/2016</t>
  </si>
  <si>
    <t>2/28/2018</t>
  </si>
  <si>
    <t>9/15/2016</t>
  </si>
  <si>
    <t>11/29/2018</t>
  </si>
  <si>
    <t>4/9/2020</t>
  </si>
  <si>
    <t>6/21/2022</t>
  </si>
  <si>
    <t>4/4/2017</t>
  </si>
  <si>
    <t>1/23/2017</t>
  </si>
  <si>
    <t>3/8/2022</t>
  </si>
  <si>
    <t>10/11/2022</t>
  </si>
  <si>
    <t>11/15/2023</t>
  </si>
  <si>
    <t>8/22/2019</t>
  </si>
  <si>
    <t>5/17/2019</t>
  </si>
  <si>
    <t>Ready To Offer</t>
  </si>
  <si>
    <t>4/26/2022</t>
  </si>
  <si>
    <t>3/1/2017</t>
  </si>
  <si>
    <t>2/6/2017</t>
  </si>
  <si>
    <t>3/20/2023</t>
  </si>
  <si>
    <t>II150-0010</t>
  </si>
  <si>
    <t>Cyrus</t>
  </si>
  <si>
    <t>6-Globe Light Architectural Metal Chandelier</t>
  </si>
  <si>
    <t>PF002786</t>
  </si>
  <si>
    <t>HOUZZ,OLLIIX,TGTDVS</t>
  </si>
  <si>
    <t>11/1/2016</t>
  </si>
  <si>
    <t>8/11/2016</t>
  </si>
  <si>
    <t>Dropped</t>
  </si>
  <si>
    <t>12/15/2017</t>
  </si>
  <si>
    <t>9/6/2016</t>
  </si>
  <si>
    <t>8/14/2018</t>
  </si>
  <si>
    <t>1/2/2019</t>
  </si>
  <si>
    <t>2/25/2019</t>
  </si>
  <si>
    <t>6/13/2022</t>
  </si>
  <si>
    <t>2/24/2017</t>
  </si>
  <si>
    <t>3/8/2017</t>
  </si>
  <si>
    <t>2/17/2021</t>
  </si>
  <si>
    <t>7/11/2019</t>
  </si>
  <si>
    <t>10/3/2016</t>
  </si>
  <si>
    <t>11/10/2016</t>
  </si>
  <si>
    <t>10/24/2016</t>
  </si>
  <si>
    <t>8/15/2022</t>
  </si>
  <si>
    <t>II150-0011</t>
  </si>
  <si>
    <t>B-</t>
  </si>
  <si>
    <t>PF002787</t>
  </si>
  <si>
    <t>9/30/2016</t>
  </si>
  <si>
    <t>9/1/2016</t>
  </si>
  <si>
    <t>5/7/2018</t>
  </si>
  <si>
    <t>7/20/2022</t>
  </si>
  <si>
    <t>5/16/2017</t>
  </si>
  <si>
    <t>2/17/2017</t>
  </si>
  <si>
    <t>6/28/2024</t>
  </si>
  <si>
    <t>1/13/2021</t>
  </si>
  <si>
    <t>6/13/2019</t>
  </si>
  <si>
    <t>11/12/2018</t>
  </si>
  <si>
    <t>9/16/2016</t>
  </si>
  <si>
    <t>10/15/2016</t>
  </si>
  <si>
    <t>7/25/2021</t>
  </si>
  <si>
    <t>II150-0122</t>
  </si>
  <si>
    <t>Helena</t>
  </si>
  <si>
    <t>6-Light Frosted Glass Globe Linear Chandelier</t>
  </si>
  <si>
    <t>Antique Brass/Black</t>
  </si>
  <si>
    <t>3/4/2022</t>
  </si>
  <si>
    <t>AMAZONDS,KIRKLANDDS</t>
  </si>
  <si>
    <t>4/21/2022</t>
  </si>
  <si>
    <t>6/20/2022</t>
  </si>
  <si>
    <t>4/8/2022</t>
  </si>
  <si>
    <t>9/5/2022</t>
  </si>
  <si>
    <t>5/20/2022</t>
  </si>
  <si>
    <t>7/14/2022</t>
  </si>
  <si>
    <t>5/6/2022</t>
  </si>
  <si>
    <t>2/8/2024</t>
  </si>
  <si>
    <t>7/26/2022</t>
  </si>
  <si>
    <t>4/3/2023</t>
  </si>
  <si>
    <t>4/25/2022</t>
  </si>
  <si>
    <t>10/3/2022</t>
  </si>
  <si>
    <t>4/20/2024</t>
  </si>
  <si>
    <t>5/24/2023</t>
  </si>
  <si>
    <t>10/17/2023</t>
  </si>
  <si>
    <t>8/10/2022</t>
  </si>
  <si>
    <t>11/15/2022</t>
  </si>
  <si>
    <t>9/22/2022</t>
  </si>
  <si>
    <t>5/15/2023</t>
  </si>
  <si>
    <t>3/10/2022</t>
  </si>
  <si>
    <t>5/5/2022</t>
  </si>
  <si>
    <t>3/11/2022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</si>
  <si>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</si>
  <si>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</si>
  <si>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</si>
  <si>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</si>
  <si>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</si>
  <si>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</si>
  <si>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CSNSTORES,KIRKLANDDS,TGTDVS,ZOLA</t>
  </si>
  <si>
    <t>5/24/2022</t>
  </si>
  <si>
    <t>10/19/2022</t>
  </si>
  <si>
    <t>7/28/2022</t>
  </si>
  <si>
    <t>2/28/2023</t>
  </si>
  <si>
    <t>9/7/2022</t>
  </si>
  <si>
    <t>5/14/2022</t>
  </si>
  <si>
    <t>6/14/2022</t>
  </si>
  <si>
    <t>1/12/2023</t>
  </si>
  <si>
    <t>5/18/2022</t>
  </si>
  <si>
    <t>11/25/2022</t>
  </si>
  <si>
    <t>10/28/2022</t>
  </si>
  <si>
    <t>1/31/2023</t>
  </si>
  <si>
    <t>8/31/2023</t>
  </si>
  <si>
    <t>5/13/2022</t>
  </si>
  <si>
    <t>9/19/2022</t>
  </si>
  <si>
    <t>9/6/2023</t>
  </si>
  <si>
    <t>5/17/2022</t>
  </si>
  <si>
    <t>II150-0149</t>
  </si>
  <si>
    <t>Serenitie</t>
  </si>
  <si>
    <t>5-Light Linear Chandelier</t>
  </si>
  <si>
    <t>Bronze</t>
  </si>
  <si>
    <t>TBD</t>
  </si>
  <si>
    <t>Farm House</t>
  </si>
  <si>
    <t>Casual</t>
  </si>
  <si>
    <t>10/25/2023</t>
  </si>
  <si>
    <t>10/28/2023</t>
  </si>
  <si>
    <t>3/11/2024</t>
  </si>
  <si>
    <t>10/24/2023</t>
  </si>
  <si>
    <t>12/18/2023</t>
  </si>
  <si>
    <t>10/31/2023</t>
  </si>
  <si>
    <t>1/15/2024</t>
  </si>
  <si>
    <t>5/7/2024</t>
  </si>
  <si>
    <t>Accepted</t>
  </si>
  <si>
    <t>11/9/2023</t>
  </si>
  <si>
    <t>2/16/2024</t>
  </si>
  <si>
    <t>1/9/2024</t>
  </si>
  <si>
    <t>II150-0119</t>
  </si>
  <si>
    <t>Milo</t>
  </si>
  <si>
    <t>6-Light Metal Chandelier</t>
  </si>
  <si>
    <t>Antique Brass</t>
  </si>
  <si>
    <t>KOHLDSN,TGTDVS</t>
  </si>
  <si>
    <t>7/19/2022</t>
  </si>
  <si>
    <t>6/3/2022</t>
  </si>
  <si>
    <t>8/29/2022</t>
  </si>
  <si>
    <t>6/9/2022</t>
  </si>
  <si>
    <t>8/31/2022</t>
  </si>
  <si>
    <t>9/16/2022</t>
  </si>
  <si>
    <t>4/5/2024</t>
  </si>
  <si>
    <t>4/10/2023</t>
  </si>
  <si>
    <t>10/26/2023</t>
  </si>
  <si>
    <t>2/27/2023</t>
  </si>
  <si>
    <t>11/27/2023</t>
  </si>
  <si>
    <t>11/23/2022</t>
  </si>
  <si>
    <t>II151-0134</t>
  </si>
  <si>
    <t>Aurelia</t>
  </si>
  <si>
    <t>3-Light Chandelier with Frosted Glass Globe Bulbs</t>
  </si>
  <si>
    <t>3-Light</t>
  </si>
  <si>
    <t>11/18/2022</t>
  </si>
  <si>
    <t>2/19/2024</t>
  </si>
  <si>
    <t>7/14/2023</t>
  </si>
  <si>
    <t>11/16/2023</t>
  </si>
  <si>
    <t>8/25/2023</t>
  </si>
  <si>
    <t>10/3/2023</t>
  </si>
  <si>
    <t>5/18/2023</t>
  </si>
  <si>
    <t>7/20/2023</t>
  </si>
  <si>
    <t>7/24/2023</t>
  </si>
  <si>
    <t>9/14/2023</t>
  </si>
  <si>
    <t>10/8/2023</t>
  </si>
  <si>
    <t>11/22/2023</t>
  </si>
  <si>
    <t>1/8/2023</t>
  </si>
  <si>
    <t>II150-0130</t>
  </si>
  <si>
    <t>Abbott</t>
  </si>
  <si>
    <t>4-Light Metal Shade Chandelier</t>
  </si>
  <si>
    <t>Black/Gold</t>
  </si>
  <si>
    <t>Mid-Century</t>
  </si>
  <si>
    <t>9/8/2022</t>
  </si>
  <si>
    <t>9/27/2022</t>
  </si>
  <si>
    <t>1/25/2024</t>
  </si>
  <si>
    <t>12/27/2023</t>
  </si>
  <si>
    <t>10/6/2022</t>
  </si>
  <si>
    <t>11/6/2023</t>
  </si>
  <si>
    <t>11/9/2022</t>
  </si>
  <si>
    <t>1/10/2023</t>
  </si>
  <si>
    <t>10/16/2022</t>
  </si>
  <si>
    <t>II150-0153</t>
  </si>
  <si>
    <t>Calista</t>
  </si>
  <si>
    <t>8-Light Metal Chandelier with Globe Bulbs</t>
  </si>
  <si>
    <t>Gold/Clear</t>
  </si>
  <si>
    <t>2/1/2024</t>
  </si>
  <si>
    <t>1/31/2024</t>
  </si>
  <si>
    <t>3/14/2024</t>
  </si>
  <si>
    <t>3/4/2024</t>
  </si>
  <si>
    <t>4/29/2024</t>
  </si>
  <si>
    <t>4/26/2024</t>
  </si>
  <si>
    <t>FB150-1191</t>
  </si>
  <si>
    <t>Curiana</t>
  </si>
  <si>
    <t>5-light Linear Chandelier with Textured Glass Shades</t>
  </si>
  <si>
    <t>TBU</t>
  </si>
  <si>
    <t>10/17/2024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</si>
  <si>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</si>
  <si>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</si>
  <si>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</si>
  <si>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</si>
  <si>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</si>
  <si>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</si>
  <si>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</si>
  <si>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</si>
  <si>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</si>
  <si>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1/3/2024</t>
  </si>
  <si>
    <t>II150-0118</t>
  </si>
  <si>
    <t>Ezra</t>
  </si>
  <si>
    <t>5-Light Metal Chandelier</t>
  </si>
  <si>
    <t>Antique Brass/White</t>
  </si>
  <si>
    <t>9/12/2022</t>
  </si>
  <si>
    <t>7/6/2022</t>
  </si>
  <si>
    <t>3/7/2023</t>
  </si>
  <si>
    <t>5/8/2023</t>
  </si>
  <si>
    <t>11/2/2022</t>
  </si>
  <si>
    <t>7/13/2023</t>
  </si>
  <si>
    <t>5/31/2023</t>
  </si>
  <si>
    <t>3/5/2023</t>
  </si>
  <si>
    <t>II150-0131</t>
  </si>
  <si>
    <t>Gardham</t>
  </si>
  <si>
    <t>8-Light Sputnik Sphere Chandelier</t>
  </si>
  <si>
    <t>Black/Silver</t>
  </si>
  <si>
    <t>10/10/2023</t>
  </si>
  <si>
    <t>II150-0132</t>
  </si>
  <si>
    <t>Renzetti</t>
  </si>
  <si>
    <t>6-Light Contemporary Candelabra Styled Chandelier</t>
  </si>
  <si>
    <t>Traditional</t>
  </si>
  <si>
    <t>6/14/2023</t>
  </si>
  <si>
    <t>9/8/2023</t>
  </si>
  <si>
    <t>5/28/2024</t>
  </si>
  <si>
    <t>7/3/2023</t>
  </si>
  <si>
    <t>11/12/2023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</si>
  <si>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</si>
  <si>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</si>
  <si>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</si>
  <si>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</si>
  <si>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</si>
  <si>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</si>
  <si>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</si>
  <si>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</si>
  <si>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10/23/2024</t>
  </si>
  <si>
    <t>AMAZONDS,CSNSTORES,HDDS,OLLIIX,OVERSTOCK01</t>
  </si>
  <si>
    <t>11/8/2017</t>
  </si>
  <si>
    <t>12/3/2017</t>
  </si>
  <si>
    <t>7/17/2017</t>
  </si>
  <si>
    <t>11/23/2017</t>
  </si>
  <si>
    <t>4/19/2019</t>
  </si>
  <si>
    <t>11/1/2017</t>
  </si>
  <si>
    <t>12/2/2017</t>
  </si>
  <si>
    <t>5/29/2020</t>
  </si>
  <si>
    <t>6/12/2020</t>
  </si>
  <si>
    <t>5/4/2020</t>
  </si>
  <si>
    <t>10/21/2020</t>
  </si>
  <si>
    <t>12/26/2018</t>
  </si>
  <si>
    <t>3/19/2019</t>
  </si>
  <si>
    <t>4/4/2018</t>
  </si>
  <si>
    <t>10/10/2018</t>
  </si>
  <si>
    <t>2/9/2021</t>
  </si>
  <si>
    <t>7/10/2019</t>
  </si>
  <si>
    <t>7/5/2024</t>
  </si>
  <si>
    <t>10/29/2018</t>
  </si>
  <si>
    <t>12/20/2017</t>
  </si>
  <si>
    <t>6/25/2018</t>
  </si>
  <si>
    <t>3/29/2022</t>
  </si>
  <si>
    <t>6/9/2020</t>
  </si>
  <si>
    <t>6/24/2021</t>
  </si>
  <si>
    <t>FB153-1155</t>
  </si>
  <si>
    <t>Black/Grey</t>
  </si>
  <si>
    <t>1/27/2021</t>
  </si>
  <si>
    <t>3/3/2021</t>
  </si>
  <si>
    <t>3/31/2021</t>
  </si>
  <si>
    <t>5/6/2021</t>
  </si>
  <si>
    <t>3/17/2021</t>
  </si>
  <si>
    <t>3/22/2021</t>
  </si>
  <si>
    <t>9/29/2022</t>
  </si>
  <si>
    <t>10/28/2021</t>
  </si>
  <si>
    <t>6/6/2021</t>
  </si>
  <si>
    <t>11/15/2021</t>
  </si>
  <si>
    <t>10/25/2021</t>
  </si>
  <si>
    <t>12/15/2021</t>
  </si>
  <si>
    <t>8/2/2023</t>
  </si>
  <si>
    <t>4/6/2021</t>
  </si>
  <si>
    <t>6/12/2023</t>
  </si>
  <si>
    <t>11/1/2021</t>
  </si>
  <si>
    <t>11/8/2021</t>
  </si>
  <si>
    <t>4/1/2024</t>
  </si>
  <si>
    <t>9/21/2022</t>
  </si>
  <si>
    <t>2/1/2021</t>
  </si>
  <si>
    <t>7/27/2021</t>
  </si>
  <si>
    <t>7/22/2021</t>
  </si>
  <si>
    <t>12/7/2021</t>
  </si>
  <si>
    <t>II153-0006</t>
  </si>
  <si>
    <t>Chrislie</t>
  </si>
  <si>
    <t>Triangular Table Lamp</t>
  </si>
  <si>
    <t>Gold/Brown</t>
  </si>
  <si>
    <t>PF002782</t>
  </si>
  <si>
    <t>5/9/2017</t>
  </si>
  <si>
    <t>8/30/2024</t>
  </si>
  <si>
    <t>AMAZONDS,ASHFURNDS,CSNSTORES,KOHLDSN,OVERSTOCK01,ZOLA</t>
  </si>
  <si>
    <t>8/16/2016</t>
  </si>
  <si>
    <t>12/14/2016</t>
  </si>
  <si>
    <t>8/15/2016</t>
  </si>
  <si>
    <t>5/29/2018</t>
  </si>
  <si>
    <t>11/3/2016</t>
  </si>
  <si>
    <t>6/27/2017</t>
  </si>
  <si>
    <t>6/2/2017</t>
  </si>
  <si>
    <t>10/12/2022</t>
  </si>
  <si>
    <t>9/18/2023</t>
  </si>
  <si>
    <t>6/17/2020</t>
  </si>
  <si>
    <t>7/3/2020</t>
  </si>
  <si>
    <t>10/23/2018</t>
  </si>
  <si>
    <t>10/18/2016</t>
  </si>
  <si>
    <t>8/25/2022</t>
  </si>
  <si>
    <t>9/23/2016</t>
  </si>
  <si>
    <t>11/16/2016</t>
  </si>
  <si>
    <t>4/21/2021</t>
  </si>
  <si>
    <t>MP153-0144</t>
  </si>
  <si>
    <t>Prague</t>
  </si>
  <si>
    <t>Alabaster Table Lamp</t>
  </si>
  <si>
    <t>White/Gold</t>
  </si>
  <si>
    <t>PF003238</t>
  </si>
  <si>
    <t>10/26/2017</t>
  </si>
  <si>
    <t>CSNSTORES,KOHLDSN,OLLIIX,OVERSTOCK01</t>
  </si>
  <si>
    <t>11/7/2017</t>
  </si>
  <si>
    <t>12/16/2017</t>
  </si>
  <si>
    <t>7/18/2017</t>
  </si>
  <si>
    <t>8/9/2018</t>
  </si>
  <si>
    <t>10/17/2017</t>
  </si>
  <si>
    <t>7/5/2018</t>
  </si>
  <si>
    <t>5/22/2019</t>
  </si>
  <si>
    <t>9/6/2019</t>
  </si>
  <si>
    <t>1/19/2018</t>
  </si>
  <si>
    <t>9/4/2018</t>
  </si>
  <si>
    <t>2/24/2022</t>
  </si>
  <si>
    <t>7/18/2022</t>
  </si>
  <si>
    <t>9/5/2023</t>
  </si>
  <si>
    <t>2/17/2019</t>
  </si>
  <si>
    <t>3/22/2018</t>
  </si>
  <si>
    <t>1/2/2018</t>
  </si>
  <si>
    <t>2/26/2019</t>
  </si>
  <si>
    <t>II153-0108</t>
  </si>
  <si>
    <t>Anzio</t>
  </si>
  <si>
    <t>Ceramic Table Lamp</t>
  </si>
  <si>
    <t>Cream</t>
  </si>
  <si>
    <t>12/23/2021</t>
  </si>
  <si>
    <t>CSNSTORES,HOUZZ,JCPENNEY01,OLLIIX,TGTDVS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</si>
  <si>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</si>
  <si>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</si>
  <si>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</si>
  <si>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</si>
  <si>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</si>
  <si>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</si>
  <si>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</si>
  <si>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10/30/2023</t>
  </si>
  <si>
    <t>2/11/2022</t>
  </si>
  <si>
    <t>1/8/2024</t>
  </si>
  <si>
    <t>12/27/2021</t>
  </si>
  <si>
    <t>4/20/2022</t>
  </si>
  <si>
    <t>12/31/2021</t>
  </si>
  <si>
    <t>II153-0113</t>
  </si>
  <si>
    <t>Agape</t>
  </si>
  <si>
    <t>Boho Ceramic Table Lamp</t>
  </si>
  <si>
    <t>12/22/2021</t>
  </si>
  <si>
    <t>JCPENNEY01,OLLIIX,OVERSTOCK01,ROOMECOM,TGTDVS</t>
  </si>
  <si>
    <t>5/2/2022</t>
  </si>
  <si>
    <t>1/7/2022</t>
  </si>
  <si>
    <t>5/23/2022</t>
  </si>
  <si>
    <t>7/7/2022</t>
  </si>
  <si>
    <t>6/28/2023</t>
  </si>
  <si>
    <t>10/13/2023</t>
  </si>
  <si>
    <t>10/17/2022</t>
  </si>
  <si>
    <t>11/28/2022</t>
  </si>
  <si>
    <t>6/6/2022</t>
  </si>
  <si>
    <t>5/8/2024</t>
  </si>
  <si>
    <t>12/12/2023</t>
  </si>
  <si>
    <t>4/2/2024</t>
  </si>
  <si>
    <t>12/29/2021</t>
  </si>
  <si>
    <t>II153-0148</t>
  </si>
  <si>
    <t>Bryson</t>
  </si>
  <si>
    <t>Dome-Shaped 2-Light Metal Table Lamp</t>
  </si>
  <si>
    <t>Glam/Luxury</t>
  </si>
  <si>
    <t>6/9/2023</t>
  </si>
  <si>
    <t>KOHLDSN,OLLIIX,OVERSTOCK01,ROOMECOM</t>
  </si>
  <si>
    <t>6/23/2023</t>
  </si>
  <si>
    <t>8/3/2023</t>
  </si>
  <si>
    <t>3/27/2024</t>
  </si>
  <si>
    <t>6/11/2023</t>
  </si>
  <si>
    <t>9/7/2023</t>
  </si>
  <si>
    <t>4/17/2024</t>
  </si>
  <si>
    <t>10/9/2023</t>
  </si>
  <si>
    <t>8/8/2023</t>
  </si>
  <si>
    <t>9/24/2023</t>
  </si>
  <si>
    <t>6/11/2024</t>
  </si>
  <si>
    <t>12/13/2023</t>
  </si>
  <si>
    <t>8/21/2023</t>
  </si>
  <si>
    <t>5DS153-0050</t>
  </si>
  <si>
    <t>Lumivive</t>
  </si>
  <si>
    <t>17" Mercury Glass Table Lamp</t>
  </si>
  <si>
    <t>1/24/2024</t>
  </si>
  <si>
    <t>AMERSIGNDS,OVERSTOCK01,TGTDVS,ZOLA</t>
  </si>
  <si>
    <t>1/23/2024</t>
  </si>
  <si>
    <t>5/13/2024</t>
  </si>
  <si>
    <t>5/30/2024</t>
  </si>
  <si>
    <t>5/9/2024</t>
  </si>
  <si>
    <t>4/10/2024</t>
  </si>
  <si>
    <t>II153-0106</t>
  </si>
  <si>
    <t>Jayda</t>
  </si>
  <si>
    <t>Geometric Ceramic Table Lamp</t>
  </si>
  <si>
    <t>Blue</t>
  </si>
  <si>
    <t>KOHLDSN,ROOMECOM</t>
  </si>
  <si>
    <t>6/7/2022</t>
  </si>
  <si>
    <t>2/14/2022</t>
  </si>
  <si>
    <t>1/31/2022</t>
  </si>
  <si>
    <t>2/10/2022</t>
  </si>
  <si>
    <t>3/8/2024</t>
  </si>
  <si>
    <t>6/24/2023</t>
  </si>
  <si>
    <t>8/9/2023</t>
  </si>
  <si>
    <t>12/28/2023</t>
  </si>
  <si>
    <t>II153-0152</t>
  </si>
  <si>
    <t>Laguna</t>
  </si>
  <si>
    <t>Rattan Weave Shade Table Lamp</t>
  </si>
  <si>
    <t>Gold/Natural</t>
  </si>
  <si>
    <t>AMAZON,OVERSTOCK01,TGTDVS,ZOLA</t>
  </si>
  <si>
    <t>6/4/2024</t>
  </si>
  <si>
    <t>7/9/2024</t>
  </si>
  <si>
    <t>6/3/2024</t>
  </si>
  <si>
    <t>II153-0147</t>
  </si>
  <si>
    <t>Bromley</t>
  </si>
  <si>
    <t>Two Tone Pull-chain Table Lamp</t>
  </si>
  <si>
    <t>CSNSTORES,TGTDVS,ZOLA</t>
  </si>
  <si>
    <t>8/7/2023</t>
  </si>
  <si>
    <t>5/31/2024</t>
  </si>
  <si>
    <t>7/12/2023</t>
  </si>
  <si>
    <t>9/12/2023</t>
  </si>
  <si>
    <t>8/28/2023</t>
  </si>
  <si>
    <t>7/5/2023</t>
  </si>
  <si>
    <t>MPS153-0086</t>
  </si>
  <si>
    <t>Holloway</t>
  </si>
  <si>
    <t>Marble Base Table Lamp</t>
  </si>
  <si>
    <t>11/14/2017</t>
  </si>
  <si>
    <t>CSNSTORES,OVERSTOCK01</t>
  </si>
  <si>
    <t>11/19/2017</t>
  </si>
  <si>
    <t>11/16/2017</t>
  </si>
  <si>
    <t>12/13/2017</t>
  </si>
  <si>
    <t>3/11/2018</t>
  </si>
  <si>
    <t>7/7/2020</t>
  </si>
  <si>
    <t>12/28/2018</t>
  </si>
  <si>
    <t>9/6/2021</t>
  </si>
  <si>
    <t>10/1/2018</t>
  </si>
  <si>
    <t>1/22/2019</t>
  </si>
  <si>
    <t>6/6/2018</t>
  </si>
  <si>
    <t>6/4/2018</t>
  </si>
  <si>
    <t>4/6/2018</t>
  </si>
  <si>
    <t>5/11/2020</t>
  </si>
  <si>
    <t>9/8/2020</t>
  </si>
  <si>
    <t>II153-0023</t>
  </si>
  <si>
    <t>Contour</t>
  </si>
  <si>
    <t>Ivory</t>
  </si>
  <si>
    <t>PF002798</t>
  </si>
  <si>
    <t>AMAZONDS,CSNSTORES,TGTDVS</t>
  </si>
  <si>
    <t>10/11/2016</t>
  </si>
  <si>
    <t>10/13/2016</t>
  </si>
  <si>
    <t>4/17/2019</t>
  </si>
  <si>
    <t>12/3/2019</t>
  </si>
  <si>
    <t>9/29/2016</t>
  </si>
  <si>
    <t>5/1/2018</t>
  </si>
  <si>
    <t>12/29/2016</t>
  </si>
  <si>
    <t>10/31/2016</t>
  </si>
  <si>
    <t>1/20/2021</t>
  </si>
  <si>
    <t>7/14/2020</t>
  </si>
  <si>
    <t>10/1/2020</t>
  </si>
  <si>
    <t>11/21/2016</t>
  </si>
  <si>
    <t>1/19/2017</t>
  </si>
  <si>
    <t>10/5/2016</t>
  </si>
  <si>
    <t>5/10/2023</t>
  </si>
  <si>
    <t>3/19/2018</t>
  </si>
  <si>
    <t>9/7/2020</t>
  </si>
  <si>
    <t>MP153-0001</t>
  </si>
  <si>
    <t>Tate</t>
  </si>
  <si>
    <t>Boho Textured Ceramic Table Lamp</t>
  </si>
  <si>
    <t>PF002834</t>
  </si>
  <si>
    <t>2/23/2017</t>
  </si>
  <si>
    <t>10/19/2016</t>
  </si>
  <si>
    <t>9/20/2016</t>
  </si>
  <si>
    <t>12/15/2016</t>
  </si>
  <si>
    <t>4/3/2017</t>
  </si>
  <si>
    <t>3/8/2018</t>
  </si>
  <si>
    <t>10/7/2016</t>
  </si>
  <si>
    <t>1/3/2017</t>
  </si>
  <si>
    <t>2/24/2021</t>
  </si>
  <si>
    <t>4/5/2017</t>
  </si>
  <si>
    <t>5/25/2017</t>
  </si>
  <si>
    <t>12/18/2017</t>
  </si>
  <si>
    <t>5/14/2018</t>
  </si>
  <si>
    <t>7/10/2018</t>
  </si>
  <si>
    <t>11/4/2017</t>
  </si>
  <si>
    <t>7/24/2020</t>
  </si>
  <si>
    <t>II153-0107</t>
  </si>
  <si>
    <t>Everly</t>
  </si>
  <si>
    <t>Ceramic Table Lamp with Handles</t>
  </si>
  <si>
    <t>CSNSTORES,KOHLDSN,OLLIIX</t>
  </si>
  <si>
    <t>1/17/2022</t>
  </si>
  <si>
    <t>6/8/2022</t>
  </si>
  <si>
    <t>6/28/2022</t>
  </si>
  <si>
    <t>10/16/2023</t>
  </si>
  <si>
    <t>2/17/2022</t>
  </si>
  <si>
    <t>10/5/2023</t>
  </si>
  <si>
    <t>4/30/2024</t>
  </si>
  <si>
    <t>8/16/2022</t>
  </si>
  <si>
    <t>II153-0146</t>
  </si>
  <si>
    <t>Grace Ivy</t>
  </si>
  <si>
    <t>Textured Dot Table Lamp</t>
  </si>
  <si>
    <t>AMAZON,OLLIIX</t>
  </si>
  <si>
    <t>3/22/2024</t>
  </si>
  <si>
    <t>9/11/2023</t>
  </si>
  <si>
    <t>7/31/2023</t>
  </si>
  <si>
    <t>4/9/2024</t>
  </si>
  <si>
    <t>7/15/2024</t>
  </si>
  <si>
    <t>7/16/2024</t>
  </si>
  <si>
    <t>7/27/2023</t>
  </si>
  <si>
    <t>MP153-0179</t>
  </si>
  <si>
    <t>Macon</t>
  </si>
  <si>
    <t>Glass Cylinder Table Lamp</t>
  </si>
  <si>
    <t>Clear</t>
  </si>
  <si>
    <t>3/13/2018</t>
  </si>
  <si>
    <t>8/2/2018</t>
  </si>
  <si>
    <t>10/15/2018</t>
  </si>
  <si>
    <t>1/18/2018</t>
  </si>
  <si>
    <t>4/12/2018</t>
  </si>
  <si>
    <t>7/29/2019</t>
  </si>
  <si>
    <t>5/8/2020</t>
  </si>
  <si>
    <t>5/6/2019</t>
  </si>
  <si>
    <t>10/9/2018</t>
  </si>
  <si>
    <t>4/30/2019</t>
  </si>
  <si>
    <t>12/7/2022</t>
  </si>
  <si>
    <t>12/28/2020</t>
  </si>
  <si>
    <t>8/23/2018</t>
  </si>
  <si>
    <t>6/17/2019</t>
  </si>
  <si>
    <t>3/21/2018</t>
  </si>
  <si>
    <t>1/14/2019</t>
  </si>
  <si>
    <t>II153-0127</t>
  </si>
  <si>
    <t>Bower</t>
  </si>
  <si>
    <t>2-Light Metal Table Lamp with Chimney Shades</t>
  </si>
  <si>
    <t>3/30/2022</t>
  </si>
  <si>
    <t>4/12/2022</t>
  </si>
  <si>
    <t>4/7/2022</t>
  </si>
  <si>
    <t>8/1/2022</t>
  </si>
  <si>
    <t>4/6/2023</t>
  </si>
  <si>
    <t>8/11/2022</t>
  </si>
  <si>
    <t>6/7/2023</t>
  </si>
  <si>
    <t>9/9/2022</t>
  </si>
  <si>
    <t>11/8/2022</t>
  </si>
  <si>
    <t>6/6/2023</t>
  </si>
  <si>
    <t>4/14/2023</t>
  </si>
  <si>
    <t>7/11/2022</t>
  </si>
  <si>
    <t>4/17/2022</t>
  </si>
  <si>
    <t>FB153-1174</t>
  </si>
  <si>
    <t>Ashbourne</t>
  </si>
  <si>
    <t>Embossed Floral Resin Table Lamp</t>
  </si>
  <si>
    <t>12/21/2022</t>
  </si>
  <si>
    <t>12/27/2022</t>
  </si>
  <si>
    <t>3/21/2023</t>
  </si>
  <si>
    <t>12/20/2022</t>
  </si>
  <si>
    <t>1/3/2023</t>
  </si>
  <si>
    <t>12/29/2022</t>
  </si>
  <si>
    <t>12/5/2023</t>
  </si>
  <si>
    <t>1/16/2023</t>
  </si>
  <si>
    <t>6/10/2024</t>
  </si>
  <si>
    <t>II153-0154</t>
  </si>
  <si>
    <t>Elixir</t>
  </si>
  <si>
    <t>Gold Hourglass Metal Table Lamp</t>
  </si>
  <si>
    <t>3/30/2024</t>
  </si>
  <si>
    <t>3/29/2024</t>
  </si>
  <si>
    <t>Pending</t>
  </si>
  <si>
    <t>II153-0129</t>
  </si>
  <si>
    <t>Tristan</t>
  </si>
  <si>
    <t>Triangular Ceramic and Wood Table Lamp</t>
  </si>
  <si>
    <t>White Base/Cream Shade</t>
  </si>
  <si>
    <t>3/7/2022</t>
  </si>
  <si>
    <t>4/5/2022</t>
  </si>
  <si>
    <t>3/21/2022</t>
  </si>
  <si>
    <t>6/8/2023</t>
  </si>
  <si>
    <t>9/26/2022</t>
  </si>
  <si>
    <t>7/12/2024</t>
  </si>
  <si>
    <t>4/18/2022</t>
  </si>
  <si>
    <t>11/20/2023</t>
  </si>
  <si>
    <t>II153-0126</t>
  </si>
  <si>
    <t>Kittery</t>
  </si>
  <si>
    <t>Metal Table Lamp with Glass Drum Shade</t>
  </si>
  <si>
    <t>Black Base/Frosted Shade</t>
  </si>
  <si>
    <t>1/18/2023</t>
  </si>
  <si>
    <t>8/22/2022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</si>
  <si>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</si>
  <si>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</si>
  <si>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</si>
  <si>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</si>
  <si>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</si>
  <si>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</si>
  <si>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</si>
  <si>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</si>
  <si>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</si>
  <si>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</si>
  <si>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</si>
  <si>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</si>
  <si>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</si>
  <si>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II153-0156</t>
  </si>
  <si>
    <t>Alarid</t>
  </si>
  <si>
    <t>16" Ceramic Table Lamp</t>
  </si>
  <si>
    <t>6/18/2024</t>
  </si>
  <si>
    <t>6/17/2024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</si>
  <si>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</si>
  <si>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</si>
  <si>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</si>
  <si>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</si>
  <si>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</si>
  <si>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</si>
  <si>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</si>
  <si>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7/4/2024</t>
  </si>
  <si>
    <t>7/3/2024</t>
  </si>
  <si>
    <t>II153-0150</t>
  </si>
  <si>
    <t>Flinn</t>
  </si>
  <si>
    <t>23" Resin Table Lamp with Faux Wood Texture</t>
  </si>
  <si>
    <t>Natural Whitewash</t>
  </si>
  <si>
    <t>3/13/2024</t>
  </si>
  <si>
    <t>4/8/2024</t>
  </si>
  <si>
    <t>1/1/2024</t>
  </si>
  <si>
    <t>II153-0112</t>
  </si>
  <si>
    <t>Kenlyn</t>
  </si>
  <si>
    <t>2/1/2022</t>
  </si>
  <si>
    <t>1/12/2022</t>
  </si>
  <si>
    <t>3/24/2023</t>
  </si>
  <si>
    <t>12/1/2022</t>
  </si>
  <si>
    <t>5/3/2023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</si>
  <si>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</si>
  <si>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</si>
  <si>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</si>
  <si>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</si>
  <si>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</si>
  <si>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</si>
  <si>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II153-0007</t>
  </si>
  <si>
    <t>Venice</t>
  </si>
  <si>
    <t>Arched Metal Table Lamp with Glass Globe Bulb</t>
  </si>
  <si>
    <t>Black</t>
  </si>
  <si>
    <t>PF002783</t>
  </si>
  <si>
    <t>3/22/2017</t>
  </si>
  <si>
    <t>8/9/2016</t>
  </si>
  <si>
    <t>7/15/2019</t>
  </si>
  <si>
    <t>8/29/2016</t>
  </si>
  <si>
    <t>9/20/2018</t>
  </si>
  <si>
    <t>3/21/2017</t>
  </si>
  <si>
    <t>10/31/2019</t>
  </si>
  <si>
    <t>3/12/2020</t>
  </si>
  <si>
    <t>11/15/2016</t>
  </si>
  <si>
    <t>9/8/2016</t>
  </si>
  <si>
    <t>4/23/2024</t>
  </si>
  <si>
    <t>11/13/2017</t>
  </si>
  <si>
    <t>2/1/2023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</si>
  <si>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</si>
  <si>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</si>
  <si>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</si>
  <si>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</si>
  <si>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</si>
  <si>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</si>
  <si>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</si>
  <si>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</si>
  <si>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</si>
  <si>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</si>
  <si>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</si>
  <si>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</si>
  <si>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</si>
  <si>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</si>
  <si>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</si>
  <si>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</si>
  <si>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</si>
  <si>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</si>
  <si>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AMAZON,CSNSTORES</t>
  </si>
  <si>
    <t>3/18/2024</t>
  </si>
  <si>
    <t>4/11/2024</t>
  </si>
  <si>
    <t>5/23/2024</t>
  </si>
  <si>
    <t>3/25/2024</t>
  </si>
  <si>
    <t>MP151-0123</t>
  </si>
  <si>
    <t>Dia.9"</t>
  </si>
  <si>
    <t>PF002875</t>
  </si>
  <si>
    <t>9/7/2024</t>
  </si>
  <si>
    <t>AMAZON,CSNSTORES,LAMPDS,OVERSTOCK01,TGTDVS,ZOLA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</si>
  <si>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</si>
  <si>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</si>
  <si>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</si>
  <si>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</si>
  <si>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</si>
  <si>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</si>
  <si>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</si>
  <si>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</si>
  <si>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11/15/2017</t>
  </si>
  <si>
    <t>8/2/2021</t>
  </si>
  <si>
    <t>4/24/2018</t>
  </si>
  <si>
    <t>11/10/2019</t>
  </si>
  <si>
    <t>4/12/2021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</si>
  <si>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</si>
  <si>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</si>
  <si>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</si>
  <si>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</si>
  <si>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</si>
  <si>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</si>
  <si>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</si>
  <si>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</si>
  <si>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</si>
  <si>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</si>
  <si>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10/14/2019</t>
  </si>
  <si>
    <t>AMAZONDS,CSNSTORES,HOUZZ,LAMPDS,ROOMECOM</t>
  </si>
  <si>
    <t>12/17/2019</t>
  </si>
  <si>
    <t>3/19/2020</t>
  </si>
  <si>
    <t>1/31/2020</t>
  </si>
  <si>
    <t>11/22/2019</t>
  </si>
  <si>
    <t>11/25/2019</t>
  </si>
  <si>
    <t>8/6/2020</t>
  </si>
  <si>
    <t>5/26/2020</t>
  </si>
  <si>
    <t>6/23/2022</t>
  </si>
  <si>
    <t>5/14/2020</t>
  </si>
  <si>
    <t>8/5/2021</t>
  </si>
  <si>
    <t>9/18/2020</t>
  </si>
  <si>
    <t>12/29/2020</t>
  </si>
  <si>
    <t>1/13/2020</t>
  </si>
  <si>
    <t>4/17/2020</t>
  </si>
  <si>
    <t>4/7/2020</t>
  </si>
  <si>
    <t>8/16/2020</t>
  </si>
  <si>
    <t>6/15/2020</t>
  </si>
  <si>
    <t>5/18/2021</t>
  </si>
  <si>
    <t>MP151-0198</t>
  </si>
  <si>
    <t>Bronze/Clear</t>
  </si>
  <si>
    <t>AMAZONDS,CSNSTORES,HOUZZ,OVERSTOCK01,TGTDVS</t>
  </si>
  <si>
    <t>4/14/2020</t>
  </si>
  <si>
    <t>11/23/2019</t>
  </si>
  <si>
    <t>10/18/2020</t>
  </si>
  <si>
    <t>3/5/2020</t>
  </si>
  <si>
    <t>3/10/2020</t>
  </si>
  <si>
    <t>6/30/2022</t>
  </si>
  <si>
    <t>8/24/2021</t>
  </si>
  <si>
    <t>8/18/2020</t>
  </si>
  <si>
    <t>8/17/2023</t>
  </si>
  <si>
    <t>12/22/2020</t>
  </si>
  <si>
    <t>1/20/2020</t>
  </si>
  <si>
    <t>6/29/2020</t>
  </si>
  <si>
    <t>12/4/2022</t>
  </si>
  <si>
    <t>6/11/2021</t>
  </si>
  <si>
    <t>FB151-1171</t>
  </si>
  <si>
    <t>Gold/Blue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</si>
  <si>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</si>
  <si>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</si>
  <si>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</si>
  <si>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</si>
  <si>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</si>
  <si>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</si>
  <si>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</si>
  <si>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</si>
  <si>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</si>
  <si>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</si>
  <si>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5/16/2024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</si>
  <si>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</si>
  <si>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</si>
  <si>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</si>
  <si>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</si>
  <si>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</si>
  <si>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</si>
  <si>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</si>
  <si>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3/14/2022</t>
  </si>
  <si>
    <t>II151-0135</t>
  </si>
  <si>
    <t>Astrid</t>
  </si>
  <si>
    <t>Bowl Shaped Bamboo Pendant</t>
  </si>
  <si>
    <t>Natural</t>
  </si>
  <si>
    <t>Farm House|Transitional</t>
  </si>
  <si>
    <t>10/14/2022</t>
  </si>
  <si>
    <t>10/25/2022</t>
  </si>
  <si>
    <t>10/13/2022</t>
  </si>
  <si>
    <t>3/29/2023</t>
  </si>
  <si>
    <t>10/18/2022</t>
  </si>
  <si>
    <t>1/19/2023</t>
  </si>
  <si>
    <t>4/9/2023</t>
  </si>
  <si>
    <t>II151-0120</t>
  </si>
  <si>
    <t>saben</t>
  </si>
  <si>
    <t>2-Tier Layered Shade Pendant</t>
  </si>
  <si>
    <t>Gold/White</t>
  </si>
  <si>
    <t>11/30/2022</t>
  </si>
  <si>
    <t>11/28/2023</t>
  </si>
  <si>
    <t>4/27/2023</t>
  </si>
  <si>
    <t>10/26/2022</t>
  </si>
  <si>
    <t>4/1/2022</t>
  </si>
  <si>
    <t>II151-0114</t>
  </si>
  <si>
    <t>Adele</t>
  </si>
  <si>
    <t>Farmhouse Metal Pendant</t>
  </si>
  <si>
    <t>White/Black</t>
  </si>
  <si>
    <t>II151-0136</t>
  </si>
  <si>
    <t>Aria</t>
  </si>
  <si>
    <t>Geometric Bamboo Pendant</t>
  </si>
  <si>
    <t>4/3/2024</t>
  </si>
  <si>
    <t>5/11/2023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</si>
  <si>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</si>
  <si>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</si>
  <si>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</si>
  <si>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</si>
  <si>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</si>
  <si>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</si>
  <si>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</si>
  <si>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</si>
  <si>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</si>
  <si>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</si>
  <si>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</si>
  <si>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</si>
  <si>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</si>
  <si>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</si>
  <si>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</si>
  <si>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</si>
  <si>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</si>
  <si>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</si>
  <si>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</si>
  <si>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</si>
  <si>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</si>
  <si>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6/3/2021</t>
  </si>
  <si>
    <t>3/8/2021</t>
  </si>
  <si>
    <t>10/7/2021</t>
  </si>
  <si>
    <t>6/10/2021</t>
  </si>
  <si>
    <t>3/23/2021</t>
  </si>
  <si>
    <t>5/12/2021</t>
  </si>
  <si>
    <t>II151-0138</t>
  </si>
  <si>
    <t>Wren</t>
  </si>
  <si>
    <t>Bell Shaped Bamboo Pendant</t>
  </si>
  <si>
    <t>5/1/2023</t>
  </si>
  <si>
    <t>12/15/2023</t>
  </si>
  <si>
    <t>6/6/2024</t>
  </si>
  <si>
    <t>9/26/2023</t>
  </si>
  <si>
    <t>12/4/2023</t>
  </si>
  <si>
    <t>7/28/2023</t>
  </si>
  <si>
    <t>UH154-0051</t>
  </si>
  <si>
    <t>LGT-FLOOR LAMPS</t>
  </si>
  <si>
    <t>Floor Lamps</t>
  </si>
  <si>
    <t>Alta</t>
  </si>
  <si>
    <t>3-Light Metal Floor Lamp</t>
  </si>
  <si>
    <t>10/5/2017</t>
  </si>
  <si>
    <t>DESINC,MACY02,OLLIIX,OVERSTOCK01,ROOMECOM</t>
  </si>
  <si>
    <t>11/25/2017</t>
  </si>
  <si>
    <t>7/19/2017</t>
  </si>
  <si>
    <t>10/19/2017</t>
  </si>
  <si>
    <t>6/22/2018</t>
  </si>
  <si>
    <t>5/15/2019</t>
  </si>
  <si>
    <t>9/10/2021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</si>
  <si>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</si>
  <si>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</si>
  <si>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</si>
  <si>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</si>
  <si>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</si>
  <si>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</si>
  <si>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</si>
  <si>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</si>
  <si>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FB154-1165</t>
  </si>
  <si>
    <t>Bellow</t>
  </si>
  <si>
    <t>Uplight Floor Lamp with Mercury Glass Shade</t>
  </si>
  <si>
    <t>AMERSIGNDS,CSNSTORES,JCPENNEY01,KIRKLANDDS</t>
  </si>
  <si>
    <t>5/9/2022</t>
  </si>
  <si>
    <t>8/14/2023</t>
  </si>
  <si>
    <t>7/11/2023</t>
  </si>
  <si>
    <t>6/29/2023</t>
  </si>
  <si>
    <t>10/24/2022</t>
  </si>
  <si>
    <t>8/18/2022</t>
  </si>
  <si>
    <t>1/22/2024</t>
  </si>
  <si>
    <t>FPF21-0367</t>
  </si>
  <si>
    <t>Metal Tripod Floor Lamp with Glass Shade</t>
  </si>
  <si>
    <t>PF002773</t>
  </si>
  <si>
    <t>HOUZZ,MACY02</t>
  </si>
  <si>
    <t>3/23/2016</t>
  </si>
  <si>
    <t>7/8/2015</t>
  </si>
  <si>
    <t>10/14/2016</t>
  </si>
  <si>
    <t>9/21/2015</t>
  </si>
  <si>
    <t>2/13/2019</t>
  </si>
  <si>
    <t>1/6/2017</t>
  </si>
  <si>
    <t>9/7/2016</t>
  </si>
  <si>
    <t>6/13/2017</t>
  </si>
  <si>
    <t>7/8/2022</t>
  </si>
  <si>
    <t>11/21/2018</t>
  </si>
  <si>
    <t>8/24/2020</t>
  </si>
  <si>
    <t>8/1/2016</t>
  </si>
  <si>
    <t>2/19/2016</t>
  </si>
  <si>
    <t>4/4/2016</t>
  </si>
  <si>
    <t>5/21/2021</t>
  </si>
  <si>
    <t>II154-0091</t>
  </si>
  <si>
    <t>9/14/2018</t>
  </si>
  <si>
    <t>10/12/2018</t>
  </si>
  <si>
    <t>6/26/2018</t>
  </si>
  <si>
    <t>9/21/2018</t>
  </si>
  <si>
    <t>9/7/2018</t>
  </si>
  <si>
    <t>9/12/2018</t>
  </si>
  <si>
    <t>6/29/2019</t>
  </si>
  <si>
    <t>12/20/2018</t>
  </si>
  <si>
    <t>7/14/2019</t>
  </si>
  <si>
    <t>5/25/2022</t>
  </si>
  <si>
    <t>6/6/2019</t>
  </si>
  <si>
    <t>6/11/2019</t>
  </si>
  <si>
    <t>11/26/2018</t>
  </si>
  <si>
    <t>12/16/2023</t>
  </si>
  <si>
    <t>MPS154-0087</t>
  </si>
  <si>
    <t>3-Globe Light Floor Lamp with Marble Base</t>
  </si>
  <si>
    <t>12/14/2017</t>
  </si>
  <si>
    <t>11/30/2017</t>
  </si>
  <si>
    <t>6/19/2020</t>
  </si>
  <si>
    <t>3/13/2019</t>
  </si>
  <si>
    <t>4/11/2019</t>
  </si>
  <si>
    <t>9/24/2018</t>
  </si>
  <si>
    <t>11/20/2018</t>
  </si>
  <si>
    <t>3/12/2018</t>
  </si>
  <si>
    <t>2/3/2019</t>
  </si>
  <si>
    <t>8/13/2021</t>
  </si>
  <si>
    <t>4/19/2024</t>
  </si>
  <si>
    <t>6/16/2020</t>
  </si>
  <si>
    <t>MP154-0200</t>
  </si>
  <si>
    <t>Arched Floor Lamp with Marble Base</t>
  </si>
  <si>
    <t>AMAZONDS,OLLIIX</t>
  </si>
  <si>
    <t>12/12/2019</t>
  </si>
  <si>
    <t>1/21/2020</t>
  </si>
  <si>
    <t>11/18/2019</t>
  </si>
  <si>
    <t>11/21/2019</t>
  </si>
  <si>
    <t>6/4/2020</t>
  </si>
  <si>
    <t>3/26/2020</t>
  </si>
  <si>
    <t>6/29/2021</t>
  </si>
  <si>
    <t>8/31/2021</t>
  </si>
  <si>
    <t>8/25/2021</t>
  </si>
  <si>
    <t>6/22/2022</t>
  </si>
  <si>
    <t>7/13/2022</t>
  </si>
  <si>
    <t>9/29/2020</t>
  </si>
  <si>
    <t>8/10/2020</t>
  </si>
  <si>
    <t>4/6/2020</t>
  </si>
  <si>
    <t>4/24/2020</t>
  </si>
  <si>
    <t>II154-0117</t>
  </si>
  <si>
    <t>Keller</t>
  </si>
  <si>
    <t>Adjustable Arched Floor Lamp with Drum Shade</t>
  </si>
  <si>
    <t>Oil Rubbed Bronze/Cream</t>
  </si>
  <si>
    <t>OLLIIX,ZOLA</t>
  </si>
  <si>
    <t>9/20/2022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</si>
  <si>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</si>
  <si>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</si>
  <si>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</si>
  <si>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</si>
  <si>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</si>
  <si>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</si>
  <si>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</si>
  <si>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6/15/2022</t>
  </si>
  <si>
    <t>6/20/2023</t>
  </si>
  <si>
    <t>II154-0123</t>
  </si>
  <si>
    <t>Beacon</t>
  </si>
  <si>
    <t>Arched Metal Floor Lamp with Chimney Shade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</si>
  <si>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</si>
  <si>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</si>
  <si>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</si>
  <si>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</si>
  <si>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</si>
  <si>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</si>
  <si>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</si>
  <si>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</si>
  <si>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</si>
  <si>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</si>
  <si>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</si>
  <si>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</si>
  <si>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</si>
  <si>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</si>
  <si>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</si>
  <si>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</si>
  <si>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</si>
  <si>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</si>
  <si>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</si>
  <si>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</si>
  <si>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</si>
  <si>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</si>
  <si>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</si>
  <si>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</si>
  <si>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</si>
  <si>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</si>
  <si>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</si>
  <si>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</si>
  <si>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</si>
  <si>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</si>
  <si>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</si>
  <si>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</si>
  <si>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</si>
  <si>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LGT-SCONCES</t>
  </si>
  <si>
    <t>Sconces</t>
  </si>
  <si>
    <t>Rattan Weave Shade Wall Sconce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</si>
  <si>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</si>
  <si>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</si>
  <si>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</si>
  <si>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</si>
  <si>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</si>
  <si>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</si>
  <si>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</si>
  <si>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</si>
  <si>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</si>
  <si>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</si>
  <si>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</si>
  <si>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</si>
  <si>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</si>
  <si>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</si>
  <si>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4/4/2024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</si>
  <si>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</si>
  <si>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</si>
  <si>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</si>
  <si>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</si>
  <si>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</si>
  <si>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</si>
  <si>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</si>
  <si>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</si>
  <si>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</si>
  <si>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</si>
  <si>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</si>
  <si>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</si>
  <si>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</si>
  <si>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</si>
  <si>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</si>
  <si>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</si>
  <si>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</si>
  <si>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</si>
  <si>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</si>
  <si>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</si>
  <si>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</si>
  <si>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</si>
  <si>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</si>
  <si>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</si>
  <si>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</si>
  <si>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</si>
  <si>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AMERSIGNDS,CSNSTORES,JCPENNEY01,KIRKLANDDS,OLLIIX,OVERSTOCK01,TGTDVS</t>
  </si>
  <si>
    <t>1/23/2018</t>
  </si>
  <si>
    <t>4/19/2018</t>
  </si>
  <si>
    <t>5/9/2018</t>
  </si>
  <si>
    <t>5/22/2018</t>
  </si>
  <si>
    <t>8/29/2018</t>
  </si>
  <si>
    <t>11/7/2019</t>
  </si>
  <si>
    <t>1/21/2021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</si>
  <si>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</si>
  <si>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</si>
  <si>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</si>
  <si>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</si>
  <si>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</si>
  <si>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</si>
  <si>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</si>
  <si>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AMERSIGNDS,CSNSTORES,KIRKLANDDS,OLLIIX,OVERSTOCK01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</si>
  <si>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</si>
  <si>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</si>
  <si>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</si>
  <si>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</si>
  <si>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</si>
  <si>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</si>
  <si>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</si>
  <si>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</si>
  <si>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</si>
  <si>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</si>
  <si>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</si>
  <si>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</si>
  <si>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</si>
  <si>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</si>
  <si>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</si>
  <si>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</si>
  <si>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</si>
  <si>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</si>
  <si>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</si>
  <si>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</si>
  <si>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</si>
  <si>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</si>
  <si>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</si>
  <si>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</si>
  <si>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AMERSIGNDS,CSNSTORES,OLLIIX</t>
  </si>
  <si>
    <t>2/15/2019</t>
  </si>
  <si>
    <t>6/3/2019</t>
  </si>
  <si>
    <t>3/12/2019</t>
  </si>
  <si>
    <t>3/5/2019</t>
  </si>
  <si>
    <t>2/7/2020</t>
  </si>
  <si>
    <t>3/24/2024</t>
  </si>
  <si>
    <t>7/24/2019</t>
  </si>
  <si>
    <t>9/25/2019</t>
  </si>
  <si>
    <t>10/9/2020</t>
  </si>
  <si>
    <t>4/3/2019</t>
  </si>
  <si>
    <t>11/19/2019</t>
  </si>
  <si>
    <t>3/6/2019</t>
  </si>
  <si>
    <t>5DS153-1157</t>
  </si>
  <si>
    <t>Clarity</t>
  </si>
  <si>
    <t>Glass Cylinder Table Lamp Set of 2</t>
  </si>
  <si>
    <t>2/6/2021</t>
  </si>
  <si>
    <t>ASHFURNDS,CSNSTORES,KIRKLANDDS,OLLIIX,OVERSTOCK01,TGTDVS</t>
  </si>
  <si>
    <t>2/8/2021</t>
  </si>
  <si>
    <t>5/17/2024</t>
  </si>
  <si>
    <t>2/14/2021</t>
  </si>
  <si>
    <t>5/26/2022</t>
  </si>
  <si>
    <t>11/2/2021</t>
  </si>
  <si>
    <t>11/10/2021</t>
  </si>
  <si>
    <t>3/1/2021</t>
  </si>
  <si>
    <t>4/1/2021</t>
  </si>
  <si>
    <t>5DS153-0001</t>
  </si>
  <si>
    <t>AMERSIGNDS,CSNSTORES,JCPENNEY01,OVERSTOCK01</t>
  </si>
  <si>
    <t>8/27/2018</t>
  </si>
  <si>
    <t>4/17/2018</t>
  </si>
  <si>
    <t>4/30/2018</t>
  </si>
  <si>
    <t>1/1/2019</t>
  </si>
  <si>
    <t>4/10/2019</t>
  </si>
  <si>
    <t>11/15/2018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</si>
  <si>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</si>
  <si>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</si>
  <si>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</si>
  <si>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</si>
  <si>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</si>
  <si>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</si>
  <si>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</si>
  <si>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UH153-0057</t>
  </si>
  <si>
    <t>Borel</t>
  </si>
  <si>
    <t>Ombre Glass Table Lamp</t>
  </si>
  <si>
    <t>10/4/2017</t>
  </si>
  <si>
    <t>CSNSTORES,KOHLDSN,MACY02,OLLIIX,OVERSTOCK01,ROOMECOM</t>
  </si>
  <si>
    <t>11/10/2017</t>
  </si>
  <si>
    <t>10/12/2017</t>
  </si>
  <si>
    <t>7/19/2018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</si>
  <si>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</si>
  <si>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</si>
  <si>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</si>
  <si>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</si>
  <si>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</si>
  <si>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</si>
  <si>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</si>
  <si>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</si>
  <si>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11/30/2018</t>
  </si>
  <si>
    <t>UH153-0099</t>
  </si>
  <si>
    <t>Dark Blue</t>
  </si>
  <si>
    <t>1/19/2021</t>
  </si>
  <si>
    <t>JCPENNEY01,KIRKLANDDS,KOHLDSN,OLLIIX,ROOMECOM</t>
  </si>
  <si>
    <t>2/11/2021</t>
  </si>
  <si>
    <t>6/16/2022</t>
  </si>
  <si>
    <t>6/27/2021</t>
  </si>
  <si>
    <t>4/16/2021</t>
  </si>
  <si>
    <t>2/6/2024</t>
  </si>
  <si>
    <t>3/26/2021</t>
  </si>
  <si>
    <t>5DS153-0031</t>
  </si>
  <si>
    <t>Cortina</t>
  </si>
  <si>
    <t>Ombre Glass Table Lamp, Set of 2</t>
  </si>
  <si>
    <t>AMAZON,JCPENNEY01,KOHLDSN,OLLIIX,OVERSTOCK01,ROOMECOM</t>
  </si>
  <si>
    <t>1/21/2019</t>
  </si>
  <si>
    <t>8/13/2018</t>
  </si>
  <si>
    <t>11/14/2018</t>
  </si>
  <si>
    <t>12/27/2018</t>
  </si>
  <si>
    <t>2/20/2019</t>
  </si>
  <si>
    <t>4/18/2019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</si>
  <si>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</si>
  <si>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</si>
  <si>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</si>
  <si>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</si>
  <si>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</si>
  <si>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</si>
  <si>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</si>
  <si>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2/16/2021</t>
  </si>
  <si>
    <t>2/10/2021</t>
  </si>
  <si>
    <t>1/25/2021</t>
  </si>
  <si>
    <t>8/1/2023</t>
  </si>
  <si>
    <t>6/12/2022</t>
  </si>
  <si>
    <t>11/18/2021</t>
  </si>
  <si>
    <t>FB153-1183</t>
  </si>
  <si>
    <t>Zirconia</t>
  </si>
  <si>
    <t>Faceted Green Glass Table Lamp</t>
  </si>
  <si>
    <t>Green</t>
  </si>
  <si>
    <t>CSNSTORES,OLLIIX,OVERSTOCK01,TGTDVS</t>
  </si>
  <si>
    <t>5/1/2024</t>
  </si>
  <si>
    <t>4/25/2024</t>
  </si>
  <si>
    <t>6/25/2024</t>
  </si>
  <si>
    <t>FB153-1182</t>
  </si>
  <si>
    <t>Faceted Blue Glass Table Lamp</t>
  </si>
  <si>
    <t>FB153-1184</t>
  </si>
  <si>
    <t>Faceted Brown Glass Table Lamp</t>
  </si>
  <si>
    <t>Brown</t>
  </si>
  <si>
    <t>CSNSTORES,KOHLDSN</t>
  </si>
  <si>
    <t>4/22/2024</t>
  </si>
  <si>
    <t>6/19/2024</t>
  </si>
  <si>
    <t>7/2/2024</t>
  </si>
  <si>
    <t>5DS153-0046</t>
  </si>
  <si>
    <t>Zusa</t>
  </si>
  <si>
    <t>Metal 2-Light Globe Table Lamp</t>
  </si>
  <si>
    <t>AMAZON,CSNSTORES,OLLIIX,OVERSTOCK01</t>
  </si>
  <si>
    <t>3/23/2023</t>
  </si>
  <si>
    <t>3/8/2023</t>
  </si>
  <si>
    <t>2/22/2024</t>
  </si>
  <si>
    <t>2/21/2023</t>
  </si>
  <si>
    <t>7/17/2024</t>
  </si>
  <si>
    <t>4/13/2023</t>
  </si>
  <si>
    <t>MP153-0204</t>
  </si>
  <si>
    <t>Bella</t>
  </si>
  <si>
    <t>Geometric Glass Table Lamp</t>
  </si>
  <si>
    <t>10/3/2019</t>
  </si>
  <si>
    <t>AMAZONDS,CSNSTORES,KIRKLANDDS,KOHLDSN,MACY02,OLLIIX,TGTDVS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</si>
  <si>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</si>
  <si>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</si>
  <si>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</si>
  <si>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</si>
  <si>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</si>
  <si>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</si>
  <si>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</si>
  <si>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</si>
  <si>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</si>
  <si>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</si>
  <si>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</si>
  <si>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</si>
  <si>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</si>
  <si>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</si>
  <si>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</si>
  <si>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</si>
  <si>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AMERSIGNDS,KIRKLANDDS,OLLIIX</t>
  </si>
  <si>
    <t>7/18/2018</t>
  </si>
  <si>
    <t>10/18/2018</t>
  </si>
  <si>
    <t>5/25/2020</t>
  </si>
  <si>
    <t>1/17/2019</t>
  </si>
  <si>
    <t>4/9/2022</t>
  </si>
  <si>
    <t>10/25/2018</t>
  </si>
  <si>
    <t>11/30/2021</t>
  </si>
  <si>
    <t>8/27/2019</t>
  </si>
  <si>
    <t>FB153-1187</t>
  </si>
  <si>
    <t>Zazie</t>
  </si>
  <si>
    <t>Ceramic Genie Table Lamp</t>
  </si>
  <si>
    <t>CSNSTORES,OLLIIX,TGTDVS</t>
  </si>
  <si>
    <t>4/15/2024</t>
  </si>
  <si>
    <t>5/22/2024</t>
  </si>
  <si>
    <t>FB153-1186</t>
  </si>
  <si>
    <t>6/24/2024</t>
  </si>
  <si>
    <t>FB153-1185</t>
  </si>
  <si>
    <t>5/3/2024</t>
  </si>
  <si>
    <t>5DS153-0023</t>
  </si>
  <si>
    <t>Ranier</t>
  </si>
  <si>
    <t>Iridescent Glass Table Lamp</t>
  </si>
  <si>
    <t>Iridescent</t>
  </si>
  <si>
    <t>11/8/2018</t>
  </si>
  <si>
    <t>AMAZONDS,CSNSTORES,JCPENNEY01,OLLIIX,ROOMECOM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</si>
  <si>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</si>
  <si>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</si>
  <si>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</si>
  <si>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</si>
  <si>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</si>
  <si>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</si>
  <si>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</si>
  <si>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</si>
  <si>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5DS153-0017</t>
  </si>
  <si>
    <t>Saxony</t>
  </si>
  <si>
    <t>Metallic Glass Table Lamp</t>
  </si>
  <si>
    <t>9/26/2018</t>
  </si>
  <si>
    <t>HOUZZ,KIRKLANDDS,OLLIIX,OVERSTOCK01,ROOMECOM,TGTDVS</t>
  </si>
  <si>
    <t>10/7/2018</t>
  </si>
  <si>
    <t>9/30/2018</t>
  </si>
  <si>
    <t>5/19/2019</t>
  </si>
  <si>
    <t>1/13/2019</t>
  </si>
  <si>
    <t>11/13/2018</t>
  </si>
  <si>
    <t>9/25/2022</t>
  </si>
  <si>
    <t>5/25/2023</t>
  </si>
  <si>
    <t>1/2/2024</t>
  </si>
  <si>
    <t>3/7/2019</t>
  </si>
  <si>
    <t>5/31/2022</t>
  </si>
  <si>
    <t>11/6/2018</t>
  </si>
  <si>
    <t>7/31/2019</t>
  </si>
  <si>
    <t>6/22/2020</t>
  </si>
  <si>
    <t>5DS153-0039</t>
  </si>
  <si>
    <t>Macey</t>
  </si>
  <si>
    <t>Yellow</t>
  </si>
  <si>
    <t>CSNSTORES,OLLIIX,ROOMECOM,TGTDVS</t>
  </si>
  <si>
    <t>2/2/2022</t>
  </si>
  <si>
    <t>2/2/2023</t>
  </si>
  <si>
    <t>10/30/2022</t>
  </si>
  <si>
    <t>2/13/2024</t>
  </si>
  <si>
    <t>7/19/2023</t>
  </si>
  <si>
    <t>7/26/2023</t>
  </si>
  <si>
    <t>5DS153-0029</t>
  </si>
  <si>
    <t>Driggs</t>
  </si>
  <si>
    <t>Ceramic Textured Table Lamp</t>
  </si>
  <si>
    <t>Ivory/Grey</t>
  </si>
  <si>
    <t>JCPENNEY01,KIRKLANDDS,OLLIIX,OVERSTOCK01,ROOMECOM,TGTDVS</t>
  </si>
  <si>
    <t>1/4/2019</t>
  </si>
  <si>
    <t>1/16/2019</t>
  </si>
  <si>
    <t>7/18/2019</t>
  </si>
  <si>
    <t>5/19/2020</t>
  </si>
  <si>
    <t>1/15/2019</t>
  </si>
  <si>
    <t>4/8/2019</t>
  </si>
  <si>
    <t>1/11/2021</t>
  </si>
  <si>
    <t>1/9/2020</t>
  </si>
  <si>
    <t>12/13/2018</t>
  </si>
  <si>
    <t>7/4/2019</t>
  </si>
  <si>
    <t>1/25/2019</t>
  </si>
  <si>
    <t>5DS153-0030</t>
  </si>
  <si>
    <t>Gypsy</t>
  </si>
  <si>
    <t>Embossed Boho Table Lamp</t>
  </si>
  <si>
    <t>12/7/2018</t>
  </si>
  <si>
    <t>JCPENNEY01,KOHLDSN,OLLIIX,OVERSTOCK01,ROOMECOM</t>
  </si>
  <si>
    <t>5/7/2019</t>
  </si>
  <si>
    <t>2/12/2019</t>
  </si>
  <si>
    <t>1/29/2019</t>
  </si>
  <si>
    <t>5/23/2019</t>
  </si>
  <si>
    <t>12/13/2022</t>
  </si>
  <si>
    <t>4/23/2019</t>
  </si>
  <si>
    <t>2/3/2021</t>
  </si>
  <si>
    <t>12/9/2018</t>
  </si>
  <si>
    <t>4/16/2024</t>
  </si>
  <si>
    <t>5/2/2019</t>
  </si>
  <si>
    <t>5DS153-0036</t>
  </si>
  <si>
    <t>Nicolo</t>
  </si>
  <si>
    <t>Textured Ceramic Table Lamp</t>
  </si>
  <si>
    <t>CSNSTORES,ROOMECOM</t>
  </si>
  <si>
    <t>4/27/2022</t>
  </si>
  <si>
    <t>1/13/2022</t>
  </si>
  <si>
    <t>3/14/2023</t>
  </si>
  <si>
    <t>3/26/2024</t>
  </si>
  <si>
    <t>10/2/2023</t>
  </si>
  <si>
    <t>3/2/2022</t>
  </si>
  <si>
    <t>2/23/2022</t>
  </si>
  <si>
    <t>5DS153-0037</t>
  </si>
  <si>
    <t>OLLIIX,ROOMECOM</t>
  </si>
  <si>
    <t>1/19/2022</t>
  </si>
  <si>
    <t>8/5/2022</t>
  </si>
  <si>
    <t>11/10/2022</t>
  </si>
  <si>
    <t>7/18/2023</t>
  </si>
  <si>
    <t>12/11/2023</t>
  </si>
  <si>
    <t>8/2/2022</t>
  </si>
  <si>
    <t>FB153-1180</t>
  </si>
  <si>
    <t>Luxuria</t>
  </si>
  <si>
    <t>Textured Glass and Acrylic Base Table Lamp</t>
  </si>
  <si>
    <t>Antique Silver</t>
  </si>
  <si>
    <t>1/16/2024</t>
  </si>
  <si>
    <t>CSNSTORES,MACY02</t>
  </si>
  <si>
    <t>1/28/2024</t>
  </si>
  <si>
    <t>5/21/2024</t>
  </si>
  <si>
    <t>1/21/2024</t>
  </si>
  <si>
    <t>FB153-1178</t>
  </si>
  <si>
    <t>2/26/2024</t>
  </si>
  <si>
    <t>3/28/2024</t>
  </si>
  <si>
    <t>3/6/2024</t>
  </si>
  <si>
    <t>FB153-1158</t>
  </si>
  <si>
    <t>Celine</t>
  </si>
  <si>
    <t>10/18/2021</t>
  </si>
  <si>
    <t>JCPENNEY01,OLLIIX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</si>
  <si>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</si>
  <si>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</si>
  <si>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</si>
  <si>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</si>
  <si>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</si>
  <si>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</si>
  <si>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</si>
  <si>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</si>
  <si>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5DS153-0045</t>
  </si>
  <si>
    <t>Crewe</t>
  </si>
  <si>
    <t>Textured Resin Table Lamp</t>
  </si>
  <si>
    <t>AMAZONDS,KOHLDSN,OLLIIX</t>
  </si>
  <si>
    <t>12/28/2022</t>
  </si>
  <si>
    <t>2/6/2023</t>
  </si>
  <si>
    <t>5DS153-0008</t>
  </si>
  <si>
    <t>Covey</t>
  </si>
  <si>
    <t>MACY02,OLLIIX</t>
  </si>
  <si>
    <t>9/10/2018</t>
  </si>
  <si>
    <t>6/27/2018</t>
  </si>
  <si>
    <t>7/9/2018</t>
  </si>
  <si>
    <t>6/13/2018</t>
  </si>
  <si>
    <t>8/21/2018</t>
  </si>
  <si>
    <t>6/3/2020</t>
  </si>
  <si>
    <t>5DS153-0051</t>
  </si>
  <si>
    <t>Neonova</t>
  </si>
  <si>
    <t>Glass Table Lamp</t>
  </si>
  <si>
    <t>6/27/2024</t>
  </si>
  <si>
    <t>5DS153-0052</t>
  </si>
  <si>
    <t>7/8/2024</t>
  </si>
  <si>
    <t>5DS153-0041</t>
  </si>
  <si>
    <t>Bayard</t>
  </si>
  <si>
    <t>Embossed Ceramic Table Lamp</t>
  </si>
  <si>
    <t>KOHLDSN,OLLIIX</t>
  </si>
  <si>
    <t>1/13/2023</t>
  </si>
  <si>
    <t>3/3/2022</t>
  </si>
  <si>
    <t>5/6/2024</t>
  </si>
  <si>
    <t>5/23/2023</t>
  </si>
  <si>
    <t>FB153-1181</t>
  </si>
  <si>
    <t>Maelle</t>
  </si>
  <si>
    <t>Blue Aqua Swirl Blown Glass Table Lamp</t>
  </si>
  <si>
    <t>Aqua</t>
  </si>
  <si>
    <t>3/10/2024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</si>
  <si>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</si>
  <si>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</si>
  <si>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</si>
  <si>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</si>
  <si>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</si>
  <si>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</si>
  <si>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</si>
  <si>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</si>
  <si>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</si>
  <si>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5DS153-0049</t>
  </si>
  <si>
    <t>Liora</t>
  </si>
  <si>
    <t>2-Tone Ceramic Table Lamp Set of 2</t>
  </si>
  <si>
    <t>1/20/2024</t>
  </si>
  <si>
    <t>5/2/2024</t>
  </si>
  <si>
    <t>4/28/2024</t>
  </si>
  <si>
    <t>5DS153-0047</t>
  </si>
  <si>
    <t>Sage Green/Gold</t>
  </si>
  <si>
    <t>5DS153-0048</t>
  </si>
  <si>
    <t>White/Silver</t>
  </si>
  <si>
    <t>FB153-1189</t>
  </si>
  <si>
    <t>Lysandria</t>
  </si>
  <si>
    <t>FB154-1164</t>
  </si>
  <si>
    <t>Aster</t>
  </si>
  <si>
    <t>Angular Arched Metal Floor Lamp</t>
  </si>
  <si>
    <t>CSNSTORES,JCPENNEY01,KIRKLANDDS,OLLIIX,ZOLA</t>
  </si>
  <si>
    <t>5/27/2022</t>
  </si>
  <si>
    <t>FB154-1177</t>
  </si>
  <si>
    <t>CSNSTORES,ZOLA</t>
  </si>
  <si>
    <t>9/13/2023</t>
  </si>
  <si>
    <t>4/24/2024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</si>
  <si>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</si>
  <si>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</si>
  <si>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</si>
  <si>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</si>
  <si>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</si>
  <si>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</si>
  <si>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CSNSTORES,JCPENNEY01</t>
  </si>
  <si>
    <t>1/4/2023</t>
  </si>
  <si>
    <t>5DS150-0042</t>
  </si>
  <si>
    <t>Ellie</t>
  </si>
  <si>
    <t>3/19/2024</t>
  </si>
  <si>
    <t>9/1/2022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</si>
  <si>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</si>
  <si>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</si>
  <si>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</si>
  <si>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</si>
  <si>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</si>
  <si>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</si>
  <si>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MT154-0070</t>
  </si>
  <si>
    <t>Martha Stewart</t>
  </si>
  <si>
    <t>Aelorian</t>
  </si>
  <si>
    <t>Floor Lamp 59"H</t>
  </si>
  <si>
    <t>MT Bedford</t>
  </si>
  <si>
    <t>6/26/2023</t>
  </si>
  <si>
    <t>AMAZON,CSNSTORES,HDDS,JCPENNEY01,KOHLDSN,OLLIIX,OVERSTOCK01,ZOLA</t>
  </si>
  <si>
    <t>6/25/2023</t>
  </si>
  <si>
    <t>MT154-0036</t>
  </si>
  <si>
    <t>Hunts</t>
  </si>
  <si>
    <t>Metal Floor Lamp</t>
  </si>
  <si>
    <t>Gold/Black</t>
  </si>
  <si>
    <t>MT Perry Street</t>
  </si>
  <si>
    <t>1/29/2020</t>
  </si>
  <si>
    <t>AMAZONDS,CSNSTORES,DESINC,HDDS,JCPENNEY01,OLLIIX,OVERSTOCK01,ZOLA</t>
  </si>
  <si>
    <t>4/13/2020</t>
  </si>
  <si>
    <t>1/30/2020</t>
  </si>
  <si>
    <t>2/10/2020</t>
  </si>
  <si>
    <t>3/3/2023</t>
  </si>
  <si>
    <t>4/5/2023</t>
  </si>
  <si>
    <t>7/5/2022</t>
  </si>
  <si>
    <t>5/13/2020</t>
  </si>
  <si>
    <t>10/11/2023</t>
  </si>
  <si>
    <t>5/16/2020</t>
  </si>
  <si>
    <t>7/2/2020</t>
  </si>
  <si>
    <t>MT154-0071</t>
  </si>
  <si>
    <t>Nassau</t>
  </si>
  <si>
    <t>Metal Bamboo Floor Lamp 60"H</t>
  </si>
  <si>
    <t>Black/Natural</t>
  </si>
  <si>
    <t>MT Lily Pond</t>
  </si>
  <si>
    <t>11/13/2023</t>
  </si>
  <si>
    <t>6/5/2024</t>
  </si>
  <si>
    <t>MT154-0050</t>
  </si>
  <si>
    <t>Clyde</t>
  </si>
  <si>
    <t>Metal Tripod Floor Lamp 60"H</t>
  </si>
  <si>
    <t>8/4/2021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</si>
  <si>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</si>
  <si>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</si>
  <si>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</si>
  <si>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</si>
  <si>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</si>
  <si>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</si>
  <si>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</si>
  <si>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</si>
  <si>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</si>
  <si>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</si>
  <si>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MT153-0015</t>
  </si>
  <si>
    <t>Jemma</t>
  </si>
  <si>
    <t>6/2/2019</t>
  </si>
  <si>
    <t>CSNSTORES,JCPENNEY01,MACY02,TGTDVS</t>
  </si>
  <si>
    <t>5/30/2019</t>
  </si>
  <si>
    <t>9/1/2020</t>
  </si>
  <si>
    <t>7/8/2019</t>
  </si>
  <si>
    <t>7/15/2022</t>
  </si>
  <si>
    <t>7/23/2023</t>
  </si>
  <si>
    <t>2/14/2023</t>
  </si>
  <si>
    <t>11/13/2022</t>
  </si>
  <si>
    <t>2/27/2020</t>
  </si>
  <si>
    <t>4/21/2020</t>
  </si>
  <si>
    <t>12/20/2019</t>
  </si>
  <si>
    <t>MT153-0049</t>
  </si>
  <si>
    <t>Athena</t>
  </si>
  <si>
    <t>AMAZON,CSNSTORES,JCPENNEY01</t>
  </si>
  <si>
    <t>9/27/2021</t>
  </si>
  <si>
    <t>9/1/2021</t>
  </si>
  <si>
    <t>8/12/2021</t>
  </si>
  <si>
    <t>8/30/2021</t>
  </si>
  <si>
    <t>3/13/2023</t>
  </si>
  <si>
    <t>8/27/2023</t>
  </si>
  <si>
    <t>MT153-0078</t>
  </si>
  <si>
    <t>Table Lamp 28"H</t>
  </si>
  <si>
    <t>AMAZON,AMAZONDS</t>
  </si>
  <si>
    <t>MT153-0051</t>
  </si>
  <si>
    <t>Glendale</t>
  </si>
  <si>
    <t>Ribbed Ceramic Table Lamp</t>
  </si>
  <si>
    <t>CSNSTORES,OVERSTOCK01,ROOMECOM</t>
  </si>
  <si>
    <t>12/9/2021</t>
  </si>
  <si>
    <t>3/21/2024</t>
  </si>
  <si>
    <t>7/25/2023</t>
  </si>
  <si>
    <t>MT153-0077</t>
  </si>
  <si>
    <t>Mystique</t>
  </si>
  <si>
    <t>Blue Ceramic Ginger Jar Table Lamp</t>
  </si>
  <si>
    <t>6/2/2024</t>
  </si>
  <si>
    <t>MT153-0072</t>
  </si>
  <si>
    <t>Hawley</t>
  </si>
  <si>
    <t>Faux Leather Table Lamp</t>
  </si>
  <si>
    <t>11/24/2023</t>
  </si>
  <si>
    <t>11/21/2023</t>
  </si>
  <si>
    <t>12/19/2023</t>
  </si>
  <si>
    <t>12/25/2023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</si>
  <si>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</si>
  <si>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</si>
  <si>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</si>
  <si>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</si>
  <si>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</si>
  <si>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</si>
  <si>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</si>
  <si>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2/16/2022</t>
  </si>
  <si>
    <t>MT153-0068</t>
  </si>
  <si>
    <t>Doyer</t>
  </si>
  <si>
    <t>Metal Table Lamp</t>
  </si>
  <si>
    <t>9/15/2023</t>
  </si>
  <si>
    <t>3/19/2023</t>
  </si>
  <si>
    <t>8/29/2023</t>
  </si>
  <si>
    <t>MT153-0069</t>
  </si>
  <si>
    <t>Landsdown</t>
  </si>
  <si>
    <t>Black Faceted Table Lamp 24.25"H</t>
  </si>
  <si>
    <t>10/29/2023</t>
  </si>
  <si>
    <t>12/6/2023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</si>
  <si>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</si>
  <si>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</si>
  <si>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</si>
  <si>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</si>
  <si>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</si>
  <si>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</si>
  <si>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</si>
  <si>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</si>
  <si>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</si>
  <si>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</si>
  <si>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</si>
  <si>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</si>
  <si>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</si>
  <si>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</si>
  <si>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</si>
  <si>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</si>
  <si>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</si>
  <si>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</si>
  <si>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</si>
  <si>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</si>
  <si>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</si>
  <si>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</si>
  <si>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</si>
  <si>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MPS150-0107</t>
  </si>
  <si>
    <t>Hampton Hill</t>
  </si>
  <si>
    <t>Presidio</t>
  </si>
  <si>
    <t>5-Light White Drum Shade Chandelier</t>
  </si>
  <si>
    <t>Silver/White</t>
  </si>
  <si>
    <t>AMAZONDS,CSNSTORES,OLLIIX,TGTDVS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</si>
  <si>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</si>
  <si>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</si>
  <si>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</si>
  <si>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</si>
  <si>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</si>
  <si>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</si>
  <si>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</si>
  <si>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</si>
  <si>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</si>
  <si>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</si>
  <si>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</si>
  <si>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FB150-1153</t>
  </si>
  <si>
    <t>5-Light Black Drum Shade Chandelier</t>
  </si>
  <si>
    <t>AMAZONDS,CSNSTORES,LAMPDS,TGTDVS</t>
  </si>
  <si>
    <t>1/6/2022</t>
  </si>
  <si>
    <t>1/26/2024</t>
  </si>
  <si>
    <t>5/11/2021</t>
  </si>
  <si>
    <t>MPS150-0067</t>
  </si>
  <si>
    <t>PF003212</t>
  </si>
  <si>
    <t>10/6/2017</t>
  </si>
  <si>
    <t>AMAZON,CSNSTORES,LAMPDS,TGTDVS</t>
  </si>
  <si>
    <t>1/31/2018</t>
  </si>
  <si>
    <t>7/16/2017</t>
  </si>
  <si>
    <t>11/3/2017</t>
  </si>
  <si>
    <t>9/5/2021</t>
  </si>
  <si>
    <t>5/28/2019</t>
  </si>
  <si>
    <t>10/21/2019</t>
  </si>
  <si>
    <t>12/12/2022</t>
  </si>
  <si>
    <t>FB150-1163</t>
  </si>
  <si>
    <t>Savor</t>
  </si>
  <si>
    <t>6-Light Traditional Candelabra Styled Chandelier</t>
  </si>
  <si>
    <t>AMAZONDS,OLLIIX,TGTDVS</t>
  </si>
  <si>
    <t>8/8/2022</t>
  </si>
  <si>
    <t>FB150-1160</t>
  </si>
  <si>
    <t>Abbot</t>
  </si>
  <si>
    <t>4-Light Glass Drum Shade Chandelier</t>
  </si>
  <si>
    <t>1/20/2023</t>
  </si>
  <si>
    <t>1/26/2023</t>
  </si>
  <si>
    <t>FB150-1170</t>
  </si>
  <si>
    <t>Nava</t>
  </si>
  <si>
    <t>3-Light Metal Chandelier with Adjustable Chain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</si>
  <si>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</si>
  <si>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</si>
  <si>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</si>
  <si>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</si>
  <si>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</si>
  <si>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</si>
  <si>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</si>
  <si>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</si>
  <si>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</si>
  <si>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</si>
  <si>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</si>
  <si>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</si>
  <si>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</si>
  <si>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</si>
  <si>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</si>
  <si>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</si>
  <si>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</si>
  <si>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</si>
  <si>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</si>
  <si>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</si>
  <si>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FB153-1175</t>
  </si>
  <si>
    <t>24" H Table Lamp with Marble Base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</si>
  <si>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</si>
  <si>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</si>
  <si>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</si>
  <si>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</si>
  <si>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</si>
  <si>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</si>
  <si>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</si>
  <si>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</si>
  <si>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</si>
  <si>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</si>
  <si>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</si>
  <si>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</si>
  <si>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</si>
  <si>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</si>
  <si>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</si>
  <si>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</si>
  <si>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</si>
  <si>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</si>
  <si>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</si>
  <si>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6/19/2017</t>
  </si>
  <si>
    <t>8/9/2017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</si>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</sst>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125.15</v>
      </c>
      <c r="M6" s="3">
        <v>131.41</v>
      </c>
      <c r="N6" s="3">
        <v>279.99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132</v>
      </c>
      <c r="V6" s="2" t="s">
        <v>133</v>
      </c>
      <c r="W6" s="2" t="s">
        <v>134</v>
      </c>
      <c r="X6" s="2" t="s">
        <v>132</v>
      </c>
      <c r="Y6" s="2" t="s">
        <v>135</v>
      </c>
      <c r="Z6" s="4">
        <v>101</v>
      </c>
      <c r="AA6" s="4">
        <f>=ROUNDDOWN(5.05,0)</f>
      </c>
      <c r="AB6" s="5">
        <v>20</v>
      </c>
      <c r="AC6" s="2" t="s">
        <v>136</v>
      </c>
      <c r="AD6" s="4">
        <v>100</v>
      </c>
      <c r="AE6" s="4">
        <v>550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48</v>
      </c>
      <c r="AQ6" s="8">
        <v>6571.53</v>
      </c>
      <c r="AR6" s="4"/>
      <c r="AS6" s="8"/>
      <c r="AT6" s="7"/>
      <c r="AU6" s="7"/>
      <c r="AV6" s="4">
        <v>48</v>
      </c>
      <c r="AW6" s="8">
        <v>6571.53</v>
      </c>
      <c r="AX6" s="4"/>
      <c r="AY6" s="8"/>
      <c r="AZ6" s="7"/>
      <c r="BA6" s="7"/>
      <c r="BB6" s="7">
        <v>1</v>
      </c>
      <c r="BC6" s="4">
        <v>48</v>
      </c>
      <c r="BD6" s="8">
        <v>6571.53</v>
      </c>
      <c r="BE6" s="4"/>
      <c r="BF6" s="8"/>
      <c r="BG6" s="7"/>
      <c r="BH6" s="7"/>
      <c r="BI6" s="7">
        <v>1</v>
      </c>
      <c r="BJ6" s="4">
        <v>48</v>
      </c>
      <c r="BK6" s="8">
        <v>6571.53</v>
      </c>
      <c r="BL6" s="2" t="s">
        <v>137</v>
      </c>
      <c r="BM6" s="7">
        <v>1</v>
      </c>
      <c r="BN6" s="7">
        <v>1</v>
      </c>
      <c r="BO6" s="4">
        <v>17</v>
      </c>
      <c r="BP6" s="8">
        <v>2006.58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>
        <v>3</v>
      </c>
      <c r="CB6" s="8">
        <v>394.23</v>
      </c>
      <c r="CC6" s="4"/>
      <c r="CD6" s="8"/>
      <c r="CE6" s="7"/>
      <c r="CF6" s="7"/>
      <c r="CG6" s="2" t="s">
        <v>138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15</v>
      </c>
      <c r="CN6" s="8">
        <v>2266.8</v>
      </c>
      <c r="CO6" s="4"/>
      <c r="CP6" s="8"/>
      <c r="CQ6" s="7"/>
      <c r="CR6" s="7"/>
      <c r="CS6" s="2" t="s">
        <v>138</v>
      </c>
      <c r="CT6" s="2" t="s">
        <v>129</v>
      </c>
      <c r="CU6" s="2" t="s">
        <v>132</v>
      </c>
      <c r="CV6" s="2" t="s">
        <v>144</v>
      </c>
      <c r="CW6" s="2" t="s">
        <v>141</v>
      </c>
      <c r="CX6" s="2" t="s">
        <v>132</v>
      </c>
      <c r="CY6" s="4">
        <v>2</v>
      </c>
      <c r="CZ6" s="8">
        <v>301.32</v>
      </c>
      <c r="DA6" s="4"/>
      <c r="DB6" s="8"/>
      <c r="DC6" s="7"/>
      <c r="DD6" s="7"/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141</v>
      </c>
      <c r="DJ6" s="2" t="s">
        <v>132</v>
      </c>
      <c r="DK6" s="4">
        <v>5</v>
      </c>
      <c r="DL6" s="8">
        <v>789.15</v>
      </c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>
        <v>1</v>
      </c>
      <c r="DX6" s="8">
        <v>137.98</v>
      </c>
      <c r="DY6" s="4"/>
      <c r="DZ6" s="8"/>
      <c r="EA6" s="7"/>
      <c r="EB6" s="7"/>
      <c r="EC6" s="2" t="s">
        <v>138</v>
      </c>
      <c r="ED6" s="2" t="s">
        <v>129</v>
      </c>
      <c r="EE6" s="2" t="s">
        <v>147</v>
      </c>
      <c r="EF6" s="2" t="s">
        <v>149</v>
      </c>
      <c r="EG6" s="2" t="s">
        <v>141</v>
      </c>
      <c r="EH6" s="2" t="s">
        <v>132</v>
      </c>
      <c r="EI6" s="4">
        <v>3</v>
      </c>
      <c r="EJ6" s="8">
        <v>425.76</v>
      </c>
      <c r="EK6" s="4"/>
      <c r="EL6" s="8"/>
      <c r="EM6" s="7"/>
      <c r="EN6" s="7"/>
      <c r="EO6" s="2" t="s">
        <v>138</v>
      </c>
      <c r="EP6" s="2" t="s">
        <v>129</v>
      </c>
      <c r="EQ6" s="2" t="s">
        <v>150</v>
      </c>
      <c r="ER6" s="2" t="s">
        <v>151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138</v>
      </c>
      <c r="FB6" s="2" t="s">
        <v>129</v>
      </c>
      <c r="FC6" s="2" t="s">
        <v>152</v>
      </c>
      <c r="FD6" s="2" t="s">
        <v>153</v>
      </c>
      <c r="FE6" s="2" t="s">
        <v>141</v>
      </c>
      <c r="FF6" s="2" t="s">
        <v>132</v>
      </c>
      <c r="FG6" s="4">
        <v>1</v>
      </c>
      <c r="FH6" s="8">
        <v>118.3</v>
      </c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141</v>
      </c>
      <c r="FR6" s="2" t="s">
        <v>132</v>
      </c>
      <c r="FS6" s="4">
        <v>1</v>
      </c>
      <c r="FT6" s="8">
        <v>131.41</v>
      </c>
      <c r="FU6" s="4"/>
      <c r="FV6" s="8"/>
      <c r="FW6" s="7"/>
      <c r="FX6" s="7"/>
      <c r="FY6" s="2" t="s">
        <v>138</v>
      </c>
      <c r="FZ6" s="2" t="s">
        <v>129</v>
      </c>
      <c r="GA6" s="2" t="s">
        <v>156</v>
      </c>
      <c r="GB6" s="2" t="s">
        <v>157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158</v>
      </c>
      <c r="GN6" s="2" t="s">
        <v>159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160</v>
      </c>
      <c r="GX6" s="2" t="s">
        <v>129</v>
      </c>
      <c r="GY6" s="2" t="s">
        <v>132</v>
      </c>
      <c r="GZ6" s="2" t="s">
        <v>132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138</v>
      </c>
      <c r="HJ6" s="2" t="s">
        <v>129</v>
      </c>
      <c r="HK6" s="2" t="s">
        <v>161</v>
      </c>
      <c r="HL6" s="2" t="s">
        <v>162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138</v>
      </c>
      <c r="HV6" s="2" t="s">
        <v>129</v>
      </c>
      <c r="HW6" s="2" t="s">
        <v>163</v>
      </c>
      <c r="HX6" s="2" t="s">
        <v>132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164</v>
      </c>
      <c r="IJ6" s="2" t="s">
        <v>165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166</v>
      </c>
      <c r="IT6" s="2" t="s">
        <v>129</v>
      </c>
      <c r="IU6" s="2" t="s">
        <v>132</v>
      </c>
      <c r="IV6" s="2" t="s">
        <v>132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138</v>
      </c>
      <c r="JF6" s="2" t="s">
        <v>129</v>
      </c>
      <c r="JG6" s="2" t="s">
        <v>142</v>
      </c>
      <c r="JH6" s="2" t="s">
        <v>167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138</v>
      </c>
      <c r="KD6" s="2" t="s">
        <v>168</v>
      </c>
      <c r="KE6" s="2" t="s">
        <v>169</v>
      </c>
      <c r="KF6" s="2" t="s">
        <v>170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171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172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171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171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171</v>
      </c>
      <c r="NJ6" s="2" t="s">
        <v>129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171</v>
      </c>
      <c r="NV6" s="2" t="s">
        <v>173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171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132</v>
      </c>
      <c r="OT6" s="2" t="s">
        <v>132</v>
      </c>
      <c r="OU6" s="2" t="s">
        <v>132</v>
      </c>
      <c r="OV6" s="2" t="s">
        <v>132</v>
      </c>
      <c r="OW6" s="2" t="s">
        <v>132</v>
      </c>
      <c r="OX6" s="2" t="s">
        <v>132</v>
      </c>
      <c r="OY6" s="4"/>
      <c r="OZ6" s="8"/>
      <c r="PA6" s="4"/>
      <c r="PB6" s="8"/>
      <c r="PC6" s="7"/>
      <c r="PD6" s="7"/>
      <c r="PE6" s="2" t="s">
        <v>138</v>
      </c>
      <c r="PF6" s="2" t="s">
        <v>173</v>
      </c>
      <c r="PG6" s="2" t="s">
        <v>174</v>
      </c>
      <c r="PH6" s="2" t="s">
        <v>175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138</v>
      </c>
      <c r="QD6" s="2" t="s">
        <v>129</v>
      </c>
      <c r="QE6" s="2" t="s">
        <v>176</v>
      </c>
      <c r="QF6" s="2" t="s">
        <v>177</v>
      </c>
      <c r="QG6" s="2" t="s">
        <v>141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173</v>
      </c>
      <c r="QQ6" s="2" t="s">
        <v>178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171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138</v>
      </c>
      <c r="RN6" s="2" t="s">
        <v>173</v>
      </c>
      <c r="RO6" s="2" t="s">
        <v>179</v>
      </c>
      <c r="RP6" s="2" t="s">
        <v>180</v>
      </c>
      <c r="RQ6" s="2" t="s">
        <v>141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127</v>
      </c>
      <c r="K7" s="2" t="s">
        <v>184</v>
      </c>
      <c r="L7" s="3">
        <v>130.68</v>
      </c>
      <c r="M7" s="3">
        <v>137.21</v>
      </c>
      <c r="N7" s="3">
        <v>299.99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185</v>
      </c>
      <c r="V7" s="2" t="s">
        <v>186</v>
      </c>
      <c r="W7" s="2" t="s">
        <v>134</v>
      </c>
      <c r="X7" s="2" t="s">
        <v>132</v>
      </c>
      <c r="Y7" s="2" t="s">
        <v>187</v>
      </c>
      <c r="Z7" s="4">
        <v>402</v>
      </c>
      <c r="AA7" s="4">
        <f>=ROUNDDOWN(57.4285714285714,0)</f>
      </c>
      <c r="AB7" s="5">
        <v>7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15</v>
      </c>
      <c r="AQ7" s="8">
        <v>1985.12</v>
      </c>
      <c r="AR7" s="4"/>
      <c r="AS7" s="8"/>
      <c r="AT7" s="7"/>
      <c r="AU7" s="7"/>
      <c r="AV7" s="4">
        <v>15</v>
      </c>
      <c r="AW7" s="8">
        <v>1985.12</v>
      </c>
      <c r="AX7" s="4"/>
      <c r="AY7" s="8"/>
      <c r="AZ7" s="7"/>
      <c r="BA7" s="7"/>
      <c r="BB7" s="7">
        <v>1</v>
      </c>
      <c r="BC7" s="4">
        <v>15</v>
      </c>
      <c r="BD7" s="8">
        <v>1985.12</v>
      </c>
      <c r="BE7" s="4"/>
      <c r="BF7" s="8"/>
      <c r="BG7" s="7"/>
      <c r="BH7" s="7"/>
      <c r="BI7" s="7">
        <v>1</v>
      </c>
      <c r="BJ7" s="4">
        <v>15</v>
      </c>
      <c r="BK7" s="8">
        <v>1985.12</v>
      </c>
      <c r="BL7" s="2" t="s">
        <v>188</v>
      </c>
      <c r="BM7" s="7">
        <v>1</v>
      </c>
      <c r="BN7" s="7">
        <v>1</v>
      </c>
      <c r="BO7" s="4">
        <v>8</v>
      </c>
      <c r="BP7" s="8">
        <v>935.12</v>
      </c>
      <c r="BQ7" s="4"/>
      <c r="BR7" s="8"/>
      <c r="BS7" s="7"/>
      <c r="BT7" s="7"/>
      <c r="BU7" s="2" t="s">
        <v>138</v>
      </c>
      <c r="BV7" s="2" t="s">
        <v>129</v>
      </c>
      <c r="BW7" s="2" t="s">
        <v>189</v>
      </c>
      <c r="BX7" s="2" t="s">
        <v>190</v>
      </c>
      <c r="BY7" s="2" t="s">
        <v>141</v>
      </c>
      <c r="BZ7" s="2" t="s">
        <v>132</v>
      </c>
      <c r="CA7" s="4"/>
      <c r="CB7" s="8"/>
      <c r="CC7" s="4"/>
      <c r="CD7" s="8"/>
      <c r="CE7" s="7"/>
      <c r="CF7" s="7"/>
      <c r="CG7" s="2" t="s">
        <v>138</v>
      </c>
      <c r="CH7" s="2" t="s">
        <v>129</v>
      </c>
      <c r="CI7" s="2" t="s">
        <v>187</v>
      </c>
      <c r="CJ7" s="2" t="s">
        <v>191</v>
      </c>
      <c r="CK7" s="2" t="s">
        <v>141</v>
      </c>
      <c r="CL7" s="2" t="s">
        <v>132</v>
      </c>
      <c r="CM7" s="4"/>
      <c r="CN7" s="8"/>
      <c r="CO7" s="4"/>
      <c r="CP7" s="8"/>
      <c r="CQ7" s="7"/>
      <c r="CR7" s="7"/>
      <c r="CS7" s="2" t="s">
        <v>138</v>
      </c>
      <c r="CT7" s="2" t="s">
        <v>129</v>
      </c>
      <c r="CU7" s="2" t="s">
        <v>132</v>
      </c>
      <c r="CV7" s="2" t="s">
        <v>192</v>
      </c>
      <c r="CW7" s="2" t="s">
        <v>141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193</v>
      </c>
      <c r="DH7" s="2" t="s">
        <v>194</v>
      </c>
      <c r="DI7" s="2" t="s">
        <v>141</v>
      </c>
      <c r="DJ7" s="2" t="s">
        <v>132</v>
      </c>
      <c r="DK7" s="4">
        <v>2</v>
      </c>
      <c r="DL7" s="8">
        <v>306.3</v>
      </c>
      <c r="DM7" s="4"/>
      <c r="DN7" s="8"/>
      <c r="DO7" s="7"/>
      <c r="DP7" s="7"/>
      <c r="DQ7" s="2" t="s">
        <v>138</v>
      </c>
      <c r="DR7" s="2" t="s">
        <v>129</v>
      </c>
      <c r="DS7" s="2" t="s">
        <v>193</v>
      </c>
      <c r="DT7" s="2" t="s">
        <v>195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173</v>
      </c>
      <c r="EE7" s="2" t="s">
        <v>196</v>
      </c>
      <c r="EF7" s="2" t="s">
        <v>197</v>
      </c>
      <c r="EG7" s="2" t="s">
        <v>141</v>
      </c>
      <c r="EH7" s="2" t="s">
        <v>132</v>
      </c>
      <c r="EI7" s="4">
        <v>4</v>
      </c>
      <c r="EJ7" s="8">
        <v>592.76</v>
      </c>
      <c r="EK7" s="4"/>
      <c r="EL7" s="8"/>
      <c r="EM7" s="7"/>
      <c r="EN7" s="7"/>
      <c r="EO7" s="2" t="s">
        <v>138</v>
      </c>
      <c r="EP7" s="2" t="s">
        <v>129</v>
      </c>
      <c r="EQ7" s="2" t="s">
        <v>150</v>
      </c>
      <c r="ER7" s="2" t="s">
        <v>198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160</v>
      </c>
      <c r="FB7" s="2" t="s">
        <v>173</v>
      </c>
      <c r="FC7" s="2" t="s">
        <v>132</v>
      </c>
      <c r="FD7" s="2" t="s">
        <v>132</v>
      </c>
      <c r="FE7" s="2" t="s">
        <v>141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129</v>
      </c>
      <c r="FO7" s="2" t="s">
        <v>199</v>
      </c>
      <c r="FP7" s="2" t="s">
        <v>200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156</v>
      </c>
      <c r="GB7" s="2" t="s">
        <v>201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202</v>
      </c>
      <c r="GN7" s="2" t="s">
        <v>203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160</v>
      </c>
      <c r="GX7" s="2" t="s">
        <v>129</v>
      </c>
      <c r="GY7" s="2" t="s">
        <v>132</v>
      </c>
      <c r="GZ7" s="2" t="s">
        <v>132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138</v>
      </c>
      <c r="HJ7" s="2" t="s">
        <v>129</v>
      </c>
      <c r="HK7" s="2" t="s">
        <v>204</v>
      </c>
      <c r="HL7" s="2" t="s">
        <v>205</v>
      </c>
      <c r="HM7" s="2" t="s">
        <v>141</v>
      </c>
      <c r="HN7" s="2" t="s">
        <v>132</v>
      </c>
      <c r="HO7" s="4">
        <v>1</v>
      </c>
      <c r="HP7" s="8">
        <v>150.94</v>
      </c>
      <c r="HQ7" s="4"/>
      <c r="HR7" s="8"/>
      <c r="HS7" s="7"/>
      <c r="HT7" s="7"/>
      <c r="HU7" s="2" t="s">
        <v>138</v>
      </c>
      <c r="HV7" s="2" t="s">
        <v>129</v>
      </c>
      <c r="HW7" s="2" t="s">
        <v>163</v>
      </c>
      <c r="HX7" s="2" t="s">
        <v>206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138</v>
      </c>
      <c r="IH7" s="2" t="s">
        <v>129</v>
      </c>
      <c r="II7" s="2" t="s">
        <v>207</v>
      </c>
      <c r="IJ7" s="2" t="s">
        <v>208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166</v>
      </c>
      <c r="IT7" s="2" t="s">
        <v>129</v>
      </c>
      <c r="IU7" s="2" t="s">
        <v>132</v>
      </c>
      <c r="IV7" s="2" t="s">
        <v>132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138</v>
      </c>
      <c r="JF7" s="2" t="s">
        <v>129</v>
      </c>
      <c r="JG7" s="2" t="s">
        <v>209</v>
      </c>
      <c r="JH7" s="2" t="s">
        <v>178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138</v>
      </c>
      <c r="KD7" s="2" t="s">
        <v>168</v>
      </c>
      <c r="KE7" s="2" t="s">
        <v>210</v>
      </c>
      <c r="KF7" s="2" t="s">
        <v>211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171</v>
      </c>
      <c r="KP7" s="2" t="s">
        <v>129</v>
      </c>
      <c r="KQ7" s="2" t="s">
        <v>132</v>
      </c>
      <c r="KR7" s="2" t="s">
        <v>132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172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171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171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172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171</v>
      </c>
      <c r="NJ7" s="2" t="s">
        <v>129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171</v>
      </c>
      <c r="NV7" s="2" t="s">
        <v>173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171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138</v>
      </c>
      <c r="PF7" s="2" t="s">
        <v>173</v>
      </c>
      <c r="PG7" s="2" t="s">
        <v>174</v>
      </c>
      <c r="PH7" s="2" t="s">
        <v>212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138</v>
      </c>
      <c r="QD7" s="2" t="s">
        <v>129</v>
      </c>
      <c r="QE7" s="2" t="s">
        <v>176</v>
      </c>
      <c r="QF7" s="2" t="s">
        <v>132</v>
      </c>
      <c r="QG7" s="2" t="s">
        <v>141</v>
      </c>
      <c r="QH7" s="2" t="s">
        <v>132</v>
      </c>
      <c r="QI7" s="4"/>
      <c r="QJ7" s="8"/>
      <c r="QK7" s="4"/>
      <c r="QL7" s="8"/>
      <c r="QM7" s="7"/>
      <c r="QN7" s="7"/>
      <c r="QO7" s="2" t="s">
        <v>138</v>
      </c>
      <c r="QP7" s="2" t="s">
        <v>173</v>
      </c>
      <c r="QQ7" s="2" t="s">
        <v>213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171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173</v>
      </c>
      <c r="RO7" s="2" t="s">
        <v>214</v>
      </c>
      <c r="RP7" s="2" t="s">
        <v>180</v>
      </c>
      <c r="RQ7" s="2" t="s">
        <v>141</v>
      </c>
      <c r="RR7" s="2" t="s">
        <v>132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216</v>
      </c>
      <c r="G8" s="2" t="s">
        <v>216</v>
      </c>
      <c r="H8" s="2" t="s">
        <v>216</v>
      </c>
      <c r="I8" s="2" t="s">
        <v>217</v>
      </c>
      <c r="J8" s="2" t="s">
        <v>127</v>
      </c>
      <c r="K8" s="2" t="s">
        <v>218</v>
      </c>
      <c r="L8" s="3">
        <v>267.67</v>
      </c>
      <c r="M8" s="3">
        <v>281.05</v>
      </c>
      <c r="N8" s="3">
        <v>609.99</v>
      </c>
      <c r="O8" s="2" t="s">
        <v>129</v>
      </c>
      <c r="P8" s="2" t="s">
        <v>219</v>
      </c>
      <c r="Q8" s="2" t="s">
        <v>131</v>
      </c>
      <c r="R8" s="2" t="s">
        <v>132</v>
      </c>
      <c r="S8" s="2" t="s">
        <v>220</v>
      </c>
      <c r="T8" s="2" t="s">
        <v>132</v>
      </c>
      <c r="U8" s="2" t="s">
        <v>132</v>
      </c>
      <c r="V8" s="2" t="s">
        <v>221</v>
      </c>
      <c r="W8" s="2" t="s">
        <v>222</v>
      </c>
      <c r="X8" s="2" t="s">
        <v>132</v>
      </c>
      <c r="Y8" s="2" t="s">
        <v>223</v>
      </c>
      <c r="Z8" s="4">
        <v>42</v>
      </c>
      <c r="AA8" s="4">
        <f>=ROUNDDOWN(22.1052631578947,0)</f>
      </c>
      <c r="AB8" s="5">
        <v>1.9</v>
      </c>
      <c r="AC8" s="2" t="s">
        <v>224</v>
      </c>
      <c r="AD8" s="4">
        <v>50</v>
      </c>
      <c r="AE8" s="4">
        <v>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3</v>
      </c>
      <c r="AQ8" s="8">
        <v>716.12</v>
      </c>
      <c r="AR8" s="4"/>
      <c r="AS8" s="8"/>
      <c r="AT8" s="7"/>
      <c r="AU8" s="7"/>
      <c r="AV8" s="4">
        <v>3</v>
      </c>
      <c r="AW8" s="8">
        <v>716.12</v>
      </c>
      <c r="AX8" s="4"/>
      <c r="AY8" s="8"/>
      <c r="AZ8" s="7"/>
      <c r="BA8" s="7"/>
      <c r="BB8" s="7">
        <v>1</v>
      </c>
      <c r="BC8" s="4">
        <v>7</v>
      </c>
      <c r="BD8" s="8">
        <v>1689.61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0.4238</v>
      </c>
      <c r="BJ8" s="4">
        <v>3</v>
      </c>
      <c r="BK8" s="8">
        <v>716.12</v>
      </c>
      <c r="BL8" s="2" t="s">
        <v>225</v>
      </c>
      <c r="BM8" s="7">
        <v>1</v>
      </c>
      <c r="BN8" s="7">
        <v>1</v>
      </c>
      <c r="BO8" s="4">
        <v>1</v>
      </c>
      <c r="BP8" s="8">
        <v>206.52</v>
      </c>
      <c r="BQ8" s="4"/>
      <c r="BR8" s="8"/>
      <c r="BS8" s="7"/>
      <c r="BT8" s="7"/>
      <c r="BU8" s="2" t="s">
        <v>138</v>
      </c>
      <c r="BV8" s="2" t="s">
        <v>129</v>
      </c>
      <c r="BW8" s="2" t="s">
        <v>226</v>
      </c>
      <c r="BX8" s="2" t="s">
        <v>227</v>
      </c>
      <c r="BY8" s="2" t="s">
        <v>141</v>
      </c>
      <c r="BZ8" s="2" t="s">
        <v>132</v>
      </c>
      <c r="CA8" s="4"/>
      <c r="CB8" s="8"/>
      <c r="CC8" s="4"/>
      <c r="CD8" s="8"/>
      <c r="CE8" s="7"/>
      <c r="CF8" s="7"/>
      <c r="CG8" s="2" t="s">
        <v>138</v>
      </c>
      <c r="CH8" s="2" t="s">
        <v>129</v>
      </c>
      <c r="CI8" s="2" t="s">
        <v>228</v>
      </c>
      <c r="CJ8" s="2" t="s">
        <v>229</v>
      </c>
      <c r="CK8" s="2" t="s">
        <v>141</v>
      </c>
      <c r="CL8" s="2" t="s">
        <v>132</v>
      </c>
      <c r="CM8" s="4"/>
      <c r="CN8" s="8"/>
      <c r="CO8" s="4"/>
      <c r="CP8" s="8"/>
      <c r="CQ8" s="7"/>
      <c r="CR8" s="7"/>
      <c r="CS8" s="2" t="s">
        <v>230</v>
      </c>
      <c r="CT8" s="2" t="s">
        <v>173</v>
      </c>
      <c r="CU8" s="2" t="s">
        <v>132</v>
      </c>
      <c r="CV8" s="2" t="s">
        <v>231</v>
      </c>
      <c r="CW8" s="2" t="s">
        <v>232</v>
      </c>
      <c r="CX8" s="2" t="s">
        <v>132</v>
      </c>
      <c r="CY8" s="4">
        <v>1</v>
      </c>
      <c r="CZ8" s="8">
        <v>280.21</v>
      </c>
      <c r="DA8" s="4"/>
      <c r="DB8" s="8"/>
      <c r="DC8" s="7"/>
      <c r="DD8" s="7"/>
      <c r="DE8" s="2" t="s">
        <v>138</v>
      </c>
      <c r="DF8" s="2" t="s">
        <v>129</v>
      </c>
      <c r="DG8" s="2" t="s">
        <v>233</v>
      </c>
      <c r="DH8" s="2" t="s">
        <v>234</v>
      </c>
      <c r="DI8" s="2" t="s">
        <v>141</v>
      </c>
      <c r="DJ8" s="2" t="s">
        <v>132</v>
      </c>
      <c r="DK8" s="4"/>
      <c r="DL8" s="8"/>
      <c r="DM8" s="4"/>
      <c r="DN8" s="8"/>
      <c r="DO8" s="7"/>
      <c r="DP8" s="7"/>
      <c r="DQ8" s="2" t="s">
        <v>138</v>
      </c>
      <c r="DR8" s="2" t="s">
        <v>129</v>
      </c>
      <c r="DS8" s="2" t="s">
        <v>193</v>
      </c>
      <c r="DT8" s="2" t="s">
        <v>235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166</v>
      </c>
      <c r="ED8" s="2" t="s">
        <v>129</v>
      </c>
      <c r="EE8" s="2" t="s">
        <v>132</v>
      </c>
      <c r="EF8" s="2" t="s">
        <v>132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150</v>
      </c>
      <c r="ER8" s="2" t="s">
        <v>236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173</v>
      </c>
      <c r="FC8" s="2" t="s">
        <v>237</v>
      </c>
      <c r="FD8" s="2" t="s">
        <v>238</v>
      </c>
      <c r="FE8" s="2" t="s">
        <v>141</v>
      </c>
      <c r="FF8" s="2" t="s">
        <v>132</v>
      </c>
      <c r="FG8" s="4">
        <v>1</v>
      </c>
      <c r="FH8" s="8">
        <v>229.39</v>
      </c>
      <c r="FI8" s="4"/>
      <c r="FJ8" s="8"/>
      <c r="FK8" s="7"/>
      <c r="FL8" s="7"/>
      <c r="FM8" s="2" t="s">
        <v>138</v>
      </c>
      <c r="FN8" s="2" t="s">
        <v>129</v>
      </c>
      <c r="FO8" s="2" t="s">
        <v>239</v>
      </c>
      <c r="FP8" s="2" t="s">
        <v>240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156</v>
      </c>
      <c r="GB8" s="2" t="s">
        <v>132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158</v>
      </c>
      <c r="GN8" s="2" t="s">
        <v>241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242</v>
      </c>
      <c r="GZ8" s="2" t="s">
        <v>243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138</v>
      </c>
      <c r="HJ8" s="2" t="s">
        <v>129</v>
      </c>
      <c r="HK8" s="2" t="s">
        <v>244</v>
      </c>
      <c r="HL8" s="2" t="s">
        <v>245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246</v>
      </c>
      <c r="HX8" s="2" t="s">
        <v>132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247</v>
      </c>
      <c r="IJ8" s="2" t="s">
        <v>248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166</v>
      </c>
      <c r="IT8" s="2" t="s">
        <v>129</v>
      </c>
      <c r="IU8" s="2" t="s">
        <v>132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138</v>
      </c>
      <c r="JF8" s="2" t="s">
        <v>129</v>
      </c>
      <c r="JG8" s="2" t="s">
        <v>228</v>
      </c>
      <c r="JH8" s="2" t="s">
        <v>249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138</v>
      </c>
      <c r="KD8" s="2" t="s">
        <v>168</v>
      </c>
      <c r="KE8" s="2" t="s">
        <v>250</v>
      </c>
      <c r="KF8" s="2" t="s">
        <v>251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171</v>
      </c>
      <c r="KP8" s="2" t="s">
        <v>129</v>
      </c>
      <c r="KQ8" s="2" t="s">
        <v>132</v>
      </c>
      <c r="KR8" s="2" t="s">
        <v>132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172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171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171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171</v>
      </c>
      <c r="NJ8" s="2" t="s">
        <v>129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171</v>
      </c>
      <c r="NV8" s="2" t="s">
        <v>173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171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138</v>
      </c>
      <c r="PF8" s="2" t="s">
        <v>173</v>
      </c>
      <c r="PG8" s="2" t="s">
        <v>174</v>
      </c>
      <c r="PH8" s="2" t="s">
        <v>252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138</v>
      </c>
      <c r="QD8" s="2" t="s">
        <v>129</v>
      </c>
      <c r="QE8" s="2" t="s">
        <v>176</v>
      </c>
      <c r="QF8" s="2" t="s">
        <v>132</v>
      </c>
      <c r="QG8" s="2" t="s">
        <v>141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173</v>
      </c>
      <c r="QQ8" s="2" t="s">
        <v>178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172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173</v>
      </c>
      <c r="RO8" s="2" t="s">
        <v>253</v>
      </c>
      <c r="RP8" s="2" t="s">
        <v>132</v>
      </c>
      <c r="RQ8" s="2" t="s">
        <v>141</v>
      </c>
      <c r="RR8" s="2" t="s">
        <v>132</v>
      </c>
    </row>
    <row r="9">
      <c r="A9" s="2" t="s">
        <v>254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216</v>
      </c>
      <c r="G9" s="2" t="s">
        <v>216</v>
      </c>
      <c r="H9" s="2" t="s">
        <v>216</v>
      </c>
      <c r="I9" s="2" t="s">
        <v>217</v>
      </c>
      <c r="J9" s="2" t="s">
        <v>127</v>
      </c>
      <c r="K9" s="2" t="s">
        <v>255</v>
      </c>
      <c r="L9" s="3">
        <v>267.67</v>
      </c>
      <c r="M9" s="3">
        <v>281.05</v>
      </c>
      <c r="N9" s="3">
        <v>609.99</v>
      </c>
      <c r="O9" s="2" t="s">
        <v>129</v>
      </c>
      <c r="P9" s="2" t="s">
        <v>256</v>
      </c>
      <c r="Q9" s="2" t="s">
        <v>131</v>
      </c>
      <c r="R9" s="2" t="s">
        <v>132</v>
      </c>
      <c r="S9" s="2" t="s">
        <v>257</v>
      </c>
      <c r="T9" s="2" t="s">
        <v>132</v>
      </c>
      <c r="U9" s="2" t="s">
        <v>132</v>
      </c>
      <c r="V9" s="2" t="s">
        <v>221</v>
      </c>
      <c r="W9" s="2" t="s">
        <v>258</v>
      </c>
      <c r="X9" s="2" t="s">
        <v>132</v>
      </c>
      <c r="Y9" s="2" t="s">
        <v>259</v>
      </c>
      <c r="Z9" s="4">
        <v>98</v>
      </c>
      <c r="AA9" s="4">
        <f>=ROUNDDOWN(32.6666666666667,0)</f>
      </c>
      <c r="AB9" s="5">
        <v>3</v>
      </c>
      <c r="AC9" s="2" t="s">
        <v>132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2</v>
      </c>
      <c r="AQ9" s="8">
        <v>504.82</v>
      </c>
      <c r="AR9" s="4"/>
      <c r="AS9" s="8"/>
      <c r="AT9" s="7"/>
      <c r="AU9" s="7"/>
      <c r="AV9" s="4">
        <v>2</v>
      </c>
      <c r="AW9" s="8">
        <v>504.82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0.2988</v>
      </c>
      <c r="BJ9" s="4">
        <v>2</v>
      </c>
      <c r="BK9" s="8">
        <v>504.82</v>
      </c>
      <c r="BL9" s="2" t="s">
        <v>26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138</v>
      </c>
      <c r="BV9" s="2" t="s">
        <v>129</v>
      </c>
      <c r="BW9" s="2" t="s">
        <v>260</v>
      </c>
      <c r="BX9" s="2" t="s">
        <v>261</v>
      </c>
      <c r="BY9" s="2" t="s">
        <v>141</v>
      </c>
      <c r="BZ9" s="2" t="s">
        <v>132</v>
      </c>
      <c r="CA9" s="4"/>
      <c r="CB9" s="8"/>
      <c r="CC9" s="4"/>
      <c r="CD9" s="8"/>
      <c r="CE9" s="7"/>
      <c r="CF9" s="7"/>
      <c r="CG9" s="2" t="s">
        <v>138</v>
      </c>
      <c r="CH9" s="2" t="s">
        <v>129</v>
      </c>
      <c r="CI9" s="2" t="s">
        <v>262</v>
      </c>
      <c r="CJ9" s="2" t="s">
        <v>263</v>
      </c>
      <c r="CK9" s="2" t="s">
        <v>141</v>
      </c>
      <c r="CL9" s="2" t="s">
        <v>132</v>
      </c>
      <c r="CM9" s="4"/>
      <c r="CN9" s="8"/>
      <c r="CO9" s="4"/>
      <c r="CP9" s="8"/>
      <c r="CQ9" s="7"/>
      <c r="CR9" s="7"/>
      <c r="CS9" s="2" t="s">
        <v>230</v>
      </c>
      <c r="CT9" s="2" t="s">
        <v>173</v>
      </c>
      <c r="CU9" s="2" t="s">
        <v>132</v>
      </c>
      <c r="CV9" s="2" t="s">
        <v>264</v>
      </c>
      <c r="CW9" s="2" t="s">
        <v>232</v>
      </c>
      <c r="CX9" s="2" t="s">
        <v>132</v>
      </c>
      <c r="CY9" s="4"/>
      <c r="CZ9" s="8"/>
      <c r="DA9" s="4"/>
      <c r="DB9" s="8"/>
      <c r="DC9" s="7"/>
      <c r="DD9" s="7"/>
      <c r="DE9" s="2" t="s">
        <v>138</v>
      </c>
      <c r="DF9" s="2" t="s">
        <v>129</v>
      </c>
      <c r="DG9" s="2" t="s">
        <v>262</v>
      </c>
      <c r="DH9" s="2" t="s">
        <v>265</v>
      </c>
      <c r="DI9" s="2" t="s">
        <v>141</v>
      </c>
      <c r="DJ9" s="2" t="s">
        <v>132</v>
      </c>
      <c r="DK9" s="4"/>
      <c r="DL9" s="8"/>
      <c r="DM9" s="4"/>
      <c r="DN9" s="8"/>
      <c r="DO9" s="7"/>
      <c r="DP9" s="7"/>
      <c r="DQ9" s="2" t="s">
        <v>138</v>
      </c>
      <c r="DR9" s="2" t="s">
        <v>129</v>
      </c>
      <c r="DS9" s="2" t="s">
        <v>266</v>
      </c>
      <c r="DT9" s="2" t="s">
        <v>267</v>
      </c>
      <c r="DU9" s="2" t="s">
        <v>141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173</v>
      </c>
      <c r="EE9" s="2" t="s">
        <v>268</v>
      </c>
      <c r="EF9" s="2" t="s">
        <v>269</v>
      </c>
      <c r="EG9" s="2" t="s">
        <v>141</v>
      </c>
      <c r="EH9" s="2" t="s">
        <v>132</v>
      </c>
      <c r="EI9" s="4"/>
      <c r="EJ9" s="8"/>
      <c r="EK9" s="4"/>
      <c r="EL9" s="8"/>
      <c r="EM9" s="7"/>
      <c r="EN9" s="7"/>
      <c r="EO9" s="2" t="s">
        <v>138</v>
      </c>
      <c r="EP9" s="2" t="s">
        <v>129</v>
      </c>
      <c r="EQ9" s="2" t="s">
        <v>150</v>
      </c>
      <c r="ER9" s="2" t="s">
        <v>270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173</v>
      </c>
      <c r="FC9" s="2" t="s">
        <v>271</v>
      </c>
      <c r="FD9" s="2" t="s">
        <v>272</v>
      </c>
      <c r="FE9" s="2" t="s">
        <v>141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273</v>
      </c>
      <c r="FP9" s="2" t="s">
        <v>274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129</v>
      </c>
      <c r="GA9" s="2" t="s">
        <v>156</v>
      </c>
      <c r="GB9" s="2" t="s">
        <v>275</v>
      </c>
      <c r="GC9" s="2" t="s">
        <v>141</v>
      </c>
      <c r="GD9" s="2" t="s">
        <v>132</v>
      </c>
      <c r="GE9" s="4">
        <v>2</v>
      </c>
      <c r="GF9" s="8">
        <v>504.82</v>
      </c>
      <c r="GG9" s="4"/>
      <c r="GH9" s="8"/>
      <c r="GI9" s="7"/>
      <c r="GJ9" s="7"/>
      <c r="GK9" s="2" t="s">
        <v>138</v>
      </c>
      <c r="GL9" s="2" t="s">
        <v>129</v>
      </c>
      <c r="GM9" s="2" t="s">
        <v>276</v>
      </c>
      <c r="GN9" s="2" t="s">
        <v>277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138</v>
      </c>
      <c r="GX9" s="2" t="s">
        <v>129</v>
      </c>
      <c r="GY9" s="2" t="s">
        <v>242</v>
      </c>
      <c r="GZ9" s="2" t="s">
        <v>278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129</v>
      </c>
      <c r="HK9" s="2" t="s">
        <v>279</v>
      </c>
      <c r="HL9" s="2" t="s">
        <v>280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246</v>
      </c>
      <c r="HX9" s="2" t="s">
        <v>132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281</v>
      </c>
      <c r="IJ9" s="2" t="s">
        <v>260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166</v>
      </c>
      <c r="IT9" s="2" t="s">
        <v>129</v>
      </c>
      <c r="IU9" s="2" t="s">
        <v>132</v>
      </c>
      <c r="IV9" s="2" t="s">
        <v>132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138</v>
      </c>
      <c r="JF9" s="2" t="s">
        <v>129</v>
      </c>
      <c r="JG9" s="2" t="s">
        <v>262</v>
      </c>
      <c r="JH9" s="2" t="s">
        <v>282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138</v>
      </c>
      <c r="KD9" s="2" t="s">
        <v>168</v>
      </c>
      <c r="KE9" s="2" t="s">
        <v>283</v>
      </c>
      <c r="KF9" s="2" t="s">
        <v>260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171</v>
      </c>
      <c r="KP9" s="2" t="s">
        <v>129</v>
      </c>
      <c r="KQ9" s="2" t="s">
        <v>132</v>
      </c>
      <c r="KR9" s="2" t="s">
        <v>132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172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171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171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171</v>
      </c>
      <c r="NJ9" s="2" t="s">
        <v>129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171</v>
      </c>
      <c r="NV9" s="2" t="s">
        <v>173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171</v>
      </c>
      <c r="OH9" s="2" t="s">
        <v>129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138</v>
      </c>
      <c r="PF9" s="2" t="s">
        <v>173</v>
      </c>
      <c r="PG9" s="2" t="s">
        <v>284</v>
      </c>
      <c r="PH9" s="2" t="s">
        <v>285</v>
      </c>
      <c r="PI9" s="2" t="s">
        <v>141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138</v>
      </c>
      <c r="QD9" s="2" t="s">
        <v>129</v>
      </c>
      <c r="QE9" s="2" t="s">
        <v>176</v>
      </c>
      <c r="QF9" s="2" t="s">
        <v>132</v>
      </c>
      <c r="QG9" s="2" t="s">
        <v>141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173</v>
      </c>
      <c r="QQ9" s="2" t="s">
        <v>286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172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173</v>
      </c>
      <c r="RO9" s="2" t="s">
        <v>253</v>
      </c>
      <c r="RP9" s="2" t="s">
        <v>287</v>
      </c>
      <c r="RQ9" s="2" t="s">
        <v>141</v>
      </c>
      <c r="RR9" s="2" t="s">
        <v>132</v>
      </c>
    </row>
    <row r="10">
      <c r="A10" s="2" t="s">
        <v>288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216</v>
      </c>
      <c r="G10" s="2" t="s">
        <v>216</v>
      </c>
      <c r="H10" s="2" t="s">
        <v>216</v>
      </c>
      <c r="I10" s="2" t="s">
        <v>217</v>
      </c>
      <c r="J10" s="2" t="s">
        <v>127</v>
      </c>
      <c r="K10" s="2" t="s">
        <v>289</v>
      </c>
      <c r="L10" s="3">
        <v>267.67</v>
      </c>
      <c r="M10" s="3">
        <v>281.05</v>
      </c>
      <c r="N10" s="3">
        <v>609.99</v>
      </c>
      <c r="O10" s="2" t="s">
        <v>290</v>
      </c>
      <c r="P10" s="2" t="s">
        <v>291</v>
      </c>
      <c r="Q10" s="2" t="s">
        <v>131</v>
      </c>
      <c r="R10" s="2" t="s">
        <v>132</v>
      </c>
      <c r="S10" s="2" t="s">
        <v>220</v>
      </c>
      <c r="T10" s="2" t="s">
        <v>132</v>
      </c>
      <c r="U10" s="2" t="s">
        <v>132</v>
      </c>
      <c r="V10" s="2" t="s">
        <v>221</v>
      </c>
      <c r="W10" s="2" t="s">
        <v>258</v>
      </c>
      <c r="X10" s="2" t="s">
        <v>132</v>
      </c>
      <c r="Y10" s="2" t="s">
        <v>292</v>
      </c>
      <c r="Z10" s="4">
        <v>29</v>
      </c>
      <c r="AA10" s="4">
        <f>=ROUNDDOWN(48.3333333333333,0)</f>
      </c>
      <c r="AB10" s="5">
        <v>0.6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</v>
      </c>
      <c r="AQ10" s="8">
        <v>468.67</v>
      </c>
      <c r="AR10" s="4"/>
      <c r="AS10" s="8"/>
      <c r="AT10" s="7"/>
      <c r="AU10" s="7"/>
      <c r="AV10" s="4">
        <v>2</v>
      </c>
      <c r="AW10" s="8">
        <v>468.67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0.2774</v>
      </c>
      <c r="BJ10" s="4">
        <v>2</v>
      </c>
      <c r="BK10" s="8">
        <v>468.67</v>
      </c>
      <c r="BL10" s="2" t="s">
        <v>293</v>
      </c>
      <c r="BM10" s="7">
        <v>1</v>
      </c>
      <c r="BN10" s="7">
        <v>1</v>
      </c>
      <c r="BO10" s="4">
        <v>1</v>
      </c>
      <c r="BP10" s="8">
        <v>145.78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260</v>
      </c>
      <c r="BX10" s="2" t="s">
        <v>294</v>
      </c>
      <c r="BY10" s="2" t="s">
        <v>141</v>
      </c>
      <c r="BZ10" s="2" t="s">
        <v>132</v>
      </c>
      <c r="CA10" s="4"/>
      <c r="CB10" s="8"/>
      <c r="CC10" s="4"/>
      <c r="CD10" s="8"/>
      <c r="CE10" s="7"/>
      <c r="CF10" s="7"/>
      <c r="CG10" s="2" t="s">
        <v>138</v>
      </c>
      <c r="CH10" s="2" t="s">
        <v>129</v>
      </c>
      <c r="CI10" s="2" t="s">
        <v>262</v>
      </c>
      <c r="CJ10" s="2" t="s">
        <v>295</v>
      </c>
      <c r="CK10" s="2" t="s">
        <v>141</v>
      </c>
      <c r="CL10" s="2" t="s">
        <v>132</v>
      </c>
      <c r="CM10" s="4"/>
      <c r="CN10" s="8"/>
      <c r="CO10" s="4"/>
      <c r="CP10" s="8"/>
      <c r="CQ10" s="7"/>
      <c r="CR10" s="7"/>
      <c r="CS10" s="2" t="s">
        <v>230</v>
      </c>
      <c r="CT10" s="2" t="s">
        <v>173</v>
      </c>
      <c r="CU10" s="2" t="s">
        <v>132</v>
      </c>
      <c r="CV10" s="2" t="s">
        <v>296</v>
      </c>
      <c r="CW10" s="2" t="s">
        <v>232</v>
      </c>
      <c r="CX10" s="2" t="s">
        <v>132</v>
      </c>
      <c r="CY10" s="4"/>
      <c r="CZ10" s="8"/>
      <c r="DA10" s="4"/>
      <c r="DB10" s="8"/>
      <c r="DC10" s="7"/>
      <c r="DD10" s="7"/>
      <c r="DE10" s="2" t="s">
        <v>138</v>
      </c>
      <c r="DF10" s="2" t="s">
        <v>129</v>
      </c>
      <c r="DG10" s="2" t="s">
        <v>282</v>
      </c>
      <c r="DH10" s="2" t="s">
        <v>297</v>
      </c>
      <c r="DI10" s="2" t="s">
        <v>141</v>
      </c>
      <c r="DJ10" s="2" t="s">
        <v>132</v>
      </c>
      <c r="DK10" s="4">
        <v>1</v>
      </c>
      <c r="DL10" s="8">
        <v>322.89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266</v>
      </c>
      <c r="DT10" s="2" t="s">
        <v>298</v>
      </c>
      <c r="DU10" s="2" t="s">
        <v>141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173</v>
      </c>
      <c r="EE10" s="2" t="s">
        <v>196</v>
      </c>
      <c r="EF10" s="2" t="s">
        <v>299</v>
      </c>
      <c r="EG10" s="2" t="s">
        <v>141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150</v>
      </c>
      <c r="ER10" s="2" t="s">
        <v>300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173</v>
      </c>
      <c r="FC10" s="2" t="s">
        <v>271</v>
      </c>
      <c r="FD10" s="2" t="s">
        <v>301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273</v>
      </c>
      <c r="FP10" s="2" t="s">
        <v>302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138</v>
      </c>
      <c r="FZ10" s="2" t="s">
        <v>129</v>
      </c>
      <c r="GA10" s="2" t="s">
        <v>303</v>
      </c>
      <c r="GB10" s="2" t="s">
        <v>304</v>
      </c>
      <c r="GC10" s="2" t="s">
        <v>141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305</v>
      </c>
      <c r="GN10" s="2" t="s">
        <v>132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242</v>
      </c>
      <c r="GZ10" s="2" t="s">
        <v>306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279</v>
      </c>
      <c r="HL10" s="2" t="s">
        <v>307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308</v>
      </c>
      <c r="HV10" s="2" t="s">
        <v>129</v>
      </c>
      <c r="HW10" s="2" t="s">
        <v>246</v>
      </c>
      <c r="HX10" s="2" t="s">
        <v>132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281</v>
      </c>
      <c r="IJ10" s="2" t="s">
        <v>261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138</v>
      </c>
      <c r="IT10" s="2" t="s">
        <v>129</v>
      </c>
      <c r="IU10" s="2" t="s">
        <v>309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138</v>
      </c>
      <c r="JF10" s="2" t="s">
        <v>129</v>
      </c>
      <c r="JG10" s="2" t="s">
        <v>262</v>
      </c>
      <c r="JH10" s="2" t="s">
        <v>310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138</v>
      </c>
      <c r="KD10" s="2" t="s">
        <v>168</v>
      </c>
      <c r="KE10" s="2" t="s">
        <v>283</v>
      </c>
      <c r="KF10" s="2" t="s">
        <v>311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171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172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171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171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172</v>
      </c>
      <c r="NJ10" s="2" t="s">
        <v>129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171</v>
      </c>
      <c r="NV10" s="2" t="s">
        <v>173</v>
      </c>
      <c r="NW10" s="2" t="s">
        <v>132</v>
      </c>
      <c r="NX10" s="2" t="s">
        <v>132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171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138</v>
      </c>
      <c r="PF10" s="2" t="s">
        <v>173</v>
      </c>
      <c r="PG10" s="2" t="s">
        <v>312</v>
      </c>
      <c r="PH10" s="2" t="s">
        <v>132</v>
      </c>
      <c r="PI10" s="2" t="s">
        <v>141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138</v>
      </c>
      <c r="QD10" s="2" t="s">
        <v>129</v>
      </c>
      <c r="QE10" s="2" t="s">
        <v>176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138</v>
      </c>
      <c r="QP10" s="2" t="s">
        <v>173</v>
      </c>
      <c r="QQ10" s="2" t="s">
        <v>286</v>
      </c>
      <c r="QR10" s="2" t="s">
        <v>132</v>
      </c>
      <c r="QS10" s="2" t="s">
        <v>141</v>
      </c>
      <c r="QT10" s="2" t="s">
        <v>132</v>
      </c>
      <c r="QU10" s="4"/>
      <c r="QV10" s="8"/>
      <c r="QW10" s="4"/>
      <c r="QX10" s="8"/>
      <c r="QY10" s="7"/>
      <c r="QZ10" s="7"/>
      <c r="RA10" s="2" t="s">
        <v>172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173</v>
      </c>
      <c r="RO10" s="2" t="s">
        <v>253</v>
      </c>
      <c r="RP10" s="2" t="s">
        <v>132</v>
      </c>
      <c r="RQ10" s="2" t="s">
        <v>141</v>
      </c>
      <c r="RR10" s="2" t="s">
        <v>132</v>
      </c>
    </row>
    <row r="11">
      <c r="A11" s="2" t="s">
        <v>313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314</v>
      </c>
      <c r="G11" s="2" t="s">
        <v>314</v>
      </c>
      <c r="H11" s="2" t="s">
        <v>314</v>
      </c>
      <c r="I11" s="2" t="s">
        <v>315</v>
      </c>
      <c r="J11" s="2" t="s">
        <v>127</v>
      </c>
      <c r="K11" s="2" t="s">
        <v>289</v>
      </c>
      <c r="L11" s="3">
        <v>128.6</v>
      </c>
      <c r="M11" s="3">
        <v>135.03</v>
      </c>
      <c r="N11" s="3">
        <v>319.99</v>
      </c>
      <c r="O11" s="2" t="s">
        <v>290</v>
      </c>
      <c r="P11" s="2" t="s">
        <v>291</v>
      </c>
      <c r="Q11" s="2" t="s">
        <v>131</v>
      </c>
      <c r="R11" s="2" t="s">
        <v>132</v>
      </c>
      <c r="S11" s="2" t="s">
        <v>316</v>
      </c>
      <c r="T11" s="2" t="s">
        <v>132</v>
      </c>
      <c r="U11" s="2" t="s">
        <v>132</v>
      </c>
      <c r="V11" s="2" t="s">
        <v>221</v>
      </c>
      <c r="W11" s="2" t="s">
        <v>258</v>
      </c>
      <c r="X11" s="2" t="s">
        <v>132</v>
      </c>
      <c r="Y11" s="2" t="s">
        <v>292</v>
      </c>
      <c r="Z11" s="4">
        <v>34</v>
      </c>
      <c r="AA11" s="4">
        <f>=ROUNDDOWN(30.9090909090909,0)</f>
      </c>
      <c r="AB11" s="5">
        <v>1.1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4</v>
      </c>
      <c r="AQ11" s="8">
        <v>606.11</v>
      </c>
      <c r="AR11" s="4"/>
      <c r="AS11" s="8"/>
      <c r="AT11" s="7"/>
      <c r="AU11" s="7"/>
      <c r="AV11" s="4">
        <v>4</v>
      </c>
      <c r="AW11" s="8">
        <v>606.11</v>
      </c>
      <c r="AX11" s="4"/>
      <c r="AY11" s="8"/>
      <c r="AZ11" s="7"/>
      <c r="BA11" s="7"/>
      <c r="BB11" s="7">
        <v>1</v>
      </c>
      <c r="BC11" s="4">
        <v>6</v>
      </c>
      <c r="BD11" s="8">
        <v>861.58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0.7035</v>
      </c>
      <c r="BJ11" s="4">
        <v>4</v>
      </c>
      <c r="BK11" s="8">
        <v>606.11</v>
      </c>
      <c r="BL11" s="2" t="s">
        <v>317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129</v>
      </c>
      <c r="BW11" s="2" t="s">
        <v>260</v>
      </c>
      <c r="BX11" s="2" t="s">
        <v>318</v>
      </c>
      <c r="BY11" s="2" t="s">
        <v>141</v>
      </c>
      <c r="BZ11" s="2" t="s">
        <v>132</v>
      </c>
      <c r="CA11" s="4">
        <v>1</v>
      </c>
      <c r="CB11" s="8">
        <v>148.53</v>
      </c>
      <c r="CC11" s="4"/>
      <c r="CD11" s="8"/>
      <c r="CE11" s="7"/>
      <c r="CF11" s="7"/>
      <c r="CG11" s="2" t="s">
        <v>138</v>
      </c>
      <c r="CH11" s="2" t="s">
        <v>129</v>
      </c>
      <c r="CI11" s="2" t="s">
        <v>262</v>
      </c>
      <c r="CJ11" s="2" t="s">
        <v>319</v>
      </c>
      <c r="CK11" s="2" t="s">
        <v>141</v>
      </c>
      <c r="CL11" s="2" t="s">
        <v>132</v>
      </c>
      <c r="CM11" s="4"/>
      <c r="CN11" s="8"/>
      <c r="CO11" s="4"/>
      <c r="CP11" s="8"/>
      <c r="CQ11" s="7"/>
      <c r="CR11" s="7"/>
      <c r="CS11" s="2" t="s">
        <v>320</v>
      </c>
      <c r="CT11" s="2" t="s">
        <v>173</v>
      </c>
      <c r="CU11" s="2" t="s">
        <v>132</v>
      </c>
      <c r="CV11" s="2" t="s">
        <v>321</v>
      </c>
      <c r="CW11" s="2" t="s">
        <v>232</v>
      </c>
      <c r="CX11" s="2" t="s">
        <v>132</v>
      </c>
      <c r="CY11" s="4"/>
      <c r="CZ11" s="8"/>
      <c r="DA11" s="4"/>
      <c r="DB11" s="8"/>
      <c r="DC11" s="7"/>
      <c r="DD11" s="7"/>
      <c r="DE11" s="2" t="s">
        <v>138</v>
      </c>
      <c r="DF11" s="2" t="s">
        <v>129</v>
      </c>
      <c r="DG11" s="2" t="s">
        <v>282</v>
      </c>
      <c r="DH11" s="2" t="s">
        <v>322</v>
      </c>
      <c r="DI11" s="2" t="s">
        <v>141</v>
      </c>
      <c r="DJ11" s="2" t="s">
        <v>132</v>
      </c>
      <c r="DK11" s="4">
        <v>1</v>
      </c>
      <c r="DL11" s="8">
        <v>165.92</v>
      </c>
      <c r="DM11" s="4"/>
      <c r="DN11" s="8"/>
      <c r="DO11" s="7"/>
      <c r="DP11" s="7"/>
      <c r="DQ11" s="2" t="s">
        <v>138</v>
      </c>
      <c r="DR11" s="2" t="s">
        <v>129</v>
      </c>
      <c r="DS11" s="2" t="s">
        <v>266</v>
      </c>
      <c r="DT11" s="2" t="s">
        <v>323</v>
      </c>
      <c r="DU11" s="2" t="s">
        <v>141</v>
      </c>
      <c r="DV11" s="2" t="s">
        <v>132</v>
      </c>
      <c r="DW11" s="4"/>
      <c r="DX11" s="8"/>
      <c r="DY11" s="4"/>
      <c r="DZ11" s="8"/>
      <c r="EA11" s="7"/>
      <c r="EB11" s="7"/>
      <c r="EC11" s="2" t="s">
        <v>138</v>
      </c>
      <c r="ED11" s="2" t="s">
        <v>173</v>
      </c>
      <c r="EE11" s="2" t="s">
        <v>324</v>
      </c>
      <c r="EF11" s="2" t="s">
        <v>325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173</v>
      </c>
      <c r="EQ11" s="2" t="s">
        <v>150</v>
      </c>
      <c r="ER11" s="2" t="s">
        <v>326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173</v>
      </c>
      <c r="FC11" s="2" t="s">
        <v>271</v>
      </c>
      <c r="FD11" s="2" t="s">
        <v>327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273</v>
      </c>
      <c r="FP11" s="2" t="s">
        <v>328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156</v>
      </c>
      <c r="GB11" s="2" t="s">
        <v>304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158</v>
      </c>
      <c r="GN11" s="2" t="s">
        <v>329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242</v>
      </c>
      <c r="GZ11" s="2" t="s">
        <v>330</v>
      </c>
      <c r="HA11" s="2" t="s">
        <v>141</v>
      </c>
      <c r="HB11" s="2" t="s">
        <v>132</v>
      </c>
      <c r="HC11" s="4">
        <v>2</v>
      </c>
      <c r="HD11" s="8">
        <v>291.66</v>
      </c>
      <c r="HE11" s="4"/>
      <c r="HF11" s="8"/>
      <c r="HG11" s="7"/>
      <c r="HH11" s="7"/>
      <c r="HI11" s="2" t="s">
        <v>138</v>
      </c>
      <c r="HJ11" s="2" t="s">
        <v>129</v>
      </c>
      <c r="HK11" s="2" t="s">
        <v>279</v>
      </c>
      <c r="HL11" s="2" t="s">
        <v>298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308</v>
      </c>
      <c r="HV11" s="2" t="s">
        <v>129</v>
      </c>
      <c r="HW11" s="2" t="s">
        <v>246</v>
      </c>
      <c r="HX11" s="2" t="s">
        <v>132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281</v>
      </c>
      <c r="IJ11" s="2" t="s">
        <v>331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166</v>
      </c>
      <c r="IT11" s="2" t="s">
        <v>129</v>
      </c>
      <c r="IU11" s="2" t="s">
        <v>132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138</v>
      </c>
      <c r="JF11" s="2" t="s">
        <v>129</v>
      </c>
      <c r="JG11" s="2" t="s">
        <v>262</v>
      </c>
      <c r="JH11" s="2" t="s">
        <v>332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138</v>
      </c>
      <c r="KD11" s="2" t="s">
        <v>168</v>
      </c>
      <c r="KE11" s="2" t="s">
        <v>283</v>
      </c>
      <c r="KF11" s="2" t="s">
        <v>333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171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172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171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171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172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171</v>
      </c>
      <c r="NV11" s="2" t="s">
        <v>173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171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138</v>
      </c>
      <c r="PF11" s="2" t="s">
        <v>173</v>
      </c>
      <c r="PG11" s="2" t="s">
        <v>174</v>
      </c>
      <c r="PH11" s="2" t="s">
        <v>334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132</v>
      </c>
      <c r="PR11" s="2" t="s">
        <v>132</v>
      </c>
      <c r="PS11" s="2" t="s">
        <v>132</v>
      </c>
      <c r="PT11" s="2" t="s">
        <v>132</v>
      </c>
      <c r="PU11" s="2" t="s">
        <v>132</v>
      </c>
      <c r="PV11" s="2" t="s">
        <v>132</v>
      </c>
      <c r="PW11" s="4"/>
      <c r="PX11" s="8"/>
      <c r="PY11" s="4"/>
      <c r="PZ11" s="8"/>
      <c r="QA11" s="7"/>
      <c r="QB11" s="7"/>
      <c r="QC11" s="2" t="s">
        <v>138</v>
      </c>
      <c r="QD11" s="2" t="s">
        <v>129</v>
      </c>
      <c r="QE11" s="2" t="s">
        <v>176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138</v>
      </c>
      <c r="QP11" s="2" t="s">
        <v>173</v>
      </c>
      <c r="QQ11" s="2" t="s">
        <v>286</v>
      </c>
      <c r="QR11" s="2" t="s">
        <v>132</v>
      </c>
      <c r="QS11" s="2" t="s">
        <v>141</v>
      </c>
      <c r="QT11" s="2" t="s">
        <v>132</v>
      </c>
      <c r="QU11" s="4"/>
      <c r="QV11" s="8"/>
      <c r="QW11" s="4"/>
      <c r="QX11" s="8"/>
      <c r="QY11" s="7"/>
      <c r="QZ11" s="7"/>
      <c r="RA11" s="2" t="s">
        <v>172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138</v>
      </c>
      <c r="RN11" s="2" t="s">
        <v>173</v>
      </c>
      <c r="RO11" s="2" t="s">
        <v>253</v>
      </c>
      <c r="RP11" s="2" t="s">
        <v>132</v>
      </c>
      <c r="RQ11" s="2" t="s">
        <v>141</v>
      </c>
      <c r="RR11" s="2" t="s">
        <v>132</v>
      </c>
    </row>
    <row r="12">
      <c r="A12" s="2" t="s">
        <v>335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314</v>
      </c>
      <c r="G12" s="2" t="s">
        <v>314</v>
      </c>
      <c r="H12" s="2" t="s">
        <v>314</v>
      </c>
      <c r="I12" s="2" t="s">
        <v>315</v>
      </c>
      <c r="J12" s="2" t="s">
        <v>127</v>
      </c>
      <c r="K12" s="2" t="s">
        <v>255</v>
      </c>
      <c r="L12" s="3">
        <v>128.6</v>
      </c>
      <c r="M12" s="3">
        <v>135.03</v>
      </c>
      <c r="N12" s="3">
        <v>319.99</v>
      </c>
      <c r="O12" s="2" t="s">
        <v>129</v>
      </c>
      <c r="P12" s="2" t="s">
        <v>336</v>
      </c>
      <c r="Q12" s="2" t="s">
        <v>131</v>
      </c>
      <c r="R12" s="2" t="s">
        <v>132</v>
      </c>
      <c r="S12" s="2" t="s">
        <v>337</v>
      </c>
      <c r="T12" s="2" t="s">
        <v>132</v>
      </c>
      <c r="U12" s="2" t="s">
        <v>132</v>
      </c>
      <c r="V12" s="2" t="s">
        <v>221</v>
      </c>
      <c r="W12" s="2" t="s">
        <v>258</v>
      </c>
      <c r="X12" s="2" t="s">
        <v>132</v>
      </c>
      <c r="Y12" s="2" t="s">
        <v>292</v>
      </c>
      <c r="Z12" s="4">
        <v>145</v>
      </c>
      <c r="AA12" s="4">
        <f>=ROUNDDOWN(76.3157894736842,0)</f>
      </c>
      <c r="AB12" s="5">
        <v>1.9</v>
      </c>
      <c r="AC12" s="2" t="s">
        <v>132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2</v>
      </c>
      <c r="AQ12" s="8">
        <v>255.47</v>
      </c>
      <c r="AR12" s="4"/>
      <c r="AS12" s="8"/>
      <c r="AT12" s="7"/>
      <c r="AU12" s="7"/>
      <c r="AV12" s="4">
        <v>2</v>
      </c>
      <c r="AW12" s="8">
        <v>255.47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0.2965</v>
      </c>
      <c r="BJ12" s="4">
        <v>2</v>
      </c>
      <c r="BK12" s="8">
        <v>255.47</v>
      </c>
      <c r="BL12" s="2" t="s">
        <v>16</v>
      </c>
      <c r="BM12" s="7">
        <v>1</v>
      </c>
      <c r="BN12" s="7">
        <v>1</v>
      </c>
      <c r="BO12" s="4">
        <v>2</v>
      </c>
      <c r="BP12" s="8">
        <v>255.47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260</v>
      </c>
      <c r="BX12" s="2" t="s">
        <v>338</v>
      </c>
      <c r="BY12" s="2" t="s">
        <v>141</v>
      </c>
      <c r="BZ12" s="2" t="s">
        <v>132</v>
      </c>
      <c r="CA12" s="4"/>
      <c r="CB12" s="8"/>
      <c r="CC12" s="4"/>
      <c r="CD12" s="8"/>
      <c r="CE12" s="7"/>
      <c r="CF12" s="7"/>
      <c r="CG12" s="2" t="s">
        <v>138</v>
      </c>
      <c r="CH12" s="2" t="s">
        <v>129</v>
      </c>
      <c r="CI12" s="2" t="s">
        <v>262</v>
      </c>
      <c r="CJ12" s="2" t="s">
        <v>339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320</v>
      </c>
      <c r="CT12" s="2" t="s">
        <v>173</v>
      </c>
      <c r="CU12" s="2" t="s">
        <v>132</v>
      </c>
      <c r="CV12" s="2" t="s">
        <v>321</v>
      </c>
      <c r="CW12" s="2" t="s">
        <v>232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282</v>
      </c>
      <c r="DH12" s="2" t="s">
        <v>322</v>
      </c>
      <c r="DI12" s="2" t="s">
        <v>141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266</v>
      </c>
      <c r="DT12" s="2" t="s">
        <v>340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166</v>
      </c>
      <c r="ED12" s="2" t="s">
        <v>129</v>
      </c>
      <c r="EE12" s="2" t="s">
        <v>132</v>
      </c>
      <c r="EF12" s="2" t="s">
        <v>132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138</v>
      </c>
      <c r="EP12" s="2" t="s">
        <v>129</v>
      </c>
      <c r="EQ12" s="2" t="s">
        <v>150</v>
      </c>
      <c r="ER12" s="2" t="s">
        <v>341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138</v>
      </c>
      <c r="FB12" s="2" t="s">
        <v>173</v>
      </c>
      <c r="FC12" s="2" t="s">
        <v>271</v>
      </c>
      <c r="FD12" s="2" t="s">
        <v>342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273</v>
      </c>
      <c r="FP12" s="2" t="s">
        <v>343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129</v>
      </c>
      <c r="GA12" s="2" t="s">
        <v>156</v>
      </c>
      <c r="GB12" s="2" t="s">
        <v>344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158</v>
      </c>
      <c r="GN12" s="2" t="s">
        <v>345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138</v>
      </c>
      <c r="GX12" s="2" t="s">
        <v>129</v>
      </c>
      <c r="GY12" s="2" t="s">
        <v>242</v>
      </c>
      <c r="GZ12" s="2" t="s">
        <v>346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279</v>
      </c>
      <c r="HL12" s="2" t="s">
        <v>347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246</v>
      </c>
      <c r="HX12" s="2" t="s">
        <v>132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281</v>
      </c>
      <c r="IJ12" s="2" t="s">
        <v>331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166</v>
      </c>
      <c r="IT12" s="2" t="s">
        <v>129</v>
      </c>
      <c r="IU12" s="2" t="s">
        <v>132</v>
      </c>
      <c r="IV12" s="2" t="s">
        <v>132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138</v>
      </c>
      <c r="JF12" s="2" t="s">
        <v>129</v>
      </c>
      <c r="JG12" s="2" t="s">
        <v>262</v>
      </c>
      <c r="JH12" s="2" t="s">
        <v>348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138</v>
      </c>
      <c r="KD12" s="2" t="s">
        <v>168</v>
      </c>
      <c r="KE12" s="2" t="s">
        <v>283</v>
      </c>
      <c r="KF12" s="2" t="s">
        <v>349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171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172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171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171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171</v>
      </c>
      <c r="NJ12" s="2" t="s">
        <v>129</v>
      </c>
      <c r="NK12" s="2" t="s">
        <v>132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171</v>
      </c>
      <c r="NV12" s="2" t="s">
        <v>173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171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138</v>
      </c>
      <c r="PF12" s="2" t="s">
        <v>173</v>
      </c>
      <c r="PG12" s="2" t="s">
        <v>174</v>
      </c>
      <c r="PH12" s="2" t="s">
        <v>350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138</v>
      </c>
      <c r="QD12" s="2" t="s">
        <v>129</v>
      </c>
      <c r="QE12" s="2" t="s">
        <v>176</v>
      </c>
      <c r="QF12" s="2" t="s">
        <v>132</v>
      </c>
      <c r="QG12" s="2" t="s">
        <v>141</v>
      </c>
      <c r="QH12" s="2" t="s">
        <v>132</v>
      </c>
      <c r="QI12" s="4"/>
      <c r="QJ12" s="8"/>
      <c r="QK12" s="4"/>
      <c r="QL12" s="8"/>
      <c r="QM12" s="7"/>
      <c r="QN12" s="7"/>
      <c r="QO12" s="2" t="s">
        <v>138</v>
      </c>
      <c r="QP12" s="2" t="s">
        <v>173</v>
      </c>
      <c r="QQ12" s="2" t="s">
        <v>286</v>
      </c>
      <c r="QR12" s="2" t="s">
        <v>132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171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173</v>
      </c>
      <c r="RO12" s="2" t="s">
        <v>253</v>
      </c>
      <c r="RP12" s="2" t="s">
        <v>132</v>
      </c>
      <c r="RQ12" s="2" t="s">
        <v>141</v>
      </c>
      <c r="RR12" s="2" t="s">
        <v>132</v>
      </c>
    </row>
    <row r="13">
      <c r="A13" s="2" t="s">
        <v>351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352</v>
      </c>
      <c r="G13" s="2" t="s">
        <v>352</v>
      </c>
      <c r="H13" s="2" t="s">
        <v>352</v>
      </c>
      <c r="I13" s="2" t="s">
        <v>353</v>
      </c>
      <c r="J13" s="2" t="s">
        <v>127</v>
      </c>
      <c r="K13" s="2" t="s">
        <v>354</v>
      </c>
      <c r="L13" s="3">
        <v>116.24</v>
      </c>
      <c r="M13" s="3">
        <v>122.05</v>
      </c>
      <c r="N13" s="3">
        <v>264.99</v>
      </c>
      <c r="O13" s="2" t="s">
        <v>129</v>
      </c>
      <c r="P13" s="2" t="s">
        <v>219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185</v>
      </c>
      <c r="V13" s="2" t="s">
        <v>133</v>
      </c>
      <c r="W13" s="2" t="s">
        <v>222</v>
      </c>
      <c r="X13" s="2" t="s">
        <v>132</v>
      </c>
      <c r="Y13" s="2" t="s">
        <v>355</v>
      </c>
      <c r="Z13" s="4">
        <v>138</v>
      </c>
      <c r="AA13" s="4">
        <f>=ROUNDDOWN(65.7142857142857,0)</f>
      </c>
      <c r="AB13" s="5">
        <v>2.1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4</v>
      </c>
      <c r="AQ13" s="8">
        <v>564.05</v>
      </c>
      <c r="AR13" s="4"/>
      <c r="AS13" s="8"/>
      <c r="AT13" s="7"/>
      <c r="AU13" s="7"/>
      <c r="AV13" s="4">
        <v>4</v>
      </c>
      <c r="AW13" s="8">
        <v>564.05</v>
      </c>
      <c r="AX13" s="4"/>
      <c r="AY13" s="8"/>
      <c r="AZ13" s="7"/>
      <c r="BA13" s="7"/>
      <c r="BB13" s="7">
        <v>1</v>
      </c>
      <c r="BC13" s="4">
        <v>4</v>
      </c>
      <c r="BD13" s="8">
        <v>564.05</v>
      </c>
      <c r="BE13" s="4"/>
      <c r="BF13" s="8"/>
      <c r="BG13" s="7"/>
      <c r="BH13" s="7"/>
      <c r="BI13" s="7">
        <v>1</v>
      </c>
      <c r="BJ13" s="4">
        <v>4</v>
      </c>
      <c r="BK13" s="8">
        <v>564.05</v>
      </c>
      <c r="BL13" s="2" t="s">
        <v>356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129</v>
      </c>
      <c r="BW13" s="2" t="s">
        <v>357</v>
      </c>
      <c r="BX13" s="2" t="s">
        <v>358</v>
      </c>
      <c r="BY13" s="2" t="s">
        <v>141</v>
      </c>
      <c r="BZ13" s="2" t="s">
        <v>132</v>
      </c>
      <c r="CA13" s="4"/>
      <c r="CB13" s="8"/>
      <c r="CC13" s="4"/>
      <c r="CD13" s="8"/>
      <c r="CE13" s="7"/>
      <c r="CF13" s="7"/>
      <c r="CG13" s="2" t="s">
        <v>138</v>
      </c>
      <c r="CH13" s="2" t="s">
        <v>129</v>
      </c>
      <c r="CI13" s="2" t="s">
        <v>355</v>
      </c>
      <c r="CJ13" s="2" t="s">
        <v>198</v>
      </c>
      <c r="CK13" s="2" t="s">
        <v>141</v>
      </c>
      <c r="CL13" s="2" t="s">
        <v>132</v>
      </c>
      <c r="CM13" s="4">
        <v>3</v>
      </c>
      <c r="CN13" s="8">
        <v>435.9</v>
      </c>
      <c r="CO13" s="4"/>
      <c r="CP13" s="8"/>
      <c r="CQ13" s="7"/>
      <c r="CR13" s="7"/>
      <c r="CS13" s="2" t="s">
        <v>138</v>
      </c>
      <c r="CT13" s="2" t="s">
        <v>129</v>
      </c>
      <c r="CU13" s="2" t="s">
        <v>132</v>
      </c>
      <c r="CV13" s="2" t="s">
        <v>132</v>
      </c>
      <c r="CW13" s="2" t="s">
        <v>141</v>
      </c>
      <c r="CX13" s="2" t="s">
        <v>132</v>
      </c>
      <c r="CY13" s="4"/>
      <c r="CZ13" s="8"/>
      <c r="DA13" s="4"/>
      <c r="DB13" s="8"/>
      <c r="DC13" s="7"/>
      <c r="DD13" s="7"/>
      <c r="DE13" s="2" t="s">
        <v>138</v>
      </c>
      <c r="DF13" s="2" t="s">
        <v>129</v>
      </c>
      <c r="DG13" s="2" t="s">
        <v>359</v>
      </c>
      <c r="DH13" s="2" t="s">
        <v>360</v>
      </c>
      <c r="DI13" s="2" t="s">
        <v>141</v>
      </c>
      <c r="DJ13" s="2" t="s">
        <v>132</v>
      </c>
      <c r="DK13" s="4"/>
      <c r="DL13" s="8"/>
      <c r="DM13" s="4"/>
      <c r="DN13" s="8"/>
      <c r="DO13" s="7"/>
      <c r="DP13" s="7"/>
      <c r="DQ13" s="2" t="s">
        <v>138</v>
      </c>
      <c r="DR13" s="2" t="s">
        <v>129</v>
      </c>
      <c r="DS13" s="2" t="s">
        <v>361</v>
      </c>
      <c r="DT13" s="2" t="s">
        <v>362</v>
      </c>
      <c r="DU13" s="2" t="s">
        <v>141</v>
      </c>
      <c r="DV13" s="2" t="s">
        <v>132</v>
      </c>
      <c r="DW13" s="4">
        <v>1</v>
      </c>
      <c r="DX13" s="8">
        <v>128.15</v>
      </c>
      <c r="DY13" s="4"/>
      <c r="DZ13" s="8"/>
      <c r="EA13" s="7"/>
      <c r="EB13" s="7"/>
      <c r="EC13" s="2" t="s">
        <v>138</v>
      </c>
      <c r="ED13" s="2" t="s">
        <v>129</v>
      </c>
      <c r="EE13" s="2" t="s">
        <v>157</v>
      </c>
      <c r="EF13" s="2" t="s">
        <v>363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364</v>
      </c>
      <c r="ER13" s="2" t="s">
        <v>132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129</v>
      </c>
      <c r="FC13" s="2" t="s">
        <v>365</v>
      </c>
      <c r="FD13" s="2" t="s">
        <v>366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367</v>
      </c>
      <c r="FP13" s="2" t="s">
        <v>368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369</v>
      </c>
      <c r="GB13" s="2" t="s">
        <v>132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370</v>
      </c>
      <c r="GN13" s="2" t="s">
        <v>371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372</v>
      </c>
      <c r="GZ13" s="2" t="s">
        <v>373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374</v>
      </c>
      <c r="HL13" s="2" t="s">
        <v>132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138</v>
      </c>
      <c r="HV13" s="2" t="s">
        <v>129</v>
      </c>
      <c r="HW13" s="2" t="s">
        <v>246</v>
      </c>
      <c r="HX13" s="2" t="s">
        <v>132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138</v>
      </c>
      <c r="IH13" s="2" t="s">
        <v>129</v>
      </c>
      <c r="II13" s="2" t="s">
        <v>375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166</v>
      </c>
      <c r="IT13" s="2" t="s">
        <v>129</v>
      </c>
      <c r="IU13" s="2" t="s">
        <v>132</v>
      </c>
      <c r="IV13" s="2" t="s">
        <v>132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138</v>
      </c>
      <c r="JF13" s="2" t="s">
        <v>129</v>
      </c>
      <c r="JG13" s="2" t="s">
        <v>376</v>
      </c>
      <c r="JH13" s="2" t="s">
        <v>367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138</v>
      </c>
      <c r="KD13" s="2" t="s">
        <v>168</v>
      </c>
      <c r="KE13" s="2" t="s">
        <v>377</v>
      </c>
      <c r="KF13" s="2" t="s">
        <v>236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171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171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172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171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171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172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171</v>
      </c>
      <c r="NJ13" s="2" t="s">
        <v>129</v>
      </c>
      <c r="NK13" s="2" t="s">
        <v>132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171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132</v>
      </c>
      <c r="OT13" s="2" t="s">
        <v>132</v>
      </c>
      <c r="OU13" s="2" t="s">
        <v>132</v>
      </c>
      <c r="OV13" s="2" t="s">
        <v>132</v>
      </c>
      <c r="OW13" s="2" t="s">
        <v>132</v>
      </c>
      <c r="OX13" s="2" t="s">
        <v>132</v>
      </c>
      <c r="OY13" s="4"/>
      <c r="OZ13" s="8"/>
      <c r="PA13" s="4"/>
      <c r="PB13" s="8"/>
      <c r="PC13" s="7"/>
      <c r="PD13" s="7"/>
      <c r="PE13" s="2" t="s">
        <v>171</v>
      </c>
      <c r="PF13" s="2" t="s">
        <v>129</v>
      </c>
      <c r="PG13" s="2" t="s">
        <v>132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171</v>
      </c>
      <c r="PR13" s="2" t="s">
        <v>129</v>
      </c>
      <c r="PS13" s="2" t="s">
        <v>132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138</v>
      </c>
      <c r="QD13" s="2" t="s">
        <v>129</v>
      </c>
      <c r="QE13" s="2" t="s">
        <v>176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172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173</v>
      </c>
      <c r="RO13" s="2" t="s">
        <v>378</v>
      </c>
      <c r="RP13" s="2" t="s">
        <v>379</v>
      </c>
      <c r="RQ13" s="2" t="s">
        <v>141</v>
      </c>
      <c r="RR13" s="2" t="s">
        <v>132</v>
      </c>
    </row>
    <row r="14">
      <c r="A14" s="2" t="s">
        <v>380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381</v>
      </c>
      <c r="G14" s="2" t="s">
        <v>381</v>
      </c>
      <c r="H14" s="2" t="s">
        <v>381</v>
      </c>
      <c r="I14" s="2" t="s">
        <v>382</v>
      </c>
      <c r="J14" s="2" t="s">
        <v>127</v>
      </c>
      <c r="K14" s="2" t="s">
        <v>383</v>
      </c>
      <c r="L14" s="3">
        <v>103.68</v>
      </c>
      <c r="M14" s="3">
        <v>108.86</v>
      </c>
      <c r="N14" s="3">
        <v>239.99</v>
      </c>
      <c r="O14" s="2" t="s">
        <v>129</v>
      </c>
      <c r="P14" s="2" t="s">
        <v>291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185</v>
      </c>
      <c r="V14" s="2" t="s">
        <v>133</v>
      </c>
      <c r="W14" s="2" t="s">
        <v>258</v>
      </c>
      <c r="X14" s="2" t="s">
        <v>132</v>
      </c>
      <c r="Y14" s="2" t="s">
        <v>384</v>
      </c>
      <c r="Z14" s="4">
        <v>33</v>
      </c>
      <c r="AA14" s="4">
        <f>=ROUNDDOWN(11,0)</f>
      </c>
      <c r="AB14" s="5">
        <v>3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4</v>
      </c>
      <c r="AQ14" s="8">
        <v>342.6</v>
      </c>
      <c r="AR14" s="4"/>
      <c r="AS14" s="8"/>
      <c r="AT14" s="7"/>
      <c r="AU14" s="7"/>
      <c r="AV14" s="4">
        <v>4</v>
      </c>
      <c r="AW14" s="8">
        <v>342.6</v>
      </c>
      <c r="AX14" s="4"/>
      <c r="AY14" s="8"/>
      <c r="AZ14" s="7"/>
      <c r="BA14" s="7"/>
      <c r="BB14" s="7">
        <v>1</v>
      </c>
      <c r="BC14" s="4">
        <v>4</v>
      </c>
      <c r="BD14" s="8">
        <v>342.6</v>
      </c>
      <c r="BE14" s="4"/>
      <c r="BF14" s="8"/>
      <c r="BG14" s="7"/>
      <c r="BH14" s="7"/>
      <c r="BI14" s="7">
        <v>1</v>
      </c>
      <c r="BJ14" s="4">
        <v>4</v>
      </c>
      <c r="BK14" s="8">
        <v>342.6</v>
      </c>
      <c r="BL14" s="2" t="s">
        <v>385</v>
      </c>
      <c r="BM14" s="7">
        <v>1</v>
      </c>
      <c r="BN14" s="7">
        <v>1</v>
      </c>
      <c r="BO14" s="4">
        <v>1</v>
      </c>
      <c r="BP14" s="8">
        <v>43.54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386</v>
      </c>
      <c r="BX14" s="2" t="s">
        <v>387</v>
      </c>
      <c r="BY14" s="2" t="s">
        <v>141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384</v>
      </c>
      <c r="CJ14" s="2" t="s">
        <v>388</v>
      </c>
      <c r="CK14" s="2" t="s">
        <v>141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132</v>
      </c>
      <c r="CV14" s="2" t="s">
        <v>132</v>
      </c>
      <c r="CW14" s="2" t="s">
        <v>141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386</v>
      </c>
      <c r="DH14" s="2" t="s">
        <v>389</v>
      </c>
      <c r="DI14" s="2" t="s">
        <v>141</v>
      </c>
      <c r="DJ14" s="2" t="s">
        <v>132</v>
      </c>
      <c r="DK14" s="4">
        <v>1</v>
      </c>
      <c r="DL14" s="8">
        <v>112.9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361</v>
      </c>
      <c r="DT14" s="2" t="s">
        <v>390</v>
      </c>
      <c r="DU14" s="2" t="s">
        <v>141</v>
      </c>
      <c r="DV14" s="2" t="s">
        <v>132</v>
      </c>
      <c r="DW14" s="4">
        <v>1</v>
      </c>
      <c r="DX14" s="8">
        <v>68.59</v>
      </c>
      <c r="DY14" s="4"/>
      <c r="DZ14" s="8"/>
      <c r="EA14" s="7"/>
      <c r="EB14" s="7"/>
      <c r="EC14" s="2" t="s">
        <v>138</v>
      </c>
      <c r="ED14" s="2" t="s">
        <v>129</v>
      </c>
      <c r="EE14" s="2" t="s">
        <v>391</v>
      </c>
      <c r="EF14" s="2" t="s">
        <v>392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171</v>
      </c>
      <c r="EP14" s="2" t="s">
        <v>129</v>
      </c>
      <c r="EQ14" s="2" t="s">
        <v>132</v>
      </c>
      <c r="ER14" s="2" t="s">
        <v>132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138</v>
      </c>
      <c r="FB14" s="2" t="s">
        <v>129</v>
      </c>
      <c r="FC14" s="2" t="s">
        <v>365</v>
      </c>
      <c r="FD14" s="2" t="s">
        <v>393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394</v>
      </c>
      <c r="FP14" s="2" t="s">
        <v>395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171</v>
      </c>
      <c r="FZ14" s="2" t="s">
        <v>129</v>
      </c>
      <c r="GA14" s="2" t="s">
        <v>132</v>
      </c>
      <c r="GB14" s="2" t="s">
        <v>132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171</v>
      </c>
      <c r="GL14" s="2" t="s">
        <v>129</v>
      </c>
      <c r="GM14" s="2" t="s">
        <v>132</v>
      </c>
      <c r="GN14" s="2" t="s">
        <v>132</v>
      </c>
      <c r="GO14" s="2" t="s">
        <v>141</v>
      </c>
      <c r="GP14" s="2" t="s">
        <v>132</v>
      </c>
      <c r="GQ14" s="4">
        <v>1</v>
      </c>
      <c r="GR14" s="8">
        <v>117.57</v>
      </c>
      <c r="GS14" s="4"/>
      <c r="GT14" s="8"/>
      <c r="GU14" s="7"/>
      <c r="GV14" s="7"/>
      <c r="GW14" s="2" t="s">
        <v>138</v>
      </c>
      <c r="GX14" s="2" t="s">
        <v>129</v>
      </c>
      <c r="GY14" s="2" t="s">
        <v>396</v>
      </c>
      <c r="GZ14" s="2" t="s">
        <v>397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374</v>
      </c>
      <c r="HL14" s="2" t="s">
        <v>132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308</v>
      </c>
      <c r="HV14" s="2" t="s">
        <v>129</v>
      </c>
      <c r="HW14" s="2" t="s">
        <v>246</v>
      </c>
      <c r="HX14" s="2" t="s">
        <v>132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138</v>
      </c>
      <c r="IH14" s="2" t="s">
        <v>129</v>
      </c>
      <c r="II14" s="2" t="s">
        <v>375</v>
      </c>
      <c r="IJ14" s="2" t="s">
        <v>398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171</v>
      </c>
      <c r="IT14" s="2" t="s">
        <v>129</v>
      </c>
      <c r="IU14" s="2" t="s">
        <v>132</v>
      </c>
      <c r="IV14" s="2" t="s">
        <v>132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138</v>
      </c>
      <c r="JF14" s="2" t="s">
        <v>129</v>
      </c>
      <c r="JG14" s="2" t="s">
        <v>399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138</v>
      </c>
      <c r="KD14" s="2" t="s">
        <v>168</v>
      </c>
      <c r="KE14" s="2" t="s">
        <v>341</v>
      </c>
      <c r="KF14" s="2" t="s">
        <v>396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171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171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172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171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171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172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172</v>
      </c>
      <c r="NJ14" s="2" t="s">
        <v>129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171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138</v>
      </c>
      <c r="PF14" s="2" t="s">
        <v>173</v>
      </c>
      <c r="PG14" s="2" t="s">
        <v>400</v>
      </c>
      <c r="PH14" s="2" t="s">
        <v>401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171</v>
      </c>
      <c r="PR14" s="2" t="s">
        <v>129</v>
      </c>
      <c r="PS14" s="2" t="s">
        <v>132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138</v>
      </c>
      <c r="QD14" s="2" t="s">
        <v>129</v>
      </c>
      <c r="QE14" s="2" t="s">
        <v>176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172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173</v>
      </c>
      <c r="RO14" s="2" t="s">
        <v>402</v>
      </c>
      <c r="RP14" s="2" t="s">
        <v>132</v>
      </c>
      <c r="RQ14" s="2" t="s">
        <v>141</v>
      </c>
      <c r="RR14" s="2" t="s">
        <v>132</v>
      </c>
    </row>
    <row r="15">
      <c r="A15" s="2" t="s">
        <v>403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404</v>
      </c>
      <c r="G15" s="2" t="s">
        <v>404</v>
      </c>
      <c r="H15" s="2" t="s">
        <v>404</v>
      </c>
      <c r="I15" s="2" t="s">
        <v>405</v>
      </c>
      <c r="J15" s="2" t="s">
        <v>127</v>
      </c>
      <c r="K15" s="2" t="s">
        <v>406</v>
      </c>
      <c r="L15" s="3">
        <v>132</v>
      </c>
      <c r="M15" s="3">
        <v>138.6</v>
      </c>
      <c r="N15" s="3">
        <v>279.99</v>
      </c>
      <c r="O15" s="2" t="s">
        <v>129</v>
      </c>
      <c r="P15" s="2" t="s">
        <v>407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185</v>
      </c>
      <c r="V15" s="2" t="s">
        <v>133</v>
      </c>
      <c r="W15" s="2" t="s">
        <v>408</v>
      </c>
      <c r="X15" s="2" t="s">
        <v>409</v>
      </c>
      <c r="Y15" s="2" t="s">
        <v>410</v>
      </c>
      <c r="Z15" s="4">
        <v>87</v>
      </c>
      <c r="AA15" s="4">
        <f>=ROUNDDOWN(87,0)</f>
      </c>
      <c r="AB15" s="5">
        <v>1</v>
      </c>
      <c r="AC15" s="2" t="s">
        <v>132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</v>
      </c>
      <c r="AQ15" s="8">
        <v>152.46</v>
      </c>
      <c r="AR15" s="4"/>
      <c r="AS15" s="8"/>
      <c r="AT15" s="7"/>
      <c r="AU15" s="7"/>
      <c r="AV15" s="4">
        <v>1</v>
      </c>
      <c r="AW15" s="8">
        <v>152.46</v>
      </c>
      <c r="AX15" s="4"/>
      <c r="AY15" s="8"/>
      <c r="AZ15" s="7"/>
      <c r="BA15" s="7"/>
      <c r="BB15" s="7">
        <v>1</v>
      </c>
      <c r="BC15" s="4">
        <v>1</v>
      </c>
      <c r="BD15" s="8">
        <v>152.46</v>
      </c>
      <c r="BE15" s="4"/>
      <c r="BF15" s="8"/>
      <c r="BG15" s="7"/>
      <c r="BH15" s="7"/>
      <c r="BI15" s="7">
        <v>1</v>
      </c>
      <c r="BJ15" s="4">
        <v>1</v>
      </c>
      <c r="BK15" s="8">
        <v>152.46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129</v>
      </c>
      <c r="BW15" s="2" t="s">
        <v>411</v>
      </c>
      <c r="BX15" s="2" t="s">
        <v>412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138</v>
      </c>
      <c r="CH15" s="2" t="s">
        <v>129</v>
      </c>
      <c r="CI15" s="2" t="s">
        <v>413</v>
      </c>
      <c r="CJ15" s="2" t="s">
        <v>414</v>
      </c>
      <c r="CK15" s="2" t="s">
        <v>141</v>
      </c>
      <c r="CL15" s="2" t="s">
        <v>132</v>
      </c>
      <c r="CM15" s="4"/>
      <c r="CN15" s="8"/>
      <c r="CO15" s="4"/>
      <c r="CP15" s="8"/>
      <c r="CQ15" s="7"/>
      <c r="CR15" s="7"/>
      <c r="CS15" s="2" t="s">
        <v>308</v>
      </c>
      <c r="CT15" s="2" t="s">
        <v>129</v>
      </c>
      <c r="CU15" s="2" t="s">
        <v>132</v>
      </c>
      <c r="CV15" s="2" t="s">
        <v>132</v>
      </c>
      <c r="CW15" s="2" t="s">
        <v>141</v>
      </c>
      <c r="CX15" s="2" t="s">
        <v>132</v>
      </c>
      <c r="CY15" s="4">
        <v>1</v>
      </c>
      <c r="CZ15" s="8">
        <v>152.46</v>
      </c>
      <c r="DA15" s="4"/>
      <c r="DB15" s="8"/>
      <c r="DC15" s="7"/>
      <c r="DD15" s="7"/>
      <c r="DE15" s="2" t="s">
        <v>138</v>
      </c>
      <c r="DF15" s="2" t="s">
        <v>129</v>
      </c>
      <c r="DG15" s="2" t="s">
        <v>415</v>
      </c>
      <c r="DH15" s="2" t="s">
        <v>416</v>
      </c>
      <c r="DI15" s="2" t="s">
        <v>141</v>
      </c>
      <c r="DJ15" s="2" t="s">
        <v>132</v>
      </c>
      <c r="DK15" s="4"/>
      <c r="DL15" s="8"/>
      <c r="DM15" s="4"/>
      <c r="DN15" s="8"/>
      <c r="DO15" s="7"/>
      <c r="DP15" s="7"/>
      <c r="DQ15" s="2" t="s">
        <v>138</v>
      </c>
      <c r="DR15" s="2" t="s">
        <v>129</v>
      </c>
      <c r="DS15" s="2" t="s">
        <v>417</v>
      </c>
      <c r="DT15" s="2" t="s">
        <v>132</v>
      </c>
      <c r="DU15" s="2" t="s">
        <v>141</v>
      </c>
      <c r="DV15" s="2" t="s">
        <v>132</v>
      </c>
      <c r="DW15" s="4"/>
      <c r="DX15" s="8"/>
      <c r="DY15" s="4"/>
      <c r="DZ15" s="8"/>
      <c r="EA15" s="7"/>
      <c r="EB15" s="7"/>
      <c r="EC15" s="2" t="s">
        <v>418</v>
      </c>
      <c r="ED15" s="2" t="s">
        <v>129</v>
      </c>
      <c r="EE15" s="2" t="s">
        <v>132</v>
      </c>
      <c r="EF15" s="2" t="s">
        <v>132</v>
      </c>
      <c r="EG15" s="2" t="s">
        <v>141</v>
      </c>
      <c r="EH15" s="2" t="s">
        <v>132</v>
      </c>
      <c r="EI15" s="4"/>
      <c r="EJ15" s="8"/>
      <c r="EK15" s="4"/>
      <c r="EL15" s="8"/>
      <c r="EM15" s="7"/>
      <c r="EN15" s="7"/>
      <c r="EO15" s="2" t="s">
        <v>171</v>
      </c>
      <c r="EP15" s="2" t="s">
        <v>129</v>
      </c>
      <c r="EQ15" s="2" t="s">
        <v>132</v>
      </c>
      <c r="ER15" s="2" t="s">
        <v>132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308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138</v>
      </c>
      <c r="FN15" s="2" t="s">
        <v>129</v>
      </c>
      <c r="FO15" s="2" t="s">
        <v>419</v>
      </c>
      <c r="FP15" s="2" t="s">
        <v>132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138</v>
      </c>
      <c r="FZ15" s="2" t="s">
        <v>129</v>
      </c>
      <c r="GA15" s="2" t="s">
        <v>369</v>
      </c>
      <c r="GB15" s="2" t="s">
        <v>132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420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160</v>
      </c>
      <c r="GX15" s="2" t="s">
        <v>129</v>
      </c>
      <c r="GY15" s="2" t="s">
        <v>132</v>
      </c>
      <c r="GZ15" s="2" t="s">
        <v>132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308</v>
      </c>
      <c r="HJ15" s="2" t="s">
        <v>129</v>
      </c>
      <c r="HK15" s="2" t="s">
        <v>132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138</v>
      </c>
      <c r="HV15" s="2" t="s">
        <v>129</v>
      </c>
      <c r="HW15" s="2" t="s">
        <v>246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421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171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138</v>
      </c>
      <c r="JF15" s="2" t="s">
        <v>129</v>
      </c>
      <c r="JG15" s="2" t="s">
        <v>413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132</v>
      </c>
      <c r="KD15" s="2" t="s">
        <v>132</v>
      </c>
      <c r="KE15" s="2" t="s">
        <v>132</v>
      </c>
      <c r="KF15" s="2" t="s">
        <v>132</v>
      </c>
      <c r="KG15" s="2" t="s">
        <v>132</v>
      </c>
      <c r="KH15" s="2" t="s">
        <v>132</v>
      </c>
      <c r="KI15" s="4"/>
      <c r="KJ15" s="8"/>
      <c r="KK15" s="4"/>
      <c r="KL15" s="8"/>
      <c r="KM15" s="7"/>
      <c r="KN15" s="7"/>
      <c r="KO15" s="2" t="s">
        <v>171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171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172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171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171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172</v>
      </c>
      <c r="NJ15" s="2" t="s">
        <v>129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171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171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171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171</v>
      </c>
      <c r="PR15" s="2" t="s">
        <v>129</v>
      </c>
      <c r="PS15" s="2" t="s">
        <v>132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138</v>
      </c>
      <c r="QD15" s="2" t="s">
        <v>129</v>
      </c>
      <c r="QE15" s="2" t="s">
        <v>176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172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171</v>
      </c>
      <c r="RN15" s="2" t="s">
        <v>129</v>
      </c>
      <c r="RO15" s="2" t="s">
        <v>132</v>
      </c>
      <c r="RP15" s="2" t="s">
        <v>132</v>
      </c>
      <c r="RQ15" s="2" t="s">
        <v>141</v>
      </c>
      <c r="RR15" s="2" t="s">
        <v>132</v>
      </c>
    </row>
    <row r="16">
      <c r="A16" s="2" t="s">
        <v>422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423</v>
      </c>
      <c r="G16" s="2" t="s">
        <v>423</v>
      </c>
      <c r="H16" s="2" t="s">
        <v>423</v>
      </c>
      <c r="I16" s="2" t="s">
        <v>424</v>
      </c>
      <c r="J16" s="2" t="s">
        <v>127</v>
      </c>
      <c r="K16" s="2" t="s">
        <v>425</v>
      </c>
      <c r="L16" s="3">
        <v>76.64</v>
      </c>
      <c r="M16" s="3">
        <v>80.47</v>
      </c>
      <c r="N16" s="3">
        <v>174.99</v>
      </c>
      <c r="O16" s="2" t="s">
        <v>290</v>
      </c>
      <c r="P16" s="2" t="s">
        <v>291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185</v>
      </c>
      <c r="V16" s="2" t="s">
        <v>133</v>
      </c>
      <c r="W16" s="2" t="s">
        <v>258</v>
      </c>
      <c r="X16" s="2" t="s">
        <v>132</v>
      </c>
      <c r="Y16" s="2" t="s">
        <v>384</v>
      </c>
      <c r="Z16" s="4">
        <v>62</v>
      </c>
      <c r="AA16" s="4">
        <f>=ROUNDDOWN(38.75,0)</f>
      </c>
      <c r="AB16" s="5">
        <v>1.6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2</v>
      </c>
      <c r="AQ16" s="8">
        <v>111.12</v>
      </c>
      <c r="AR16" s="4"/>
      <c r="AS16" s="8"/>
      <c r="AT16" s="7"/>
      <c r="AU16" s="7"/>
      <c r="AV16" s="4">
        <v>2</v>
      </c>
      <c r="AW16" s="8">
        <v>111.12</v>
      </c>
      <c r="AX16" s="4"/>
      <c r="AY16" s="8"/>
      <c r="AZ16" s="7"/>
      <c r="BA16" s="7"/>
      <c r="BB16" s="7">
        <v>1</v>
      </c>
      <c r="BC16" s="4">
        <v>2</v>
      </c>
      <c r="BD16" s="8">
        <v>111.12</v>
      </c>
      <c r="BE16" s="4"/>
      <c r="BF16" s="8"/>
      <c r="BG16" s="7"/>
      <c r="BH16" s="7"/>
      <c r="BI16" s="7">
        <v>1</v>
      </c>
      <c r="BJ16" s="4">
        <v>2</v>
      </c>
      <c r="BK16" s="8">
        <v>111.12</v>
      </c>
      <c r="BL16" s="2" t="s">
        <v>426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138</v>
      </c>
      <c r="BV16" s="2" t="s">
        <v>129</v>
      </c>
      <c r="BW16" s="2" t="s">
        <v>386</v>
      </c>
      <c r="BX16" s="2" t="s">
        <v>427</v>
      </c>
      <c r="BY16" s="2" t="s">
        <v>141</v>
      </c>
      <c r="BZ16" s="2" t="s">
        <v>132</v>
      </c>
      <c r="CA16" s="4"/>
      <c r="CB16" s="8"/>
      <c r="CC16" s="4"/>
      <c r="CD16" s="8"/>
      <c r="CE16" s="7"/>
      <c r="CF16" s="7"/>
      <c r="CG16" s="2" t="s">
        <v>138</v>
      </c>
      <c r="CH16" s="2" t="s">
        <v>129</v>
      </c>
      <c r="CI16" s="2" t="s">
        <v>384</v>
      </c>
      <c r="CJ16" s="2" t="s">
        <v>428</v>
      </c>
      <c r="CK16" s="2" t="s">
        <v>141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132</v>
      </c>
      <c r="CV16" s="2" t="s">
        <v>132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386</v>
      </c>
      <c r="DH16" s="2" t="s">
        <v>429</v>
      </c>
      <c r="DI16" s="2" t="s">
        <v>141</v>
      </c>
      <c r="DJ16" s="2" t="s">
        <v>132</v>
      </c>
      <c r="DK16" s="4">
        <v>1</v>
      </c>
      <c r="DL16" s="8">
        <v>86.44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361</v>
      </c>
      <c r="DT16" s="2" t="s">
        <v>430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173</v>
      </c>
      <c r="EE16" s="2" t="s">
        <v>431</v>
      </c>
      <c r="EF16" s="2" t="s">
        <v>432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364</v>
      </c>
      <c r="ER16" s="2" t="s">
        <v>132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138</v>
      </c>
      <c r="FB16" s="2" t="s">
        <v>129</v>
      </c>
      <c r="FC16" s="2" t="s">
        <v>365</v>
      </c>
      <c r="FD16" s="2" t="s">
        <v>433</v>
      </c>
      <c r="FE16" s="2" t="s">
        <v>141</v>
      </c>
      <c r="FF16" s="2" t="s">
        <v>132</v>
      </c>
      <c r="FG16" s="4">
        <v>1</v>
      </c>
      <c r="FH16" s="8">
        <v>24.68</v>
      </c>
      <c r="FI16" s="4"/>
      <c r="FJ16" s="8"/>
      <c r="FK16" s="7"/>
      <c r="FL16" s="7"/>
      <c r="FM16" s="2" t="s">
        <v>138</v>
      </c>
      <c r="FN16" s="2" t="s">
        <v>129</v>
      </c>
      <c r="FO16" s="2" t="s">
        <v>394</v>
      </c>
      <c r="FP16" s="2" t="s">
        <v>434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171</v>
      </c>
      <c r="FZ16" s="2" t="s">
        <v>129</v>
      </c>
      <c r="GA16" s="2" t="s">
        <v>132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171</v>
      </c>
      <c r="GL16" s="2" t="s">
        <v>129</v>
      </c>
      <c r="GM16" s="2" t="s">
        <v>132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396</v>
      </c>
      <c r="GZ16" s="2" t="s">
        <v>435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374</v>
      </c>
      <c r="HL16" s="2" t="s">
        <v>436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308</v>
      </c>
      <c r="HV16" s="2" t="s">
        <v>129</v>
      </c>
      <c r="HW16" s="2" t="s">
        <v>246</v>
      </c>
      <c r="HX16" s="2" t="s">
        <v>132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375</v>
      </c>
      <c r="IJ16" s="2" t="s">
        <v>437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171</v>
      </c>
      <c r="IT16" s="2" t="s">
        <v>129</v>
      </c>
      <c r="IU16" s="2" t="s">
        <v>132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138</v>
      </c>
      <c r="JF16" s="2" t="s">
        <v>129</v>
      </c>
      <c r="JG16" s="2" t="s">
        <v>208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138</v>
      </c>
      <c r="KD16" s="2" t="s">
        <v>168</v>
      </c>
      <c r="KE16" s="2" t="s">
        <v>427</v>
      </c>
      <c r="KF16" s="2" t="s">
        <v>438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171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171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172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171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171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172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172</v>
      </c>
      <c r="NJ16" s="2" t="s">
        <v>129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4"/>
      <c r="OB16" s="8"/>
      <c r="OC16" s="4"/>
      <c r="OD16" s="8"/>
      <c r="OE16" s="7"/>
      <c r="OF16" s="7"/>
      <c r="OG16" s="2" t="s">
        <v>171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132</v>
      </c>
      <c r="OT16" s="2" t="s">
        <v>132</v>
      </c>
      <c r="OU16" s="2" t="s">
        <v>132</v>
      </c>
      <c r="OV16" s="2" t="s">
        <v>132</v>
      </c>
      <c r="OW16" s="2" t="s">
        <v>132</v>
      </c>
      <c r="OX16" s="2" t="s">
        <v>132</v>
      </c>
      <c r="OY16" s="4"/>
      <c r="OZ16" s="8"/>
      <c r="PA16" s="4"/>
      <c r="PB16" s="8"/>
      <c r="PC16" s="7"/>
      <c r="PD16" s="7"/>
      <c r="PE16" s="2" t="s">
        <v>138</v>
      </c>
      <c r="PF16" s="2" t="s">
        <v>173</v>
      </c>
      <c r="PG16" s="2" t="s">
        <v>400</v>
      </c>
      <c r="PH16" s="2" t="s">
        <v>132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171</v>
      </c>
      <c r="PR16" s="2" t="s">
        <v>129</v>
      </c>
      <c r="PS16" s="2" t="s">
        <v>132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172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173</v>
      </c>
      <c r="RO16" s="2" t="s">
        <v>402</v>
      </c>
      <c r="RP16" s="2" t="s">
        <v>132</v>
      </c>
      <c r="RQ16" s="2" t="s">
        <v>141</v>
      </c>
      <c r="RR16" s="2" t="s">
        <v>132</v>
      </c>
    </row>
    <row r="17">
      <c r="A17" s="2" t="s">
        <v>439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442</v>
      </c>
      <c r="K17" s="2" t="s">
        <v>255</v>
      </c>
      <c r="L17" s="3">
        <v>63.9</v>
      </c>
      <c r="M17" s="3">
        <v>67.1</v>
      </c>
      <c r="N17" s="3">
        <v>149.99</v>
      </c>
      <c r="O17" s="2" t="s">
        <v>290</v>
      </c>
      <c r="P17" s="2" t="s">
        <v>291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132</v>
      </c>
      <c r="V17" s="2" t="s">
        <v>133</v>
      </c>
      <c r="W17" s="2" t="s">
        <v>258</v>
      </c>
      <c r="X17" s="2" t="s">
        <v>134</v>
      </c>
      <c r="Y17" s="2" t="s">
        <v>443</v>
      </c>
      <c r="Z17" s="4">
        <v>68</v>
      </c>
      <c r="AA17" s="4">
        <f>=ROUNDDOWN(68,0)</f>
      </c>
      <c r="AB17" s="5">
        <v>1</v>
      </c>
      <c r="AC17" s="2" t="s">
        <v>132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3</v>
      </c>
      <c r="AQ17" s="8">
        <v>106.23</v>
      </c>
      <c r="AR17" s="4"/>
      <c r="AS17" s="8"/>
      <c r="AT17" s="7"/>
      <c r="AU17" s="7"/>
      <c r="AV17" s="4">
        <v>3</v>
      </c>
      <c r="AW17" s="8">
        <v>106.23</v>
      </c>
      <c r="AX17" s="4"/>
      <c r="AY17" s="8"/>
      <c r="AZ17" s="7"/>
      <c r="BA17" s="7"/>
      <c r="BB17" s="7">
        <v>1</v>
      </c>
      <c r="BC17" s="4">
        <v>3</v>
      </c>
      <c r="BD17" s="8">
        <v>106.23</v>
      </c>
      <c r="BE17" s="4"/>
      <c r="BF17" s="8"/>
      <c r="BG17" s="7"/>
      <c r="BH17" s="7"/>
      <c r="BI17" s="7">
        <v>1</v>
      </c>
      <c r="BJ17" s="4">
        <v>3</v>
      </c>
      <c r="BK17" s="8">
        <v>106.23</v>
      </c>
      <c r="BL17" s="2" t="s">
        <v>16</v>
      </c>
      <c r="BM17" s="7">
        <v>1</v>
      </c>
      <c r="BN17" s="7">
        <v>1</v>
      </c>
      <c r="BO17" s="4">
        <v>3</v>
      </c>
      <c r="BP17" s="8">
        <v>106.23</v>
      </c>
      <c r="BQ17" s="4"/>
      <c r="BR17" s="8"/>
      <c r="BS17" s="7"/>
      <c r="BT17" s="7"/>
      <c r="BU17" s="2" t="s">
        <v>138</v>
      </c>
      <c r="BV17" s="2" t="s">
        <v>129</v>
      </c>
      <c r="BW17" s="2" t="s">
        <v>395</v>
      </c>
      <c r="BX17" s="2" t="s">
        <v>444</v>
      </c>
      <c r="BY17" s="2" t="s">
        <v>141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443</v>
      </c>
      <c r="CJ17" s="2" t="s">
        <v>445</v>
      </c>
      <c r="CK17" s="2" t="s">
        <v>141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132</v>
      </c>
      <c r="CV17" s="2" t="s">
        <v>446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438</v>
      </c>
      <c r="DH17" s="2" t="s">
        <v>389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447</v>
      </c>
      <c r="DT17" s="2" t="s">
        <v>448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449</v>
      </c>
      <c r="EF17" s="2" t="s">
        <v>132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171</v>
      </c>
      <c r="EP17" s="2" t="s">
        <v>129</v>
      </c>
      <c r="EQ17" s="2" t="s">
        <v>132</v>
      </c>
      <c r="ER17" s="2" t="s">
        <v>132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138</v>
      </c>
      <c r="FB17" s="2" t="s">
        <v>129</v>
      </c>
      <c r="FC17" s="2" t="s">
        <v>450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138</v>
      </c>
      <c r="FN17" s="2" t="s">
        <v>129</v>
      </c>
      <c r="FO17" s="2" t="s">
        <v>443</v>
      </c>
      <c r="FP17" s="2" t="s">
        <v>451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138</v>
      </c>
      <c r="FZ17" s="2" t="s">
        <v>129</v>
      </c>
      <c r="GA17" s="2" t="s">
        <v>452</v>
      </c>
      <c r="GB17" s="2" t="s">
        <v>132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171</v>
      </c>
      <c r="GL17" s="2" t="s">
        <v>129</v>
      </c>
      <c r="GM17" s="2" t="s">
        <v>132</v>
      </c>
      <c r="GN17" s="2" t="s">
        <v>132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160</v>
      </c>
      <c r="GX17" s="2" t="s">
        <v>129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138</v>
      </c>
      <c r="HJ17" s="2" t="s">
        <v>129</v>
      </c>
      <c r="HK17" s="2" t="s">
        <v>453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308</v>
      </c>
      <c r="HV17" s="2" t="s">
        <v>129</v>
      </c>
      <c r="HW17" s="2" t="s">
        <v>246</v>
      </c>
      <c r="HX17" s="2" t="s">
        <v>132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375</v>
      </c>
      <c r="IJ17" s="2" t="s">
        <v>454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171</v>
      </c>
      <c r="IT17" s="2" t="s">
        <v>129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138</v>
      </c>
      <c r="JF17" s="2" t="s">
        <v>129</v>
      </c>
      <c r="JG17" s="2" t="s">
        <v>443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308</v>
      </c>
      <c r="KD17" s="2" t="s">
        <v>129</v>
      </c>
      <c r="KE17" s="2" t="s">
        <v>132</v>
      </c>
      <c r="KF17" s="2" t="s">
        <v>132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171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171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172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171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171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172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172</v>
      </c>
      <c r="NJ17" s="2" t="s">
        <v>129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4"/>
      <c r="OB17" s="8"/>
      <c r="OC17" s="4"/>
      <c r="OD17" s="8"/>
      <c r="OE17" s="7"/>
      <c r="OF17" s="7"/>
      <c r="OG17" s="2" t="s">
        <v>171</v>
      </c>
      <c r="OH17" s="2" t="s">
        <v>129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138</v>
      </c>
      <c r="PF17" s="2" t="s">
        <v>173</v>
      </c>
      <c r="PG17" s="2" t="s">
        <v>312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171</v>
      </c>
      <c r="PR17" s="2" t="s">
        <v>129</v>
      </c>
      <c r="PS17" s="2" t="s">
        <v>132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138</v>
      </c>
      <c r="QD17" s="2" t="s">
        <v>129</v>
      </c>
      <c r="QE17" s="2" t="s">
        <v>176</v>
      </c>
      <c r="QF17" s="2" t="s">
        <v>132</v>
      </c>
      <c r="QG17" s="2" t="s">
        <v>141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172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138</v>
      </c>
      <c r="RN17" s="2" t="s">
        <v>173</v>
      </c>
      <c r="RO17" s="2" t="s">
        <v>455</v>
      </c>
      <c r="RP17" s="2" t="s">
        <v>132</v>
      </c>
      <c r="RQ17" s="2" t="s">
        <v>141</v>
      </c>
      <c r="RR17" s="2" t="s">
        <v>132</v>
      </c>
    </row>
    <row r="18">
      <c r="A18" s="2" t="s">
        <v>456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457</v>
      </c>
      <c r="G18" s="2" t="s">
        <v>457</v>
      </c>
      <c r="H18" s="2" t="s">
        <v>457</v>
      </c>
      <c r="I18" s="2" t="s">
        <v>458</v>
      </c>
      <c r="J18" s="2" t="s">
        <v>127</v>
      </c>
      <c r="K18" s="2" t="s">
        <v>459</v>
      </c>
      <c r="L18" s="3">
        <v>109.44</v>
      </c>
      <c r="M18" s="3">
        <v>114.91</v>
      </c>
      <c r="N18" s="3">
        <v>254.99</v>
      </c>
      <c r="O18" s="2" t="s">
        <v>290</v>
      </c>
      <c r="P18" s="2" t="s">
        <v>291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185</v>
      </c>
      <c r="V18" s="2" t="s">
        <v>133</v>
      </c>
      <c r="W18" s="2" t="s">
        <v>258</v>
      </c>
      <c r="X18" s="2" t="s">
        <v>460</v>
      </c>
      <c r="Y18" s="2" t="s">
        <v>461</v>
      </c>
      <c r="Z18" s="4">
        <v>92</v>
      </c>
      <c r="AA18" s="4">
        <f>=ROUNDDOWN(83.6363636363636,0)</f>
      </c>
      <c r="AB18" s="5">
        <v>1.1</v>
      </c>
      <c r="AC18" s="2" t="s">
        <v>132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129</v>
      </c>
      <c r="BW18" s="2" t="s">
        <v>462</v>
      </c>
      <c r="BX18" s="2" t="s">
        <v>463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390</v>
      </c>
      <c r="CJ18" s="2" t="s">
        <v>464</v>
      </c>
      <c r="CK18" s="2" t="s">
        <v>141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132</v>
      </c>
      <c r="CV18" s="2" t="s">
        <v>132</v>
      </c>
      <c r="CW18" s="2" t="s">
        <v>141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465</v>
      </c>
      <c r="DH18" s="2" t="s">
        <v>466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160</v>
      </c>
      <c r="DR18" s="2" t="s">
        <v>129</v>
      </c>
      <c r="DS18" s="2" t="s">
        <v>132</v>
      </c>
      <c r="DT18" s="2" t="s">
        <v>132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160</v>
      </c>
      <c r="ED18" s="2" t="s">
        <v>129</v>
      </c>
      <c r="EE18" s="2" t="s">
        <v>132</v>
      </c>
      <c r="EF18" s="2" t="s">
        <v>132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171</v>
      </c>
      <c r="EP18" s="2" t="s">
        <v>129</v>
      </c>
      <c r="EQ18" s="2" t="s">
        <v>132</v>
      </c>
      <c r="ER18" s="2" t="s">
        <v>132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138</v>
      </c>
      <c r="FB18" s="2" t="s">
        <v>129</v>
      </c>
      <c r="FC18" s="2" t="s">
        <v>450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467</v>
      </c>
      <c r="FP18" s="2" t="s">
        <v>132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171</v>
      </c>
      <c r="FZ18" s="2" t="s">
        <v>129</v>
      </c>
      <c r="GA18" s="2" t="s">
        <v>132</v>
      </c>
      <c r="GB18" s="2" t="s">
        <v>132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171</v>
      </c>
      <c r="GL18" s="2" t="s">
        <v>129</v>
      </c>
      <c r="GM18" s="2" t="s">
        <v>132</v>
      </c>
      <c r="GN18" s="2" t="s">
        <v>132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171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468</v>
      </c>
      <c r="HL18" s="2" t="s">
        <v>132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308</v>
      </c>
      <c r="HV18" s="2" t="s">
        <v>129</v>
      </c>
      <c r="HW18" s="2" t="s">
        <v>246</v>
      </c>
      <c r="HX18" s="2" t="s">
        <v>132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375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171</v>
      </c>
      <c r="IT18" s="2" t="s">
        <v>129</v>
      </c>
      <c r="IU18" s="2" t="s">
        <v>132</v>
      </c>
      <c r="IV18" s="2" t="s">
        <v>132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138</v>
      </c>
      <c r="JF18" s="2" t="s">
        <v>129</v>
      </c>
      <c r="JG18" s="2" t="s">
        <v>390</v>
      </c>
      <c r="JH18" s="2" t="s">
        <v>451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308</v>
      </c>
      <c r="KD18" s="2" t="s">
        <v>129</v>
      </c>
      <c r="KE18" s="2" t="s">
        <v>132</v>
      </c>
      <c r="KF18" s="2" t="s">
        <v>132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171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171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172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171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171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172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172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4"/>
      <c r="OB18" s="8"/>
      <c r="OC18" s="4"/>
      <c r="OD18" s="8"/>
      <c r="OE18" s="7"/>
      <c r="OF18" s="7"/>
      <c r="OG18" s="2" t="s">
        <v>171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132</v>
      </c>
      <c r="OT18" s="2" t="s">
        <v>132</v>
      </c>
      <c r="OU18" s="2" t="s">
        <v>132</v>
      </c>
      <c r="OV18" s="2" t="s">
        <v>132</v>
      </c>
      <c r="OW18" s="2" t="s">
        <v>132</v>
      </c>
      <c r="OX18" s="2" t="s">
        <v>132</v>
      </c>
      <c r="OY18" s="4"/>
      <c r="OZ18" s="8"/>
      <c r="PA18" s="4"/>
      <c r="PB18" s="8"/>
      <c r="PC18" s="7"/>
      <c r="PD18" s="7"/>
      <c r="PE18" s="2" t="s">
        <v>138</v>
      </c>
      <c r="PF18" s="2" t="s">
        <v>173</v>
      </c>
      <c r="PG18" s="2" t="s">
        <v>312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171</v>
      </c>
      <c r="PR18" s="2" t="s">
        <v>129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138</v>
      </c>
      <c r="QD18" s="2" t="s">
        <v>129</v>
      </c>
      <c r="QE18" s="2" t="s">
        <v>176</v>
      </c>
      <c r="QF18" s="2" t="s">
        <v>132</v>
      </c>
      <c r="QG18" s="2" t="s">
        <v>141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172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138</v>
      </c>
      <c r="RN18" s="2" t="s">
        <v>173</v>
      </c>
      <c r="RO18" s="2" t="s">
        <v>469</v>
      </c>
      <c r="RP18" s="2" t="s">
        <v>132</v>
      </c>
      <c r="RQ18" s="2" t="s">
        <v>141</v>
      </c>
      <c r="RR18" s="2" t="s">
        <v>132</v>
      </c>
    </row>
    <row r="19">
      <c r="A19" s="2" t="s">
        <v>470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471</v>
      </c>
      <c r="G19" s="2" t="s">
        <v>471</v>
      </c>
      <c r="H19" s="2" t="s">
        <v>471</v>
      </c>
      <c r="I19" s="2" t="s">
        <v>472</v>
      </c>
      <c r="J19" s="2" t="s">
        <v>127</v>
      </c>
      <c r="K19" s="2" t="s">
        <v>473</v>
      </c>
      <c r="L19" s="3">
        <v>145</v>
      </c>
      <c r="M19" s="3">
        <v>152.25</v>
      </c>
      <c r="N19" s="3">
        <v>299</v>
      </c>
      <c r="O19" s="2" t="s">
        <v>129</v>
      </c>
      <c r="P19" s="2" t="s">
        <v>407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185</v>
      </c>
      <c r="V19" s="2" t="s">
        <v>133</v>
      </c>
      <c r="W19" s="2" t="s">
        <v>258</v>
      </c>
      <c r="X19" s="2" t="s">
        <v>460</v>
      </c>
      <c r="Y19" s="2" t="s">
        <v>474</v>
      </c>
      <c r="Z19" s="4">
        <v>90</v>
      </c>
      <c r="AA19" s="4">
        <f>=ROUNDDOWN(90,0)</f>
      </c>
      <c r="AB19" s="5">
        <v>1</v>
      </c>
      <c r="AC19" s="2" t="s">
        <v>132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132</v>
      </c>
      <c r="BM19" s="7"/>
      <c r="BN19" s="7"/>
      <c r="BO19" s="4"/>
      <c r="BP19" s="8"/>
      <c r="BQ19" s="4"/>
      <c r="BR19" s="8"/>
      <c r="BS19" s="7"/>
      <c r="BT19" s="7"/>
      <c r="BU19" s="2" t="s">
        <v>138</v>
      </c>
      <c r="BV19" s="2" t="s">
        <v>129</v>
      </c>
      <c r="BW19" s="2" t="s">
        <v>412</v>
      </c>
      <c r="BX19" s="2" t="s">
        <v>132</v>
      </c>
      <c r="BY19" s="2" t="s">
        <v>141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475</v>
      </c>
      <c r="CJ19" s="2" t="s">
        <v>476</v>
      </c>
      <c r="CK19" s="2" t="s">
        <v>141</v>
      </c>
      <c r="CL19" s="2" t="s">
        <v>132</v>
      </c>
      <c r="CM19" s="4"/>
      <c r="CN19" s="8"/>
      <c r="CO19" s="4"/>
      <c r="CP19" s="8"/>
      <c r="CQ19" s="7"/>
      <c r="CR19" s="7"/>
      <c r="CS19" s="2" t="s">
        <v>308</v>
      </c>
      <c r="CT19" s="2" t="s">
        <v>129</v>
      </c>
      <c r="CU19" s="2" t="s">
        <v>132</v>
      </c>
      <c r="CV19" s="2" t="s">
        <v>132</v>
      </c>
      <c r="CW19" s="2" t="s">
        <v>141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477</v>
      </c>
      <c r="DH19" s="2" t="s">
        <v>132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417</v>
      </c>
      <c r="DT19" s="2" t="s">
        <v>132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166</v>
      </c>
      <c r="ED19" s="2" t="s">
        <v>129</v>
      </c>
      <c r="EE19" s="2" t="s">
        <v>132</v>
      </c>
      <c r="EF19" s="2" t="s">
        <v>132</v>
      </c>
      <c r="EG19" s="2" t="s">
        <v>141</v>
      </c>
      <c r="EH19" s="2" t="s">
        <v>132</v>
      </c>
      <c r="EI19" s="4"/>
      <c r="EJ19" s="8"/>
      <c r="EK19" s="4"/>
      <c r="EL19" s="8"/>
      <c r="EM19" s="7"/>
      <c r="EN19" s="7"/>
      <c r="EO19" s="2" t="s">
        <v>171</v>
      </c>
      <c r="EP19" s="2" t="s">
        <v>129</v>
      </c>
      <c r="EQ19" s="2" t="s">
        <v>132</v>
      </c>
      <c r="ER19" s="2" t="s">
        <v>132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308</v>
      </c>
      <c r="FB19" s="2" t="s">
        <v>129</v>
      </c>
      <c r="FC19" s="2" t="s">
        <v>132</v>
      </c>
      <c r="FD19" s="2" t="s">
        <v>132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129</v>
      </c>
      <c r="FO19" s="2" t="s">
        <v>478</v>
      </c>
      <c r="FP19" s="2" t="s">
        <v>132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129</v>
      </c>
      <c r="GA19" s="2" t="s">
        <v>369</v>
      </c>
      <c r="GB19" s="2" t="s">
        <v>132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420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160</v>
      </c>
      <c r="GX19" s="2" t="s">
        <v>129</v>
      </c>
      <c r="GY19" s="2" t="s">
        <v>132</v>
      </c>
      <c r="GZ19" s="2" t="s">
        <v>132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308</v>
      </c>
      <c r="HJ19" s="2" t="s">
        <v>129</v>
      </c>
      <c r="HK19" s="2" t="s">
        <v>132</v>
      </c>
      <c r="HL19" s="2" t="s">
        <v>132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246</v>
      </c>
      <c r="HX19" s="2" t="s">
        <v>132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479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171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138</v>
      </c>
      <c r="JF19" s="2" t="s">
        <v>129</v>
      </c>
      <c r="JG19" s="2" t="s">
        <v>475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171</v>
      </c>
      <c r="JR19" s="2" t="s">
        <v>129</v>
      </c>
      <c r="JS19" s="2" t="s">
        <v>132</v>
      </c>
      <c r="JT19" s="2" t="s">
        <v>132</v>
      </c>
      <c r="JU19" s="2" t="s">
        <v>141</v>
      </c>
      <c r="JV19" s="2" t="s">
        <v>132</v>
      </c>
      <c r="JW19" s="4"/>
      <c r="JX19" s="8"/>
      <c r="JY19" s="4"/>
      <c r="JZ19" s="8"/>
      <c r="KA19" s="7"/>
      <c r="KB19" s="7"/>
      <c r="KC19" s="2" t="s">
        <v>132</v>
      </c>
      <c r="KD19" s="2" t="s">
        <v>132</v>
      </c>
      <c r="KE19" s="2" t="s">
        <v>132</v>
      </c>
      <c r="KF19" s="2" t="s">
        <v>132</v>
      </c>
      <c r="KG19" s="2" t="s">
        <v>132</v>
      </c>
      <c r="KH19" s="2" t="s">
        <v>132</v>
      </c>
      <c r="KI19" s="4"/>
      <c r="KJ19" s="8"/>
      <c r="KK19" s="4"/>
      <c r="KL19" s="8"/>
      <c r="KM19" s="7"/>
      <c r="KN19" s="7"/>
      <c r="KO19" s="2" t="s">
        <v>171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171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172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171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171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2" t="s">
        <v>132</v>
      </c>
      <c r="NC19" s="4"/>
      <c r="ND19" s="8"/>
      <c r="NE19" s="4"/>
      <c r="NF19" s="8"/>
      <c r="NG19" s="7"/>
      <c r="NH19" s="7"/>
      <c r="NI19" s="2" t="s">
        <v>172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171</v>
      </c>
      <c r="NV19" s="2" t="s">
        <v>129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171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171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171</v>
      </c>
      <c r="PF19" s="2" t="s">
        <v>129</v>
      </c>
      <c r="PG19" s="2" t="s">
        <v>132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171</v>
      </c>
      <c r="PR19" s="2" t="s">
        <v>129</v>
      </c>
      <c r="PS19" s="2" t="s">
        <v>132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138</v>
      </c>
      <c r="QD19" s="2" t="s">
        <v>129</v>
      </c>
      <c r="QE19" s="2" t="s">
        <v>475</v>
      </c>
      <c r="QF19" s="2" t="s">
        <v>132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172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171</v>
      </c>
      <c r="RN19" s="2" t="s">
        <v>129</v>
      </c>
      <c r="RO19" s="2" t="s">
        <v>132</v>
      </c>
      <c r="RP19" s="2" t="s">
        <v>132</v>
      </c>
      <c r="RQ19" s="2" t="s">
        <v>141</v>
      </c>
      <c r="RR19" s="2" t="s">
        <v>132</v>
      </c>
    </row>
    <row r="20">
      <c r="A20" s="2" t="s">
        <v>480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481</v>
      </c>
      <c r="G20" s="2" t="s">
        <v>481</v>
      </c>
      <c r="H20" s="2" t="s">
        <v>481</v>
      </c>
      <c r="I20" s="2" t="s">
        <v>482</v>
      </c>
      <c r="J20" s="2" t="s">
        <v>127</v>
      </c>
      <c r="K20" s="2" t="s">
        <v>425</v>
      </c>
      <c r="L20" s="3">
        <v>136</v>
      </c>
      <c r="M20" s="3">
        <v>142.8</v>
      </c>
      <c r="N20" s="3">
        <v>279.99</v>
      </c>
      <c r="O20" s="2" t="s">
        <v>129</v>
      </c>
      <c r="P20" s="2" t="s">
        <v>483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185</v>
      </c>
      <c r="V20" s="2" t="s">
        <v>133</v>
      </c>
      <c r="W20" s="2" t="s">
        <v>134</v>
      </c>
      <c r="X20" s="2" t="s">
        <v>258</v>
      </c>
      <c r="Y20" s="2" t="s">
        <v>132</v>
      </c>
      <c r="Z20" s="4"/>
      <c r="AA20" s="4">
        <f>=ROUNDDOWN({0},0)</f>
      </c>
      <c r="AB20" s="5"/>
      <c r="AC20" s="2" t="s">
        <v>484</v>
      </c>
      <c r="AD20" s="4">
        <v>150</v>
      </c>
      <c r="AE20" s="4">
        <v>150</v>
      </c>
      <c r="AF20" s="6">
        <v>72</v>
      </c>
      <c r="AG20" s="6"/>
      <c r="AH20" s="7">
        <v>0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129</v>
      </c>
      <c r="BW20" s="2" t="s">
        <v>132</v>
      </c>
      <c r="BX20" s="2" t="s">
        <v>132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132</v>
      </c>
      <c r="CJ20" s="2" t="s">
        <v>132</v>
      </c>
      <c r="CK20" s="2" t="s">
        <v>141</v>
      </c>
      <c r="CL20" s="2" t="s">
        <v>132</v>
      </c>
      <c r="CM20" s="4"/>
      <c r="CN20" s="8"/>
      <c r="CO20" s="4"/>
      <c r="CP20" s="8"/>
      <c r="CQ20" s="7"/>
      <c r="CR20" s="7"/>
      <c r="CS20" s="2" t="s">
        <v>171</v>
      </c>
      <c r="CT20" s="2" t="s">
        <v>129</v>
      </c>
      <c r="CU20" s="2" t="s">
        <v>132</v>
      </c>
      <c r="CV20" s="2" t="s">
        <v>132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171</v>
      </c>
      <c r="DF20" s="2" t="s">
        <v>129</v>
      </c>
      <c r="DG20" s="2" t="s">
        <v>132</v>
      </c>
      <c r="DH20" s="2" t="s">
        <v>132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171</v>
      </c>
      <c r="DR20" s="2" t="s">
        <v>129</v>
      </c>
      <c r="DS20" s="2" t="s">
        <v>132</v>
      </c>
      <c r="DT20" s="2" t="s">
        <v>132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171</v>
      </c>
      <c r="ED20" s="2" t="s">
        <v>129</v>
      </c>
      <c r="EE20" s="2" t="s">
        <v>132</v>
      </c>
      <c r="EF20" s="2" t="s">
        <v>132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171</v>
      </c>
      <c r="EP20" s="2" t="s">
        <v>129</v>
      </c>
      <c r="EQ20" s="2" t="s">
        <v>132</v>
      </c>
      <c r="ER20" s="2" t="s">
        <v>132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171</v>
      </c>
      <c r="FB20" s="2" t="s">
        <v>129</v>
      </c>
      <c r="FC20" s="2" t="s">
        <v>132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171</v>
      </c>
      <c r="FN20" s="2" t="s">
        <v>129</v>
      </c>
      <c r="FO20" s="2" t="s">
        <v>132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171</v>
      </c>
      <c r="FZ20" s="2" t="s">
        <v>129</v>
      </c>
      <c r="GA20" s="2" t="s">
        <v>132</v>
      </c>
      <c r="GB20" s="2" t="s">
        <v>132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171</v>
      </c>
      <c r="GL20" s="2" t="s">
        <v>129</v>
      </c>
      <c r="GM20" s="2" t="s">
        <v>132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171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171</v>
      </c>
      <c r="HJ20" s="2" t="s">
        <v>129</v>
      </c>
      <c r="HK20" s="2" t="s">
        <v>132</v>
      </c>
      <c r="HL20" s="2" t="s">
        <v>132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308</v>
      </c>
      <c r="HV20" s="2" t="s">
        <v>129</v>
      </c>
      <c r="HW20" s="2" t="s">
        <v>132</v>
      </c>
      <c r="HX20" s="2" t="s">
        <v>132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171</v>
      </c>
      <c r="IH20" s="2" t="s">
        <v>129</v>
      </c>
      <c r="II20" s="2" t="s">
        <v>132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171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138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171</v>
      </c>
      <c r="JR20" s="2" t="s">
        <v>129</v>
      </c>
      <c r="JS20" s="2" t="s">
        <v>132</v>
      </c>
      <c r="JT20" s="2" t="s">
        <v>132</v>
      </c>
      <c r="JU20" s="2" t="s">
        <v>141</v>
      </c>
      <c r="JV20" s="2" t="s">
        <v>132</v>
      </c>
      <c r="JW20" s="4"/>
      <c r="JX20" s="8"/>
      <c r="JY20" s="4"/>
      <c r="JZ20" s="8"/>
      <c r="KA20" s="7"/>
      <c r="KB20" s="7"/>
      <c r="KC20" s="2" t="s">
        <v>132</v>
      </c>
      <c r="KD20" s="2" t="s">
        <v>132</v>
      </c>
      <c r="KE20" s="2" t="s">
        <v>132</v>
      </c>
      <c r="KF20" s="2" t="s">
        <v>132</v>
      </c>
      <c r="KG20" s="2" t="s">
        <v>132</v>
      </c>
      <c r="KH20" s="2" t="s">
        <v>132</v>
      </c>
      <c r="KI20" s="4"/>
      <c r="KJ20" s="8"/>
      <c r="KK20" s="4"/>
      <c r="KL20" s="8"/>
      <c r="KM20" s="7"/>
      <c r="KN20" s="7"/>
      <c r="KO20" s="2" t="s">
        <v>171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171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172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171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171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172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171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171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171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171</v>
      </c>
      <c r="PR20" s="2" t="s">
        <v>129</v>
      </c>
      <c r="PS20" s="2" t="s">
        <v>132</v>
      </c>
      <c r="PT20" s="2" t="s">
        <v>132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138</v>
      </c>
      <c r="QD20" s="2" t="s">
        <v>129</v>
      </c>
      <c r="QE20" s="2" t="s">
        <v>132</v>
      </c>
      <c r="QF20" s="2" t="s">
        <v>132</v>
      </c>
      <c r="QG20" s="2" t="s">
        <v>141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171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132</v>
      </c>
      <c r="RN20" s="2" t="s">
        <v>132</v>
      </c>
      <c r="RO20" s="2" t="s">
        <v>132</v>
      </c>
      <c r="RP20" s="2" t="s">
        <v>132</v>
      </c>
      <c r="RQ20" s="2" t="s">
        <v>132</v>
      </c>
      <c r="RR20" s="2" t="s">
        <v>132</v>
      </c>
    </row>
    <row r="21">
      <c r="A21" s="2" t="s">
        <v>485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486</v>
      </c>
      <c r="G21" s="2" t="s">
        <v>486</v>
      </c>
      <c r="H21" s="2" t="s">
        <v>486</v>
      </c>
      <c r="I21" s="2" t="s">
        <v>487</v>
      </c>
      <c r="J21" s="2" t="s">
        <v>127</v>
      </c>
      <c r="K21" s="2" t="s">
        <v>488</v>
      </c>
      <c r="L21" s="3">
        <v>88.78</v>
      </c>
      <c r="M21" s="3">
        <v>93.22</v>
      </c>
      <c r="N21" s="3">
        <v>199</v>
      </c>
      <c r="O21" s="2" t="s">
        <v>290</v>
      </c>
      <c r="P21" s="2" t="s">
        <v>291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185</v>
      </c>
      <c r="V21" s="2" t="s">
        <v>133</v>
      </c>
      <c r="W21" s="2" t="s">
        <v>258</v>
      </c>
      <c r="X21" s="2" t="s">
        <v>489</v>
      </c>
      <c r="Y21" s="2" t="s">
        <v>443</v>
      </c>
      <c r="Z21" s="4">
        <v>86</v>
      </c>
      <c r="AA21" s="4">
        <f>=ROUNDDOWN(430,0)</f>
      </c>
      <c r="AB21" s="5">
        <v>0.2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138</v>
      </c>
      <c r="BV21" s="2" t="s">
        <v>129</v>
      </c>
      <c r="BW21" s="2" t="s">
        <v>395</v>
      </c>
      <c r="BX21" s="2" t="s">
        <v>490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443</v>
      </c>
      <c r="CJ21" s="2" t="s">
        <v>491</v>
      </c>
      <c r="CK21" s="2" t="s">
        <v>141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132</v>
      </c>
      <c r="CV21" s="2" t="s">
        <v>446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492</v>
      </c>
      <c r="DH21" s="2" t="s">
        <v>493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447</v>
      </c>
      <c r="DT21" s="2" t="s">
        <v>132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160</v>
      </c>
      <c r="ED21" s="2" t="s">
        <v>129</v>
      </c>
      <c r="EE21" s="2" t="s">
        <v>132</v>
      </c>
      <c r="EF21" s="2" t="s">
        <v>132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171</v>
      </c>
      <c r="EP21" s="2" t="s">
        <v>129</v>
      </c>
      <c r="EQ21" s="2" t="s">
        <v>132</v>
      </c>
      <c r="ER21" s="2" t="s">
        <v>132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138</v>
      </c>
      <c r="FB21" s="2" t="s">
        <v>129</v>
      </c>
      <c r="FC21" s="2" t="s">
        <v>450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443</v>
      </c>
      <c r="FP21" s="2" t="s">
        <v>494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171</v>
      </c>
      <c r="FZ21" s="2" t="s">
        <v>129</v>
      </c>
      <c r="GA21" s="2" t="s">
        <v>132</v>
      </c>
      <c r="GB21" s="2" t="s">
        <v>132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171</v>
      </c>
      <c r="GL21" s="2" t="s">
        <v>129</v>
      </c>
      <c r="GM21" s="2" t="s">
        <v>132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171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453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308</v>
      </c>
      <c r="HV21" s="2" t="s">
        <v>129</v>
      </c>
      <c r="HW21" s="2" t="s">
        <v>246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375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171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138</v>
      </c>
      <c r="JF21" s="2" t="s">
        <v>129</v>
      </c>
      <c r="JG21" s="2" t="s">
        <v>443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308</v>
      </c>
      <c r="KD21" s="2" t="s">
        <v>129</v>
      </c>
      <c r="KE21" s="2" t="s">
        <v>132</v>
      </c>
      <c r="KF21" s="2" t="s">
        <v>132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171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171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172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171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171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172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172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171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132</v>
      </c>
      <c r="OT21" s="2" t="s">
        <v>132</v>
      </c>
      <c r="OU21" s="2" t="s">
        <v>132</v>
      </c>
      <c r="OV21" s="2" t="s">
        <v>132</v>
      </c>
      <c r="OW21" s="2" t="s">
        <v>132</v>
      </c>
      <c r="OX21" s="2" t="s">
        <v>132</v>
      </c>
      <c r="OY21" s="4"/>
      <c r="OZ21" s="8"/>
      <c r="PA21" s="4"/>
      <c r="PB21" s="8"/>
      <c r="PC21" s="7"/>
      <c r="PD21" s="7"/>
      <c r="PE21" s="2" t="s">
        <v>138</v>
      </c>
      <c r="PF21" s="2" t="s">
        <v>173</v>
      </c>
      <c r="PG21" s="2" t="s">
        <v>312</v>
      </c>
      <c r="PH21" s="2" t="s">
        <v>132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171</v>
      </c>
      <c r="PR21" s="2" t="s">
        <v>129</v>
      </c>
      <c r="PS21" s="2" t="s">
        <v>132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138</v>
      </c>
      <c r="QD21" s="2" t="s">
        <v>129</v>
      </c>
      <c r="QE21" s="2" t="s">
        <v>176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172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173</v>
      </c>
      <c r="RO21" s="2" t="s">
        <v>455</v>
      </c>
      <c r="RP21" s="2" t="s">
        <v>132</v>
      </c>
      <c r="RQ21" s="2" t="s">
        <v>141</v>
      </c>
      <c r="RR21" s="2" t="s">
        <v>132</v>
      </c>
    </row>
    <row r="22">
      <c r="A22" s="2" t="s">
        <v>495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496</v>
      </c>
      <c r="G22" s="2" t="s">
        <v>496</v>
      </c>
      <c r="H22" s="2" t="s">
        <v>496</v>
      </c>
      <c r="I22" s="2" t="s">
        <v>497</v>
      </c>
      <c r="J22" s="2" t="s">
        <v>127</v>
      </c>
      <c r="K22" s="2" t="s">
        <v>498</v>
      </c>
      <c r="L22" s="3">
        <v>103.5</v>
      </c>
      <c r="M22" s="3">
        <v>108.68</v>
      </c>
      <c r="N22" s="3">
        <v>234.99</v>
      </c>
      <c r="O22" s="2" t="s">
        <v>290</v>
      </c>
      <c r="P22" s="2" t="s">
        <v>291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132</v>
      </c>
      <c r="V22" s="2" t="s">
        <v>133</v>
      </c>
      <c r="W22" s="2" t="s">
        <v>460</v>
      </c>
      <c r="X22" s="2" t="s">
        <v>132</v>
      </c>
      <c r="Y22" s="2" t="s">
        <v>384</v>
      </c>
      <c r="Z22" s="4">
        <v>43</v>
      </c>
      <c r="AA22" s="4">
        <f>=ROUNDDOWN(43,0)</f>
      </c>
      <c r="AB22" s="5">
        <v>1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129</v>
      </c>
      <c r="BW22" s="2" t="s">
        <v>208</v>
      </c>
      <c r="BX22" s="2" t="s">
        <v>499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138</v>
      </c>
      <c r="CH22" s="2" t="s">
        <v>129</v>
      </c>
      <c r="CI22" s="2" t="s">
        <v>384</v>
      </c>
      <c r="CJ22" s="2" t="s">
        <v>428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132</v>
      </c>
      <c r="CV22" s="2" t="s">
        <v>132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208</v>
      </c>
      <c r="DH22" s="2" t="s">
        <v>500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361</v>
      </c>
      <c r="DT22" s="2" t="s">
        <v>392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208</v>
      </c>
      <c r="EF22" s="2" t="s">
        <v>501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364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138</v>
      </c>
      <c r="FB22" s="2" t="s">
        <v>129</v>
      </c>
      <c r="FC22" s="2" t="s">
        <v>365</v>
      </c>
      <c r="FD22" s="2" t="s">
        <v>502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208</v>
      </c>
      <c r="FP22" s="2" t="s">
        <v>395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171</v>
      </c>
      <c r="FZ22" s="2" t="s">
        <v>129</v>
      </c>
      <c r="GA22" s="2" t="s">
        <v>132</v>
      </c>
      <c r="GB22" s="2" t="s">
        <v>132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171</v>
      </c>
      <c r="GL22" s="2" t="s">
        <v>129</v>
      </c>
      <c r="GM22" s="2" t="s">
        <v>132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138</v>
      </c>
      <c r="GX22" s="2" t="s">
        <v>129</v>
      </c>
      <c r="GY22" s="2" t="s">
        <v>396</v>
      </c>
      <c r="GZ22" s="2" t="s">
        <v>503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129</v>
      </c>
      <c r="HK22" s="2" t="s">
        <v>374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308</v>
      </c>
      <c r="HV22" s="2" t="s">
        <v>129</v>
      </c>
      <c r="HW22" s="2" t="s">
        <v>246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375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171</v>
      </c>
      <c r="IT22" s="2" t="s">
        <v>129</v>
      </c>
      <c r="IU22" s="2" t="s">
        <v>132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138</v>
      </c>
      <c r="JF22" s="2" t="s">
        <v>129</v>
      </c>
      <c r="JG22" s="2" t="s">
        <v>208</v>
      </c>
      <c r="JH22" s="2" t="s">
        <v>504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138</v>
      </c>
      <c r="KD22" s="2" t="s">
        <v>168</v>
      </c>
      <c r="KE22" s="2" t="s">
        <v>427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171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171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172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171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171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172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172</v>
      </c>
      <c r="NJ22" s="2" t="s">
        <v>129</v>
      </c>
      <c r="NK22" s="2" t="s">
        <v>132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171</v>
      </c>
      <c r="NV22" s="2" t="s">
        <v>173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171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132</v>
      </c>
      <c r="OT22" s="2" t="s">
        <v>132</v>
      </c>
      <c r="OU22" s="2" t="s">
        <v>132</v>
      </c>
      <c r="OV22" s="2" t="s">
        <v>132</v>
      </c>
      <c r="OW22" s="2" t="s">
        <v>132</v>
      </c>
      <c r="OX22" s="2" t="s">
        <v>132</v>
      </c>
      <c r="OY22" s="4"/>
      <c r="OZ22" s="8"/>
      <c r="PA22" s="4"/>
      <c r="PB22" s="8"/>
      <c r="PC22" s="7"/>
      <c r="PD22" s="7"/>
      <c r="PE22" s="2" t="s">
        <v>138</v>
      </c>
      <c r="PF22" s="2" t="s">
        <v>173</v>
      </c>
      <c r="PG22" s="2" t="s">
        <v>400</v>
      </c>
      <c r="PH22" s="2" t="s">
        <v>505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171</v>
      </c>
      <c r="PR22" s="2" t="s">
        <v>129</v>
      </c>
      <c r="PS22" s="2" t="s">
        <v>132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138</v>
      </c>
      <c r="QD22" s="2" t="s">
        <v>129</v>
      </c>
      <c r="QE22" s="2" t="s">
        <v>176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171</v>
      </c>
      <c r="QP22" s="2" t="s">
        <v>173</v>
      </c>
      <c r="QQ22" s="2" t="s">
        <v>132</v>
      </c>
      <c r="QR22" s="2" t="s">
        <v>132</v>
      </c>
      <c r="QS22" s="2" t="s">
        <v>141</v>
      </c>
      <c r="QT22" s="2" t="s">
        <v>132</v>
      </c>
      <c r="QU22" s="4"/>
      <c r="QV22" s="8"/>
      <c r="QW22" s="4"/>
      <c r="QX22" s="8"/>
      <c r="QY22" s="7"/>
      <c r="QZ22" s="7"/>
      <c r="RA22" s="2" t="s">
        <v>172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138</v>
      </c>
      <c r="RN22" s="2" t="s">
        <v>173</v>
      </c>
      <c r="RO22" s="2" t="s">
        <v>402</v>
      </c>
      <c r="RP22" s="2" t="s">
        <v>506</v>
      </c>
      <c r="RQ22" s="2" t="s">
        <v>141</v>
      </c>
      <c r="RR22" s="2" t="s">
        <v>132</v>
      </c>
    </row>
    <row r="23">
      <c r="A23" s="2" t="s">
        <v>507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508</v>
      </c>
      <c r="G23" s="2" t="s">
        <v>508</v>
      </c>
      <c r="H23" s="2" t="s">
        <v>508</v>
      </c>
      <c r="I23" s="2" t="s">
        <v>509</v>
      </c>
      <c r="J23" s="2" t="s">
        <v>127</v>
      </c>
      <c r="K23" s="2" t="s">
        <v>510</v>
      </c>
      <c r="L23" s="3">
        <v>87.4</v>
      </c>
      <c r="M23" s="3">
        <v>91.77</v>
      </c>
      <c r="N23" s="3">
        <v>199.99</v>
      </c>
      <c r="O23" s="2" t="s">
        <v>290</v>
      </c>
      <c r="P23" s="2" t="s">
        <v>291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185</v>
      </c>
      <c r="V23" s="2" t="s">
        <v>133</v>
      </c>
      <c r="W23" s="2" t="s">
        <v>258</v>
      </c>
      <c r="X23" s="2" t="s">
        <v>460</v>
      </c>
      <c r="Y23" s="2" t="s">
        <v>461</v>
      </c>
      <c r="Z23" s="4">
        <v>97</v>
      </c>
      <c r="AA23" s="4">
        <f>=ROUNDDOWN({0},0)</f>
      </c>
      <c r="AB23" s="5"/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138</v>
      </c>
      <c r="BV23" s="2" t="s">
        <v>129</v>
      </c>
      <c r="BW23" s="2" t="s">
        <v>462</v>
      </c>
      <c r="BX23" s="2" t="s">
        <v>132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138</v>
      </c>
      <c r="CH23" s="2" t="s">
        <v>129</v>
      </c>
      <c r="CI23" s="2" t="s">
        <v>390</v>
      </c>
      <c r="CJ23" s="2" t="s">
        <v>511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308</v>
      </c>
      <c r="CT23" s="2" t="s">
        <v>129</v>
      </c>
      <c r="CU23" s="2" t="s">
        <v>132</v>
      </c>
      <c r="CV23" s="2" t="s">
        <v>132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465</v>
      </c>
      <c r="DH23" s="2" t="s">
        <v>132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160</v>
      </c>
      <c r="DR23" s="2" t="s">
        <v>129</v>
      </c>
      <c r="DS23" s="2" t="s">
        <v>132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160</v>
      </c>
      <c r="ED23" s="2" t="s">
        <v>129</v>
      </c>
      <c r="EE23" s="2" t="s">
        <v>132</v>
      </c>
      <c r="EF23" s="2" t="s">
        <v>132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171</v>
      </c>
      <c r="EP23" s="2" t="s">
        <v>129</v>
      </c>
      <c r="EQ23" s="2" t="s">
        <v>132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138</v>
      </c>
      <c r="FB23" s="2" t="s">
        <v>129</v>
      </c>
      <c r="FC23" s="2" t="s">
        <v>450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467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171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171</v>
      </c>
      <c r="GL23" s="2" t="s">
        <v>129</v>
      </c>
      <c r="GM23" s="2" t="s">
        <v>132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171</v>
      </c>
      <c r="GX23" s="2" t="s">
        <v>129</v>
      </c>
      <c r="GY23" s="2" t="s">
        <v>132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138</v>
      </c>
      <c r="HJ23" s="2" t="s">
        <v>129</v>
      </c>
      <c r="HK23" s="2" t="s">
        <v>453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308</v>
      </c>
      <c r="HV23" s="2" t="s">
        <v>129</v>
      </c>
      <c r="HW23" s="2" t="s">
        <v>246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375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171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138</v>
      </c>
      <c r="JF23" s="2" t="s">
        <v>129</v>
      </c>
      <c r="JG23" s="2" t="s">
        <v>390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132</v>
      </c>
      <c r="JR23" s="2" t="s">
        <v>132</v>
      </c>
      <c r="JS23" s="2" t="s">
        <v>132</v>
      </c>
      <c r="JT23" s="2" t="s">
        <v>132</v>
      </c>
      <c r="JU23" s="2" t="s">
        <v>132</v>
      </c>
      <c r="JV23" s="2" t="s">
        <v>132</v>
      </c>
      <c r="JW23" s="4"/>
      <c r="JX23" s="8"/>
      <c r="JY23" s="4"/>
      <c r="JZ23" s="8"/>
      <c r="KA23" s="7"/>
      <c r="KB23" s="7"/>
      <c r="KC23" s="2" t="s">
        <v>308</v>
      </c>
      <c r="KD23" s="2" t="s">
        <v>129</v>
      </c>
      <c r="KE23" s="2" t="s">
        <v>132</v>
      </c>
      <c r="KF23" s="2" t="s">
        <v>132</v>
      </c>
      <c r="KG23" s="2" t="s">
        <v>141</v>
      </c>
      <c r="KH23" s="2" t="s">
        <v>132</v>
      </c>
      <c r="KI23" s="4"/>
      <c r="KJ23" s="8"/>
      <c r="KK23" s="4"/>
      <c r="KL23" s="8"/>
      <c r="KM23" s="7"/>
      <c r="KN23" s="7"/>
      <c r="KO23" s="2" t="s">
        <v>171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171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172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171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171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172</v>
      </c>
      <c r="MX23" s="2" t="s">
        <v>129</v>
      </c>
      <c r="MY23" s="2" t="s">
        <v>132</v>
      </c>
      <c r="MZ23" s="2" t="s">
        <v>132</v>
      </c>
      <c r="NA23" s="2" t="s">
        <v>141</v>
      </c>
      <c r="NB23" s="2" t="s">
        <v>132</v>
      </c>
      <c r="NC23" s="4"/>
      <c r="ND23" s="8"/>
      <c r="NE23" s="4"/>
      <c r="NF23" s="8"/>
      <c r="NG23" s="7"/>
      <c r="NH23" s="7"/>
      <c r="NI23" s="2" t="s">
        <v>172</v>
      </c>
      <c r="NJ23" s="2" t="s">
        <v>129</v>
      </c>
      <c r="NK23" s="2" t="s">
        <v>132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4"/>
      <c r="OB23" s="8"/>
      <c r="OC23" s="4"/>
      <c r="OD23" s="8"/>
      <c r="OE23" s="7"/>
      <c r="OF23" s="7"/>
      <c r="OG23" s="2" t="s">
        <v>171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138</v>
      </c>
      <c r="PF23" s="2" t="s">
        <v>173</v>
      </c>
      <c r="PG23" s="2" t="s">
        <v>312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171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138</v>
      </c>
      <c r="QD23" s="2" t="s">
        <v>129</v>
      </c>
      <c r="QE23" s="2" t="s">
        <v>176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172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138</v>
      </c>
      <c r="RN23" s="2" t="s">
        <v>173</v>
      </c>
      <c r="RO23" s="2" t="s">
        <v>469</v>
      </c>
      <c r="RP23" s="2" t="s">
        <v>132</v>
      </c>
      <c r="RQ23" s="2" t="s">
        <v>141</v>
      </c>
      <c r="RR23" s="2" t="s">
        <v>132</v>
      </c>
    </row>
    <row r="24">
      <c r="A24" s="2" t="s">
        <v>512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513</v>
      </c>
      <c r="G24" s="2" t="s">
        <v>513</v>
      </c>
      <c r="H24" s="2" t="s">
        <v>513</v>
      </c>
      <c r="I24" s="2" t="s">
        <v>514</v>
      </c>
      <c r="J24" s="2" t="s">
        <v>127</v>
      </c>
      <c r="K24" s="2" t="s">
        <v>218</v>
      </c>
      <c r="L24" s="3">
        <v>85.5</v>
      </c>
      <c r="M24" s="3">
        <v>89.78</v>
      </c>
      <c r="N24" s="3">
        <v>199</v>
      </c>
      <c r="O24" s="2" t="s">
        <v>290</v>
      </c>
      <c r="P24" s="2" t="s">
        <v>291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185</v>
      </c>
      <c r="V24" s="2" t="s">
        <v>133</v>
      </c>
      <c r="W24" s="2" t="s">
        <v>515</v>
      </c>
      <c r="X24" s="2" t="s">
        <v>258</v>
      </c>
      <c r="Y24" s="2" t="s">
        <v>461</v>
      </c>
      <c r="Z24" s="4">
        <v>78</v>
      </c>
      <c r="AA24" s="4">
        <f>=ROUNDDOWN(780,0)</f>
      </c>
      <c r="AB24" s="5">
        <v>0.1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138</v>
      </c>
      <c r="BV24" s="2" t="s">
        <v>129</v>
      </c>
      <c r="BW24" s="2" t="s">
        <v>462</v>
      </c>
      <c r="BX24" s="2" t="s">
        <v>516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390</v>
      </c>
      <c r="CJ24" s="2" t="s">
        <v>517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138</v>
      </c>
      <c r="CT24" s="2" t="s">
        <v>129</v>
      </c>
      <c r="CU24" s="2" t="s">
        <v>132</v>
      </c>
      <c r="CV24" s="2" t="s">
        <v>446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129</v>
      </c>
      <c r="DG24" s="2" t="s">
        <v>465</v>
      </c>
      <c r="DH24" s="2" t="s">
        <v>518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447</v>
      </c>
      <c r="DT24" s="2" t="s">
        <v>132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173</v>
      </c>
      <c r="EE24" s="2" t="s">
        <v>449</v>
      </c>
      <c r="EF24" s="2" t="s">
        <v>519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171</v>
      </c>
      <c r="EP24" s="2" t="s">
        <v>129</v>
      </c>
      <c r="EQ24" s="2" t="s">
        <v>132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138</v>
      </c>
      <c r="FB24" s="2" t="s">
        <v>129</v>
      </c>
      <c r="FC24" s="2" t="s">
        <v>450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138</v>
      </c>
      <c r="FN24" s="2" t="s">
        <v>129</v>
      </c>
      <c r="FO24" s="2" t="s">
        <v>467</v>
      </c>
      <c r="FP24" s="2" t="s">
        <v>520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171</v>
      </c>
      <c r="FZ24" s="2" t="s">
        <v>129</v>
      </c>
      <c r="GA24" s="2" t="s">
        <v>132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171</v>
      </c>
      <c r="GL24" s="2" t="s">
        <v>129</v>
      </c>
      <c r="GM24" s="2" t="s">
        <v>132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171</v>
      </c>
      <c r="GX24" s="2" t="s">
        <v>129</v>
      </c>
      <c r="GY24" s="2" t="s">
        <v>132</v>
      </c>
      <c r="GZ24" s="2" t="s">
        <v>132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129</v>
      </c>
      <c r="HK24" s="2" t="s">
        <v>453</v>
      </c>
      <c r="HL24" s="2" t="s">
        <v>132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308</v>
      </c>
      <c r="HV24" s="2" t="s">
        <v>129</v>
      </c>
      <c r="HW24" s="2" t="s">
        <v>246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138</v>
      </c>
      <c r="IH24" s="2" t="s">
        <v>129</v>
      </c>
      <c r="II24" s="2" t="s">
        <v>375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171</v>
      </c>
      <c r="IT24" s="2" t="s">
        <v>129</v>
      </c>
      <c r="IU24" s="2" t="s">
        <v>132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138</v>
      </c>
      <c r="JF24" s="2" t="s">
        <v>129</v>
      </c>
      <c r="JG24" s="2" t="s">
        <v>390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308</v>
      </c>
      <c r="KD24" s="2" t="s">
        <v>129</v>
      </c>
      <c r="KE24" s="2" t="s">
        <v>132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171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171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172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171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171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172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172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171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132</v>
      </c>
      <c r="OT24" s="2" t="s">
        <v>132</v>
      </c>
      <c r="OU24" s="2" t="s">
        <v>132</v>
      </c>
      <c r="OV24" s="2" t="s">
        <v>132</v>
      </c>
      <c r="OW24" s="2" t="s">
        <v>132</v>
      </c>
      <c r="OX24" s="2" t="s">
        <v>132</v>
      </c>
      <c r="OY24" s="4"/>
      <c r="OZ24" s="8"/>
      <c r="PA24" s="4"/>
      <c r="PB24" s="8"/>
      <c r="PC24" s="7"/>
      <c r="PD24" s="7"/>
      <c r="PE24" s="2" t="s">
        <v>138</v>
      </c>
      <c r="PF24" s="2" t="s">
        <v>173</v>
      </c>
      <c r="PG24" s="2" t="s">
        <v>312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171</v>
      </c>
      <c r="PR24" s="2" t="s">
        <v>129</v>
      </c>
      <c r="PS24" s="2" t="s">
        <v>132</v>
      </c>
      <c r="PT24" s="2" t="s">
        <v>132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138</v>
      </c>
      <c r="QD24" s="2" t="s">
        <v>129</v>
      </c>
      <c r="QE24" s="2" t="s">
        <v>176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172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138</v>
      </c>
      <c r="RN24" s="2" t="s">
        <v>173</v>
      </c>
      <c r="RO24" s="2" t="s">
        <v>469</v>
      </c>
      <c r="RP24" s="2" t="s">
        <v>132</v>
      </c>
      <c r="RQ24" s="2" t="s">
        <v>141</v>
      </c>
      <c r="RR24" s="2" t="s">
        <v>132</v>
      </c>
    </row>
    <row r="25">
      <c r="A25" s="2" t="s">
        <v>521</v>
      </c>
      <c r="B25" s="2" t="s">
        <v>121</v>
      </c>
      <c r="C25" s="2" t="s">
        <v>122</v>
      </c>
      <c r="D25" s="2" t="s">
        <v>522</v>
      </c>
      <c r="E25" s="2" t="s">
        <v>523</v>
      </c>
      <c r="F25" s="2" t="s">
        <v>524</v>
      </c>
      <c r="G25" s="2" t="s">
        <v>524</v>
      </c>
      <c r="H25" s="2" t="s">
        <v>524</v>
      </c>
      <c r="I25" s="2" t="s">
        <v>525</v>
      </c>
      <c r="J25" s="2" t="s">
        <v>127</v>
      </c>
      <c r="K25" s="2" t="s">
        <v>526</v>
      </c>
      <c r="L25" s="3">
        <v>108.45</v>
      </c>
      <c r="M25" s="3">
        <v>113.87</v>
      </c>
      <c r="N25" s="3">
        <v>249.99</v>
      </c>
      <c r="O25" s="2" t="s">
        <v>129</v>
      </c>
      <c r="P25" s="2" t="s">
        <v>130</v>
      </c>
      <c r="Q25" s="2" t="s">
        <v>131</v>
      </c>
      <c r="R25" s="2" t="s">
        <v>132</v>
      </c>
      <c r="S25" s="2" t="s">
        <v>527</v>
      </c>
      <c r="T25" s="2" t="s">
        <v>132</v>
      </c>
      <c r="U25" s="2" t="s">
        <v>132</v>
      </c>
      <c r="V25" s="2" t="s">
        <v>186</v>
      </c>
      <c r="W25" s="2" t="s">
        <v>134</v>
      </c>
      <c r="X25" s="2" t="s">
        <v>132</v>
      </c>
      <c r="Y25" s="2" t="s">
        <v>528</v>
      </c>
      <c r="Z25" s="4">
        <v>260</v>
      </c>
      <c r="AA25" s="4">
        <f>=ROUNDDOWN(26,0)</f>
      </c>
      <c r="AB25" s="5">
        <v>10</v>
      </c>
      <c r="AC25" s="2" t="s">
        <v>529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30</v>
      </c>
      <c r="AQ25" s="8">
        <v>3324.53</v>
      </c>
      <c r="AR25" s="4"/>
      <c r="AS25" s="8"/>
      <c r="AT25" s="7"/>
      <c r="AU25" s="7"/>
      <c r="AV25" s="4">
        <v>30</v>
      </c>
      <c r="AW25" s="8">
        <v>3324.53</v>
      </c>
      <c r="AX25" s="4"/>
      <c r="AY25" s="8"/>
      <c r="AZ25" s="7"/>
      <c r="BA25" s="7"/>
      <c r="BB25" s="7">
        <v>1</v>
      </c>
      <c r="BC25" s="4">
        <v>32</v>
      </c>
      <c r="BD25" s="8">
        <v>3552.27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0.9359</v>
      </c>
      <c r="BJ25" s="4">
        <v>30</v>
      </c>
      <c r="BK25" s="8">
        <v>3324.53</v>
      </c>
      <c r="BL25" s="2" t="s">
        <v>530</v>
      </c>
      <c r="BM25" s="7">
        <v>1</v>
      </c>
      <c r="BN25" s="7">
        <v>1</v>
      </c>
      <c r="BO25" s="4">
        <v>18</v>
      </c>
      <c r="BP25" s="8">
        <v>1812.03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531</v>
      </c>
      <c r="BX25" s="2" t="s">
        <v>532</v>
      </c>
      <c r="BY25" s="2" t="s">
        <v>141</v>
      </c>
      <c r="BZ25" s="2" t="s">
        <v>132</v>
      </c>
      <c r="CA25" s="4">
        <v>4</v>
      </c>
      <c r="CB25" s="8">
        <v>455.48</v>
      </c>
      <c r="CC25" s="4"/>
      <c r="CD25" s="8"/>
      <c r="CE25" s="7"/>
      <c r="CF25" s="7"/>
      <c r="CG25" s="2" t="s">
        <v>138</v>
      </c>
      <c r="CH25" s="2" t="s">
        <v>129</v>
      </c>
      <c r="CI25" s="2" t="s">
        <v>533</v>
      </c>
      <c r="CJ25" s="2" t="s">
        <v>534</v>
      </c>
      <c r="CK25" s="2" t="s">
        <v>141</v>
      </c>
      <c r="CL25" s="2" t="s">
        <v>132</v>
      </c>
      <c r="CM25" s="4">
        <v>2</v>
      </c>
      <c r="CN25" s="8">
        <v>261.9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132</v>
      </c>
      <c r="CV25" s="2" t="s">
        <v>535</v>
      </c>
      <c r="CW25" s="2" t="s">
        <v>141</v>
      </c>
      <c r="CX25" s="2" t="s">
        <v>132</v>
      </c>
      <c r="CY25" s="4">
        <v>4</v>
      </c>
      <c r="CZ25" s="8">
        <v>544.6</v>
      </c>
      <c r="DA25" s="4"/>
      <c r="DB25" s="8"/>
      <c r="DC25" s="7"/>
      <c r="DD25" s="7"/>
      <c r="DE25" s="2" t="s">
        <v>138</v>
      </c>
      <c r="DF25" s="2" t="s">
        <v>129</v>
      </c>
      <c r="DG25" s="2" t="s">
        <v>536</v>
      </c>
      <c r="DH25" s="2" t="s">
        <v>537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538</v>
      </c>
      <c r="DT25" s="2" t="s">
        <v>539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138</v>
      </c>
      <c r="ED25" s="2" t="s">
        <v>129</v>
      </c>
      <c r="EE25" s="2" t="s">
        <v>540</v>
      </c>
      <c r="EF25" s="2" t="s">
        <v>541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171</v>
      </c>
      <c r="EP25" s="2" t="s">
        <v>129</v>
      </c>
      <c r="EQ25" s="2" t="s">
        <v>132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138</v>
      </c>
      <c r="FB25" s="2" t="s">
        <v>129</v>
      </c>
      <c r="FC25" s="2" t="s">
        <v>542</v>
      </c>
      <c r="FD25" s="2" t="s">
        <v>543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138</v>
      </c>
      <c r="FN25" s="2" t="s">
        <v>129</v>
      </c>
      <c r="FO25" s="2" t="s">
        <v>544</v>
      </c>
      <c r="FP25" s="2" t="s">
        <v>545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138</v>
      </c>
      <c r="FZ25" s="2" t="s">
        <v>129</v>
      </c>
      <c r="GA25" s="2" t="s">
        <v>156</v>
      </c>
      <c r="GB25" s="2" t="s">
        <v>365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158</v>
      </c>
      <c r="GN25" s="2" t="s">
        <v>546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160</v>
      </c>
      <c r="GX25" s="2" t="s">
        <v>129</v>
      </c>
      <c r="GY25" s="2" t="s">
        <v>132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129</v>
      </c>
      <c r="HK25" s="2" t="s">
        <v>161</v>
      </c>
      <c r="HL25" s="2" t="s">
        <v>547</v>
      </c>
      <c r="HM25" s="2" t="s">
        <v>141</v>
      </c>
      <c r="HN25" s="2" t="s">
        <v>132</v>
      </c>
      <c r="HO25" s="4">
        <v>2</v>
      </c>
      <c r="HP25" s="8">
        <v>250.52</v>
      </c>
      <c r="HQ25" s="4"/>
      <c r="HR25" s="8"/>
      <c r="HS25" s="7"/>
      <c r="HT25" s="7"/>
      <c r="HU25" s="2" t="s">
        <v>138</v>
      </c>
      <c r="HV25" s="2" t="s">
        <v>129</v>
      </c>
      <c r="HW25" s="2" t="s">
        <v>163</v>
      </c>
      <c r="HX25" s="2" t="s">
        <v>548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164</v>
      </c>
      <c r="IJ25" s="2" t="s">
        <v>549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166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138</v>
      </c>
      <c r="JF25" s="2" t="s">
        <v>129</v>
      </c>
      <c r="JG25" s="2" t="s">
        <v>533</v>
      </c>
      <c r="JH25" s="2" t="s">
        <v>550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138</v>
      </c>
      <c r="KD25" s="2" t="s">
        <v>168</v>
      </c>
      <c r="KE25" s="2" t="s">
        <v>169</v>
      </c>
      <c r="KF25" s="2" t="s">
        <v>551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171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172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171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171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171</v>
      </c>
      <c r="NJ25" s="2" t="s">
        <v>129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171</v>
      </c>
      <c r="NV25" s="2" t="s">
        <v>173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171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138</v>
      </c>
      <c r="PF25" s="2" t="s">
        <v>173</v>
      </c>
      <c r="PG25" s="2" t="s">
        <v>174</v>
      </c>
      <c r="PH25" s="2" t="s">
        <v>552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138</v>
      </c>
      <c r="QD25" s="2" t="s">
        <v>129</v>
      </c>
      <c r="QE25" s="2" t="s">
        <v>176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173</v>
      </c>
      <c r="QQ25" s="2" t="s">
        <v>213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171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173</v>
      </c>
      <c r="RO25" s="2" t="s">
        <v>553</v>
      </c>
      <c r="RP25" s="2" t="s">
        <v>554</v>
      </c>
      <c r="RQ25" s="2" t="s">
        <v>141</v>
      </c>
      <c r="RR25" s="2" t="s">
        <v>132</v>
      </c>
    </row>
    <row r="26">
      <c r="A26" s="2" t="s">
        <v>555</v>
      </c>
      <c r="B26" s="2" t="s">
        <v>121</v>
      </c>
      <c r="C26" s="2" t="s">
        <v>122</v>
      </c>
      <c r="D26" s="2" t="s">
        <v>522</v>
      </c>
      <c r="E26" s="2" t="s">
        <v>523</v>
      </c>
      <c r="F26" s="2" t="s">
        <v>524</v>
      </c>
      <c r="G26" s="2" t="s">
        <v>524</v>
      </c>
      <c r="H26" s="2" t="s">
        <v>524</v>
      </c>
      <c r="I26" s="2" t="s">
        <v>525</v>
      </c>
      <c r="J26" s="2" t="s">
        <v>127</v>
      </c>
      <c r="K26" s="2" t="s">
        <v>556</v>
      </c>
      <c r="L26" s="3">
        <v>108.45</v>
      </c>
      <c r="M26" s="3">
        <v>113.87</v>
      </c>
      <c r="N26" s="3">
        <v>249.99</v>
      </c>
      <c r="O26" s="2" t="s">
        <v>129</v>
      </c>
      <c r="P26" s="2" t="s">
        <v>219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185</v>
      </c>
      <c r="V26" s="2" t="s">
        <v>133</v>
      </c>
      <c r="W26" s="2" t="s">
        <v>134</v>
      </c>
      <c r="X26" s="2" t="s">
        <v>132</v>
      </c>
      <c r="Y26" s="2" t="s">
        <v>557</v>
      </c>
      <c r="Z26" s="4">
        <v>55</v>
      </c>
      <c r="AA26" s="4">
        <f>=ROUNDDOWN(91.6666666666667,0)</f>
      </c>
      <c r="AB26" s="5">
        <v>0.6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</v>
      </c>
      <c r="AQ26" s="8">
        <v>227.74</v>
      </c>
      <c r="AR26" s="4"/>
      <c r="AS26" s="8"/>
      <c r="AT26" s="7"/>
      <c r="AU26" s="7"/>
      <c r="AV26" s="4">
        <v>2</v>
      </c>
      <c r="AW26" s="8">
        <v>227.74</v>
      </c>
      <c r="AX26" s="4"/>
      <c r="AY26" s="8"/>
      <c r="AZ26" s="7"/>
      <c r="BA26" s="7"/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0.0641</v>
      </c>
      <c r="BJ26" s="4">
        <v>2</v>
      </c>
      <c r="BK26" s="8">
        <v>227.74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558</v>
      </c>
      <c r="BX26" s="2" t="s">
        <v>559</v>
      </c>
      <c r="BY26" s="2" t="s">
        <v>141</v>
      </c>
      <c r="BZ26" s="2" t="s">
        <v>132</v>
      </c>
      <c r="CA26" s="4">
        <v>2</v>
      </c>
      <c r="CB26" s="8">
        <v>227.74</v>
      </c>
      <c r="CC26" s="4"/>
      <c r="CD26" s="8"/>
      <c r="CE26" s="7"/>
      <c r="CF26" s="7"/>
      <c r="CG26" s="2" t="s">
        <v>138</v>
      </c>
      <c r="CH26" s="2" t="s">
        <v>129</v>
      </c>
      <c r="CI26" s="2" t="s">
        <v>557</v>
      </c>
      <c r="CJ26" s="2" t="s">
        <v>560</v>
      </c>
      <c r="CK26" s="2" t="s">
        <v>141</v>
      </c>
      <c r="CL26" s="2" t="s">
        <v>132</v>
      </c>
      <c r="CM26" s="4"/>
      <c r="CN26" s="8"/>
      <c r="CO26" s="4"/>
      <c r="CP26" s="8"/>
      <c r="CQ26" s="7"/>
      <c r="CR26" s="7"/>
      <c r="CS26" s="2" t="s">
        <v>171</v>
      </c>
      <c r="CT26" s="2" t="s">
        <v>129</v>
      </c>
      <c r="CU26" s="2" t="s">
        <v>132</v>
      </c>
      <c r="CV26" s="2" t="s">
        <v>132</v>
      </c>
      <c r="CW26" s="2" t="s">
        <v>141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129</v>
      </c>
      <c r="DG26" s="2" t="s">
        <v>561</v>
      </c>
      <c r="DH26" s="2" t="s">
        <v>562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361</v>
      </c>
      <c r="DT26" s="2" t="s">
        <v>563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564</v>
      </c>
      <c r="EF26" s="2" t="s">
        <v>132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171</v>
      </c>
      <c r="EP26" s="2" t="s">
        <v>129</v>
      </c>
      <c r="EQ26" s="2" t="s">
        <v>132</v>
      </c>
      <c r="ER26" s="2" t="s">
        <v>132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138</v>
      </c>
      <c r="FB26" s="2" t="s">
        <v>129</v>
      </c>
      <c r="FC26" s="2" t="s">
        <v>565</v>
      </c>
      <c r="FD26" s="2" t="s">
        <v>566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567</v>
      </c>
      <c r="FP26" s="2" t="s">
        <v>568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452</v>
      </c>
      <c r="GB26" s="2" t="s">
        <v>476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370</v>
      </c>
      <c r="GN26" s="2" t="s">
        <v>569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129</v>
      </c>
      <c r="GY26" s="2" t="s">
        <v>570</v>
      </c>
      <c r="GZ26" s="2" t="s">
        <v>571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129</v>
      </c>
      <c r="HK26" s="2" t="s">
        <v>572</v>
      </c>
      <c r="HL26" s="2" t="s">
        <v>390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129</v>
      </c>
      <c r="HW26" s="2" t="s">
        <v>246</v>
      </c>
      <c r="HX26" s="2" t="s">
        <v>132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573</v>
      </c>
      <c r="IJ26" s="2" t="s">
        <v>574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138</v>
      </c>
      <c r="IT26" s="2" t="s">
        <v>129</v>
      </c>
      <c r="IU26" s="2" t="s">
        <v>309</v>
      </c>
      <c r="IV26" s="2" t="s">
        <v>575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138</v>
      </c>
      <c r="JF26" s="2" t="s">
        <v>129</v>
      </c>
      <c r="JG26" s="2" t="s">
        <v>576</v>
      </c>
      <c r="JH26" s="2" t="s">
        <v>577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138</v>
      </c>
      <c r="KD26" s="2" t="s">
        <v>168</v>
      </c>
      <c r="KE26" s="2" t="s">
        <v>578</v>
      </c>
      <c r="KF26" s="2" t="s">
        <v>579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171</v>
      </c>
      <c r="KP26" s="2" t="s">
        <v>129</v>
      </c>
      <c r="KQ26" s="2" t="s">
        <v>132</v>
      </c>
      <c r="KR26" s="2" t="s">
        <v>132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172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171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171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172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171</v>
      </c>
      <c r="NJ26" s="2" t="s">
        <v>129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171</v>
      </c>
      <c r="NV26" s="2" t="s">
        <v>173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171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132</v>
      </c>
      <c r="OT26" s="2" t="s">
        <v>132</v>
      </c>
      <c r="OU26" s="2" t="s">
        <v>132</v>
      </c>
      <c r="OV26" s="2" t="s">
        <v>132</v>
      </c>
      <c r="OW26" s="2" t="s">
        <v>132</v>
      </c>
      <c r="OX26" s="2" t="s">
        <v>132</v>
      </c>
      <c r="OY26" s="4"/>
      <c r="OZ26" s="8"/>
      <c r="PA26" s="4"/>
      <c r="PB26" s="8"/>
      <c r="PC26" s="7"/>
      <c r="PD26" s="7"/>
      <c r="PE26" s="2" t="s">
        <v>138</v>
      </c>
      <c r="PF26" s="2" t="s">
        <v>173</v>
      </c>
      <c r="PG26" s="2" t="s">
        <v>312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138</v>
      </c>
      <c r="QD26" s="2" t="s">
        <v>129</v>
      </c>
      <c r="QE26" s="2" t="s">
        <v>176</v>
      </c>
      <c r="QF26" s="2" t="s">
        <v>132</v>
      </c>
      <c r="QG26" s="2" t="s">
        <v>141</v>
      </c>
      <c r="QH26" s="2" t="s">
        <v>132</v>
      </c>
      <c r="QI26" s="4"/>
      <c r="QJ26" s="8"/>
      <c r="QK26" s="4"/>
      <c r="QL26" s="8"/>
      <c r="QM26" s="7"/>
      <c r="QN26" s="7"/>
      <c r="QO26" s="2" t="s">
        <v>171</v>
      </c>
      <c r="QP26" s="2" t="s">
        <v>173</v>
      </c>
      <c r="QQ26" s="2" t="s">
        <v>132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171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173</v>
      </c>
      <c r="RO26" s="2" t="s">
        <v>546</v>
      </c>
      <c r="RP26" s="2" t="s">
        <v>132</v>
      </c>
      <c r="RQ26" s="2" t="s">
        <v>141</v>
      </c>
      <c r="RR26" s="2" t="s">
        <v>132</v>
      </c>
    </row>
    <row r="27">
      <c r="A27" s="2" t="s">
        <v>580</v>
      </c>
      <c r="B27" s="2" t="s">
        <v>121</v>
      </c>
      <c r="C27" s="2" t="s">
        <v>122</v>
      </c>
      <c r="D27" s="2" t="s">
        <v>522</v>
      </c>
      <c r="E27" s="2" t="s">
        <v>523</v>
      </c>
      <c r="F27" s="2" t="s">
        <v>581</v>
      </c>
      <c r="G27" s="2" t="s">
        <v>581</v>
      </c>
      <c r="H27" s="2" t="s">
        <v>581</v>
      </c>
      <c r="I27" s="2" t="s">
        <v>582</v>
      </c>
      <c r="J27" s="2" t="s">
        <v>127</v>
      </c>
      <c r="K27" s="2" t="s">
        <v>583</v>
      </c>
      <c r="L27" s="3">
        <v>67.24</v>
      </c>
      <c r="M27" s="3">
        <v>70.6</v>
      </c>
      <c r="N27" s="3">
        <v>159.99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584</v>
      </c>
      <c r="T27" s="2" t="s">
        <v>132</v>
      </c>
      <c r="U27" s="2" t="s">
        <v>132</v>
      </c>
      <c r="V27" s="2" t="s">
        <v>221</v>
      </c>
      <c r="W27" s="2" t="s">
        <v>460</v>
      </c>
      <c r="X27" s="2" t="s">
        <v>258</v>
      </c>
      <c r="Y27" s="2" t="s">
        <v>585</v>
      </c>
      <c r="Z27" s="4">
        <v>437</v>
      </c>
      <c r="AA27" s="4">
        <f>=ROUNDDOWN(31.2142857142857,0)</f>
      </c>
      <c r="AB27" s="5">
        <v>14</v>
      </c>
      <c r="AC27" s="2" t="s">
        <v>586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35</v>
      </c>
      <c r="AQ27" s="8">
        <v>2692.58</v>
      </c>
      <c r="AR27" s="4"/>
      <c r="AS27" s="8"/>
      <c r="AT27" s="7"/>
      <c r="AU27" s="7"/>
      <c r="AV27" s="4">
        <v>35</v>
      </c>
      <c r="AW27" s="8">
        <v>2692.58</v>
      </c>
      <c r="AX27" s="4"/>
      <c r="AY27" s="8"/>
      <c r="AZ27" s="7"/>
      <c r="BA27" s="7"/>
      <c r="BB27" s="7">
        <v>1</v>
      </c>
      <c r="BC27" s="4">
        <v>35</v>
      </c>
      <c r="BD27" s="8">
        <v>2692.58</v>
      </c>
      <c r="BE27" s="4"/>
      <c r="BF27" s="8"/>
      <c r="BG27" s="7"/>
      <c r="BH27" s="7"/>
      <c r="BI27" s="7">
        <v>1</v>
      </c>
      <c r="BJ27" s="4">
        <v>35</v>
      </c>
      <c r="BK27" s="8">
        <v>2692.58</v>
      </c>
      <c r="BL27" s="2" t="s">
        <v>587</v>
      </c>
      <c r="BM27" s="7">
        <v>1</v>
      </c>
      <c r="BN27" s="7">
        <v>1</v>
      </c>
      <c r="BO27" s="4">
        <v>7</v>
      </c>
      <c r="BP27" s="8">
        <v>452.54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588</v>
      </c>
      <c r="BX27" s="2" t="s">
        <v>589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262</v>
      </c>
      <c r="CJ27" s="2" t="s">
        <v>588</v>
      </c>
      <c r="CK27" s="2" t="s">
        <v>141</v>
      </c>
      <c r="CL27" s="2" t="s">
        <v>132</v>
      </c>
      <c r="CM27" s="4">
        <v>21</v>
      </c>
      <c r="CN27" s="8">
        <v>1704.99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132</v>
      </c>
      <c r="CV27" s="2" t="s">
        <v>146</v>
      </c>
      <c r="CW27" s="2" t="s">
        <v>141</v>
      </c>
      <c r="CX27" s="2" t="s">
        <v>132</v>
      </c>
      <c r="CY27" s="4">
        <v>3</v>
      </c>
      <c r="CZ27" s="8">
        <v>247.8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262</v>
      </c>
      <c r="DH27" s="2" t="s">
        <v>590</v>
      </c>
      <c r="DI27" s="2" t="s">
        <v>141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266</v>
      </c>
      <c r="DT27" s="2" t="s">
        <v>591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166</v>
      </c>
      <c r="ED27" s="2" t="s">
        <v>129</v>
      </c>
      <c r="EE27" s="2" t="s">
        <v>132</v>
      </c>
      <c r="EF27" s="2" t="s">
        <v>132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171</v>
      </c>
      <c r="EP27" s="2" t="s">
        <v>129</v>
      </c>
      <c r="EQ27" s="2" t="s">
        <v>132</v>
      </c>
      <c r="ER27" s="2" t="s">
        <v>132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138</v>
      </c>
      <c r="FB27" s="2" t="s">
        <v>129</v>
      </c>
      <c r="FC27" s="2" t="s">
        <v>592</v>
      </c>
      <c r="FD27" s="2" t="s">
        <v>593</v>
      </c>
      <c r="FE27" s="2" t="s">
        <v>141</v>
      </c>
      <c r="FF27" s="2" t="s">
        <v>132</v>
      </c>
      <c r="FG27" s="4">
        <v>2</v>
      </c>
      <c r="FH27" s="8">
        <v>140.4</v>
      </c>
      <c r="FI27" s="4"/>
      <c r="FJ27" s="8"/>
      <c r="FK27" s="7"/>
      <c r="FL27" s="7"/>
      <c r="FM27" s="2" t="s">
        <v>138</v>
      </c>
      <c r="FN27" s="2" t="s">
        <v>129</v>
      </c>
      <c r="FO27" s="2" t="s">
        <v>273</v>
      </c>
      <c r="FP27" s="2" t="s">
        <v>594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156</v>
      </c>
      <c r="GB27" s="2" t="s">
        <v>595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370</v>
      </c>
      <c r="GN27" s="2" t="s">
        <v>596</v>
      </c>
      <c r="GO27" s="2" t="s">
        <v>141</v>
      </c>
      <c r="GP27" s="2" t="s">
        <v>132</v>
      </c>
      <c r="GQ27" s="4">
        <v>1</v>
      </c>
      <c r="GR27" s="8">
        <v>76.25</v>
      </c>
      <c r="GS27" s="4"/>
      <c r="GT27" s="8"/>
      <c r="GU27" s="7"/>
      <c r="GV27" s="7"/>
      <c r="GW27" s="2" t="s">
        <v>138</v>
      </c>
      <c r="GX27" s="2" t="s">
        <v>129</v>
      </c>
      <c r="GY27" s="2" t="s">
        <v>597</v>
      </c>
      <c r="GZ27" s="2" t="s">
        <v>598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279</v>
      </c>
      <c r="HL27" s="2" t="s">
        <v>599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163</v>
      </c>
      <c r="HX27" s="2" t="s">
        <v>132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129</v>
      </c>
      <c r="II27" s="2" t="s">
        <v>281</v>
      </c>
      <c r="IJ27" s="2" t="s">
        <v>600</v>
      </c>
      <c r="IK27" s="2" t="s">
        <v>141</v>
      </c>
      <c r="IL27" s="2" t="s">
        <v>132</v>
      </c>
      <c r="IM27" s="4">
        <v>1</v>
      </c>
      <c r="IN27" s="8">
        <v>70.6</v>
      </c>
      <c r="IO27" s="4"/>
      <c r="IP27" s="8"/>
      <c r="IQ27" s="7"/>
      <c r="IR27" s="7"/>
      <c r="IS27" s="2" t="s">
        <v>138</v>
      </c>
      <c r="IT27" s="2" t="s">
        <v>129</v>
      </c>
      <c r="IU27" s="2" t="s">
        <v>309</v>
      </c>
      <c r="IV27" s="2" t="s">
        <v>601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138</v>
      </c>
      <c r="JF27" s="2" t="s">
        <v>129</v>
      </c>
      <c r="JG27" s="2" t="s">
        <v>262</v>
      </c>
      <c r="JH27" s="2" t="s">
        <v>602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138</v>
      </c>
      <c r="KD27" s="2" t="s">
        <v>168</v>
      </c>
      <c r="KE27" s="2" t="s">
        <v>283</v>
      </c>
      <c r="KF27" s="2" t="s">
        <v>603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171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172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171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171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171</v>
      </c>
      <c r="NJ27" s="2" t="s">
        <v>129</v>
      </c>
      <c r="NK27" s="2" t="s">
        <v>132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171</v>
      </c>
      <c r="NV27" s="2" t="s">
        <v>173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171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132</v>
      </c>
      <c r="OT27" s="2" t="s">
        <v>132</v>
      </c>
      <c r="OU27" s="2" t="s">
        <v>132</v>
      </c>
      <c r="OV27" s="2" t="s">
        <v>132</v>
      </c>
      <c r="OW27" s="2" t="s">
        <v>132</v>
      </c>
      <c r="OX27" s="2" t="s">
        <v>132</v>
      </c>
      <c r="OY27" s="4"/>
      <c r="OZ27" s="8"/>
      <c r="PA27" s="4"/>
      <c r="PB27" s="8"/>
      <c r="PC27" s="7"/>
      <c r="PD27" s="7"/>
      <c r="PE27" s="2" t="s">
        <v>138</v>
      </c>
      <c r="PF27" s="2" t="s">
        <v>173</v>
      </c>
      <c r="PG27" s="2" t="s">
        <v>312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138</v>
      </c>
      <c r="QD27" s="2" t="s">
        <v>129</v>
      </c>
      <c r="QE27" s="2" t="s">
        <v>176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138</v>
      </c>
      <c r="QP27" s="2" t="s">
        <v>173</v>
      </c>
      <c r="QQ27" s="2" t="s">
        <v>286</v>
      </c>
      <c r="QR27" s="2" t="s">
        <v>132</v>
      </c>
      <c r="QS27" s="2" t="s">
        <v>141</v>
      </c>
      <c r="QT27" s="2" t="s">
        <v>132</v>
      </c>
      <c r="QU27" s="4"/>
      <c r="QV27" s="8"/>
      <c r="QW27" s="4"/>
      <c r="QX27" s="8"/>
      <c r="QY27" s="7"/>
      <c r="QZ27" s="7"/>
      <c r="RA27" s="2" t="s">
        <v>172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138</v>
      </c>
      <c r="RN27" s="2" t="s">
        <v>173</v>
      </c>
      <c r="RO27" s="2" t="s">
        <v>553</v>
      </c>
      <c r="RP27" s="2" t="s">
        <v>604</v>
      </c>
      <c r="RQ27" s="2" t="s">
        <v>141</v>
      </c>
      <c r="RR27" s="2" t="s">
        <v>132</v>
      </c>
    </row>
    <row r="28">
      <c r="A28" s="2" t="s">
        <v>605</v>
      </c>
      <c r="B28" s="2" t="s">
        <v>121</v>
      </c>
      <c r="C28" s="2" t="s">
        <v>122</v>
      </c>
      <c r="D28" s="2" t="s">
        <v>522</v>
      </c>
      <c r="E28" s="2" t="s">
        <v>523</v>
      </c>
      <c r="F28" s="2" t="s">
        <v>606</v>
      </c>
      <c r="G28" s="2" t="s">
        <v>606</v>
      </c>
      <c r="H28" s="2" t="s">
        <v>606</v>
      </c>
      <c r="I28" s="2" t="s">
        <v>607</v>
      </c>
      <c r="J28" s="2" t="s">
        <v>127</v>
      </c>
      <c r="K28" s="2" t="s">
        <v>608</v>
      </c>
      <c r="L28" s="3">
        <v>113.85</v>
      </c>
      <c r="M28" s="3">
        <v>119.54</v>
      </c>
      <c r="N28" s="3">
        <v>249.99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609</v>
      </c>
      <c r="T28" s="2" t="s">
        <v>132</v>
      </c>
      <c r="U28" s="2" t="s">
        <v>132</v>
      </c>
      <c r="V28" s="2" t="s">
        <v>186</v>
      </c>
      <c r="W28" s="2" t="s">
        <v>134</v>
      </c>
      <c r="X28" s="2" t="s">
        <v>132</v>
      </c>
      <c r="Y28" s="2" t="s">
        <v>610</v>
      </c>
      <c r="Z28" s="4">
        <v>111</v>
      </c>
      <c r="AA28" s="4">
        <f>=ROUNDDOWN(13.2142857142857,0)</f>
      </c>
      <c r="AB28" s="5">
        <v>8.4</v>
      </c>
      <c r="AC28" s="2" t="s">
        <v>136</v>
      </c>
      <c r="AD28" s="4">
        <v>150</v>
      </c>
      <c r="AE28" s="4">
        <v>290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8</v>
      </c>
      <c r="AQ28" s="8">
        <v>1056.02</v>
      </c>
      <c r="AR28" s="4"/>
      <c r="AS28" s="8"/>
      <c r="AT28" s="7"/>
      <c r="AU28" s="7"/>
      <c r="AV28" s="4">
        <v>8</v>
      </c>
      <c r="AW28" s="8">
        <v>1056.02</v>
      </c>
      <c r="AX28" s="4"/>
      <c r="AY28" s="8"/>
      <c r="AZ28" s="7"/>
      <c r="BA28" s="7"/>
      <c r="BB28" s="7">
        <v>1</v>
      </c>
      <c r="BC28" s="4">
        <v>8</v>
      </c>
      <c r="BD28" s="8">
        <v>1056.02</v>
      </c>
      <c r="BE28" s="4"/>
      <c r="BF28" s="8"/>
      <c r="BG28" s="7"/>
      <c r="BH28" s="7"/>
      <c r="BI28" s="7">
        <v>1</v>
      </c>
      <c r="BJ28" s="4">
        <v>8</v>
      </c>
      <c r="BK28" s="8">
        <v>1056.02</v>
      </c>
      <c r="BL28" s="2" t="s">
        <v>611</v>
      </c>
      <c r="BM28" s="7">
        <v>1</v>
      </c>
      <c r="BN28" s="7">
        <v>1</v>
      </c>
      <c r="BO28" s="4">
        <v>1</v>
      </c>
      <c r="BP28" s="8">
        <v>103.03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612</v>
      </c>
      <c r="BX28" s="2" t="s">
        <v>613</v>
      </c>
      <c r="BY28" s="2" t="s">
        <v>141</v>
      </c>
      <c r="BZ28" s="2" t="s">
        <v>132</v>
      </c>
      <c r="CA28" s="4">
        <v>4</v>
      </c>
      <c r="CB28" s="8">
        <v>540.32</v>
      </c>
      <c r="CC28" s="4"/>
      <c r="CD28" s="8"/>
      <c r="CE28" s="7"/>
      <c r="CF28" s="7"/>
      <c r="CG28" s="2" t="s">
        <v>138</v>
      </c>
      <c r="CH28" s="2" t="s">
        <v>129</v>
      </c>
      <c r="CI28" s="2" t="s">
        <v>614</v>
      </c>
      <c r="CJ28" s="2" t="s">
        <v>534</v>
      </c>
      <c r="CK28" s="2" t="s">
        <v>141</v>
      </c>
      <c r="CL28" s="2" t="s">
        <v>132</v>
      </c>
      <c r="CM28" s="4"/>
      <c r="CN28" s="8"/>
      <c r="CO28" s="4"/>
      <c r="CP28" s="8"/>
      <c r="CQ28" s="7"/>
      <c r="CR28" s="7"/>
      <c r="CS28" s="2" t="s">
        <v>308</v>
      </c>
      <c r="CT28" s="2" t="s">
        <v>173</v>
      </c>
      <c r="CU28" s="2" t="s">
        <v>132</v>
      </c>
      <c r="CV28" s="2" t="s">
        <v>615</v>
      </c>
      <c r="CW28" s="2" t="s">
        <v>141</v>
      </c>
      <c r="CX28" s="2" t="s">
        <v>132</v>
      </c>
      <c r="CY28" s="4">
        <v>2</v>
      </c>
      <c r="CZ28" s="8">
        <v>288</v>
      </c>
      <c r="DA28" s="4"/>
      <c r="DB28" s="8"/>
      <c r="DC28" s="7"/>
      <c r="DD28" s="7"/>
      <c r="DE28" s="2" t="s">
        <v>138</v>
      </c>
      <c r="DF28" s="2" t="s">
        <v>129</v>
      </c>
      <c r="DG28" s="2" t="s">
        <v>616</v>
      </c>
      <c r="DH28" s="2" t="s">
        <v>550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266</v>
      </c>
      <c r="DT28" s="2" t="s">
        <v>617</v>
      </c>
      <c r="DU28" s="2" t="s">
        <v>141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173</v>
      </c>
      <c r="EE28" s="2" t="s">
        <v>618</v>
      </c>
      <c r="EF28" s="2" t="s">
        <v>619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171</v>
      </c>
      <c r="EP28" s="2" t="s">
        <v>129</v>
      </c>
      <c r="EQ28" s="2" t="s">
        <v>132</v>
      </c>
      <c r="ER28" s="2" t="s">
        <v>132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138</v>
      </c>
      <c r="FB28" s="2" t="s">
        <v>129</v>
      </c>
      <c r="FC28" s="2" t="s">
        <v>620</v>
      </c>
      <c r="FD28" s="2" t="s">
        <v>140</v>
      </c>
      <c r="FE28" s="2" t="s">
        <v>141</v>
      </c>
      <c r="FF28" s="2" t="s">
        <v>132</v>
      </c>
      <c r="FG28" s="4">
        <v>1</v>
      </c>
      <c r="FH28" s="8">
        <v>124.67</v>
      </c>
      <c r="FI28" s="4"/>
      <c r="FJ28" s="8"/>
      <c r="FK28" s="7"/>
      <c r="FL28" s="7"/>
      <c r="FM28" s="2" t="s">
        <v>138</v>
      </c>
      <c r="FN28" s="2" t="s">
        <v>129</v>
      </c>
      <c r="FO28" s="2" t="s">
        <v>544</v>
      </c>
      <c r="FP28" s="2" t="s">
        <v>621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138</v>
      </c>
      <c r="FZ28" s="2" t="s">
        <v>129</v>
      </c>
      <c r="GA28" s="2" t="s">
        <v>622</v>
      </c>
      <c r="GB28" s="2" t="s">
        <v>623</v>
      </c>
      <c r="GC28" s="2" t="s">
        <v>141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370</v>
      </c>
      <c r="GN28" s="2" t="s">
        <v>624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138</v>
      </c>
      <c r="GX28" s="2" t="s">
        <v>129</v>
      </c>
      <c r="GY28" s="2" t="s">
        <v>242</v>
      </c>
      <c r="GZ28" s="2" t="s">
        <v>132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324</v>
      </c>
      <c r="HL28" s="2" t="s">
        <v>625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138</v>
      </c>
      <c r="HV28" s="2" t="s">
        <v>129</v>
      </c>
      <c r="HW28" s="2" t="s">
        <v>246</v>
      </c>
      <c r="HX28" s="2" t="s">
        <v>132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138</v>
      </c>
      <c r="IH28" s="2" t="s">
        <v>129</v>
      </c>
      <c r="II28" s="2" t="s">
        <v>164</v>
      </c>
      <c r="IJ28" s="2" t="s">
        <v>626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166</v>
      </c>
      <c r="IT28" s="2" t="s">
        <v>129</v>
      </c>
      <c r="IU28" s="2" t="s">
        <v>132</v>
      </c>
      <c r="IV28" s="2" t="s">
        <v>132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138</v>
      </c>
      <c r="JF28" s="2" t="s">
        <v>129</v>
      </c>
      <c r="JG28" s="2" t="s">
        <v>533</v>
      </c>
      <c r="JH28" s="2" t="s">
        <v>627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138</v>
      </c>
      <c r="KD28" s="2" t="s">
        <v>168</v>
      </c>
      <c r="KE28" s="2" t="s">
        <v>169</v>
      </c>
      <c r="KF28" s="2" t="s">
        <v>209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171</v>
      </c>
      <c r="KP28" s="2" t="s">
        <v>129</v>
      </c>
      <c r="KQ28" s="2" t="s">
        <v>132</v>
      </c>
      <c r="KR28" s="2" t="s">
        <v>132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172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171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171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171</v>
      </c>
      <c r="NJ28" s="2" t="s">
        <v>129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171</v>
      </c>
      <c r="NV28" s="2" t="s">
        <v>173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171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132</v>
      </c>
      <c r="OT28" s="2" t="s">
        <v>132</v>
      </c>
      <c r="OU28" s="2" t="s">
        <v>132</v>
      </c>
      <c r="OV28" s="2" t="s">
        <v>132</v>
      </c>
      <c r="OW28" s="2" t="s">
        <v>132</v>
      </c>
      <c r="OX28" s="2" t="s">
        <v>132</v>
      </c>
      <c r="OY28" s="4"/>
      <c r="OZ28" s="8"/>
      <c r="PA28" s="4"/>
      <c r="PB28" s="8"/>
      <c r="PC28" s="7"/>
      <c r="PD28" s="7"/>
      <c r="PE28" s="2" t="s">
        <v>138</v>
      </c>
      <c r="PF28" s="2" t="s">
        <v>173</v>
      </c>
      <c r="PG28" s="2" t="s">
        <v>312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138</v>
      </c>
      <c r="QD28" s="2" t="s">
        <v>129</v>
      </c>
      <c r="QE28" s="2" t="s">
        <v>176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138</v>
      </c>
      <c r="QP28" s="2" t="s">
        <v>173</v>
      </c>
      <c r="QQ28" s="2" t="s">
        <v>178</v>
      </c>
      <c r="QR28" s="2" t="s">
        <v>132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171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138</v>
      </c>
      <c r="RN28" s="2" t="s">
        <v>173</v>
      </c>
      <c r="RO28" s="2" t="s">
        <v>628</v>
      </c>
      <c r="RP28" s="2" t="s">
        <v>368</v>
      </c>
      <c r="RQ28" s="2" t="s">
        <v>141</v>
      </c>
      <c r="RR28" s="2" t="s">
        <v>132</v>
      </c>
    </row>
    <row r="29">
      <c r="A29" s="2" t="s">
        <v>629</v>
      </c>
      <c r="B29" s="2" t="s">
        <v>121</v>
      </c>
      <c r="C29" s="2" t="s">
        <v>122</v>
      </c>
      <c r="D29" s="2" t="s">
        <v>522</v>
      </c>
      <c r="E29" s="2" t="s">
        <v>523</v>
      </c>
      <c r="F29" s="2" t="s">
        <v>630</v>
      </c>
      <c r="G29" s="2" t="s">
        <v>630</v>
      </c>
      <c r="H29" s="2" t="s">
        <v>630</v>
      </c>
      <c r="I29" s="2" t="s">
        <v>631</v>
      </c>
      <c r="J29" s="2" t="s">
        <v>127</v>
      </c>
      <c r="K29" s="2" t="s">
        <v>632</v>
      </c>
      <c r="L29" s="3">
        <v>45.25</v>
      </c>
      <c r="M29" s="3">
        <v>47.51</v>
      </c>
      <c r="N29" s="3">
        <v>99.99</v>
      </c>
      <c r="O29" s="2" t="s">
        <v>129</v>
      </c>
      <c r="P29" s="2" t="s">
        <v>219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185</v>
      </c>
      <c r="V29" s="2" t="s">
        <v>133</v>
      </c>
      <c r="W29" s="2" t="s">
        <v>258</v>
      </c>
      <c r="X29" s="2" t="s">
        <v>132</v>
      </c>
      <c r="Y29" s="2" t="s">
        <v>633</v>
      </c>
      <c r="Z29" s="4">
        <v>181</v>
      </c>
      <c r="AA29" s="4">
        <f>=ROUNDDOWN(45.25,0)</f>
      </c>
      <c r="AB29" s="5">
        <v>4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9</v>
      </c>
      <c r="AQ29" s="8">
        <v>489.28</v>
      </c>
      <c r="AR29" s="4"/>
      <c r="AS29" s="8"/>
      <c r="AT29" s="7"/>
      <c r="AU29" s="7"/>
      <c r="AV29" s="4">
        <v>9</v>
      </c>
      <c r="AW29" s="8">
        <v>489.28</v>
      </c>
      <c r="AX29" s="4"/>
      <c r="AY29" s="8"/>
      <c r="AZ29" s="7"/>
      <c r="BA29" s="7"/>
      <c r="BB29" s="7">
        <v>1</v>
      </c>
      <c r="BC29" s="4">
        <v>9</v>
      </c>
      <c r="BD29" s="8">
        <v>489.28</v>
      </c>
      <c r="BE29" s="4"/>
      <c r="BF29" s="8"/>
      <c r="BG29" s="7"/>
      <c r="BH29" s="7"/>
      <c r="BI29" s="7">
        <v>1</v>
      </c>
      <c r="BJ29" s="4">
        <v>9</v>
      </c>
      <c r="BK29" s="8">
        <v>489.28</v>
      </c>
      <c r="BL29" s="2" t="s">
        <v>634</v>
      </c>
      <c r="BM29" s="7">
        <v>1</v>
      </c>
      <c r="BN29" s="7">
        <v>1</v>
      </c>
      <c r="BO29" s="4">
        <v>1</v>
      </c>
      <c r="BP29" s="8">
        <v>39.36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635</v>
      </c>
      <c r="BX29" s="2" t="s">
        <v>636</v>
      </c>
      <c r="BY29" s="2" t="s">
        <v>141</v>
      </c>
      <c r="BZ29" s="2" t="s">
        <v>132</v>
      </c>
      <c r="CA29" s="4">
        <v>3</v>
      </c>
      <c r="CB29" s="8">
        <v>180.39</v>
      </c>
      <c r="CC29" s="4"/>
      <c r="CD29" s="8"/>
      <c r="CE29" s="7"/>
      <c r="CF29" s="7"/>
      <c r="CG29" s="2" t="s">
        <v>138</v>
      </c>
      <c r="CH29" s="2" t="s">
        <v>129</v>
      </c>
      <c r="CI29" s="2" t="s">
        <v>633</v>
      </c>
      <c r="CJ29" s="2" t="s">
        <v>637</v>
      </c>
      <c r="CK29" s="2" t="s">
        <v>141</v>
      </c>
      <c r="CL29" s="2" t="s">
        <v>132</v>
      </c>
      <c r="CM29" s="4"/>
      <c r="CN29" s="8"/>
      <c r="CO29" s="4"/>
      <c r="CP29" s="8"/>
      <c r="CQ29" s="7"/>
      <c r="CR29" s="7"/>
      <c r="CS29" s="2" t="s">
        <v>308</v>
      </c>
      <c r="CT29" s="2" t="s">
        <v>129</v>
      </c>
      <c r="CU29" s="2" t="s">
        <v>132</v>
      </c>
      <c r="CV29" s="2" t="s">
        <v>132</v>
      </c>
      <c r="CW29" s="2" t="s">
        <v>141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638</v>
      </c>
      <c r="DH29" s="2" t="s">
        <v>639</v>
      </c>
      <c r="DI29" s="2" t="s">
        <v>141</v>
      </c>
      <c r="DJ29" s="2" t="s">
        <v>132</v>
      </c>
      <c r="DK29" s="4">
        <v>2</v>
      </c>
      <c r="DL29" s="8">
        <v>113.2</v>
      </c>
      <c r="DM29" s="4"/>
      <c r="DN29" s="8"/>
      <c r="DO29" s="7"/>
      <c r="DP29" s="7"/>
      <c r="DQ29" s="2" t="s">
        <v>138</v>
      </c>
      <c r="DR29" s="2" t="s">
        <v>129</v>
      </c>
      <c r="DS29" s="2" t="s">
        <v>361</v>
      </c>
      <c r="DT29" s="2" t="s">
        <v>640</v>
      </c>
      <c r="DU29" s="2" t="s">
        <v>141</v>
      </c>
      <c r="DV29" s="2" t="s">
        <v>132</v>
      </c>
      <c r="DW29" s="4"/>
      <c r="DX29" s="8"/>
      <c r="DY29" s="4"/>
      <c r="DZ29" s="8"/>
      <c r="EA29" s="7"/>
      <c r="EB29" s="7"/>
      <c r="EC29" s="2" t="s">
        <v>418</v>
      </c>
      <c r="ED29" s="2" t="s">
        <v>129</v>
      </c>
      <c r="EE29" s="2" t="s">
        <v>132</v>
      </c>
      <c r="EF29" s="2" t="s">
        <v>132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171</v>
      </c>
      <c r="EP29" s="2" t="s">
        <v>129</v>
      </c>
      <c r="EQ29" s="2" t="s">
        <v>132</v>
      </c>
      <c r="ER29" s="2" t="s">
        <v>132</v>
      </c>
      <c r="ES29" s="2" t="s">
        <v>141</v>
      </c>
      <c r="ET29" s="2" t="s">
        <v>132</v>
      </c>
      <c r="EU29" s="4">
        <v>2</v>
      </c>
      <c r="EV29" s="8">
        <v>105.02</v>
      </c>
      <c r="EW29" s="4"/>
      <c r="EX29" s="8"/>
      <c r="EY29" s="7"/>
      <c r="EZ29" s="7"/>
      <c r="FA29" s="2" t="s">
        <v>138</v>
      </c>
      <c r="FB29" s="2" t="s">
        <v>129</v>
      </c>
      <c r="FC29" s="2" t="s">
        <v>365</v>
      </c>
      <c r="FD29" s="2" t="s">
        <v>595</v>
      </c>
      <c r="FE29" s="2" t="s">
        <v>141</v>
      </c>
      <c r="FF29" s="2" t="s">
        <v>132</v>
      </c>
      <c r="FG29" s="4"/>
      <c r="FH29" s="8"/>
      <c r="FI29" s="4"/>
      <c r="FJ29" s="8"/>
      <c r="FK29" s="7"/>
      <c r="FL29" s="7"/>
      <c r="FM29" s="2" t="s">
        <v>138</v>
      </c>
      <c r="FN29" s="2" t="s">
        <v>129</v>
      </c>
      <c r="FO29" s="2" t="s">
        <v>641</v>
      </c>
      <c r="FP29" s="2" t="s">
        <v>641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138</v>
      </c>
      <c r="FZ29" s="2" t="s">
        <v>129</v>
      </c>
      <c r="GA29" s="2" t="s">
        <v>452</v>
      </c>
      <c r="GB29" s="2" t="s">
        <v>132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370</v>
      </c>
      <c r="GN29" s="2" t="s">
        <v>642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160</v>
      </c>
      <c r="GX29" s="2" t="s">
        <v>129</v>
      </c>
      <c r="GY29" s="2" t="s">
        <v>132</v>
      </c>
      <c r="GZ29" s="2" t="s">
        <v>132</v>
      </c>
      <c r="HA29" s="2" t="s">
        <v>141</v>
      </c>
      <c r="HB29" s="2" t="s">
        <v>132</v>
      </c>
      <c r="HC29" s="4">
        <v>1</v>
      </c>
      <c r="HD29" s="8">
        <v>51.31</v>
      </c>
      <c r="HE29" s="4"/>
      <c r="HF29" s="8"/>
      <c r="HG29" s="7"/>
      <c r="HH29" s="7"/>
      <c r="HI29" s="2" t="s">
        <v>138</v>
      </c>
      <c r="HJ29" s="2" t="s">
        <v>129</v>
      </c>
      <c r="HK29" s="2" t="s">
        <v>355</v>
      </c>
      <c r="HL29" s="2" t="s">
        <v>206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138</v>
      </c>
      <c r="HV29" s="2" t="s">
        <v>129</v>
      </c>
      <c r="HW29" s="2" t="s">
        <v>246</v>
      </c>
      <c r="HX29" s="2" t="s">
        <v>132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643</v>
      </c>
      <c r="IJ29" s="2" t="s">
        <v>644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171</v>
      </c>
      <c r="IT29" s="2" t="s">
        <v>129</v>
      </c>
      <c r="IU29" s="2" t="s">
        <v>132</v>
      </c>
      <c r="IV29" s="2" t="s">
        <v>132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138</v>
      </c>
      <c r="JF29" s="2" t="s">
        <v>129</v>
      </c>
      <c r="JG29" s="2" t="s">
        <v>645</v>
      </c>
      <c r="JH29" s="2" t="s">
        <v>646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138</v>
      </c>
      <c r="KD29" s="2" t="s">
        <v>168</v>
      </c>
      <c r="KE29" s="2" t="s">
        <v>376</v>
      </c>
      <c r="KF29" s="2" t="s">
        <v>367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171</v>
      </c>
      <c r="KP29" s="2" t="s">
        <v>129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171</v>
      </c>
      <c r="LB29" s="2" t="s">
        <v>129</v>
      </c>
      <c r="LC29" s="2" t="s">
        <v>132</v>
      </c>
      <c r="LD29" s="2" t="s">
        <v>132</v>
      </c>
      <c r="LE29" s="2" t="s">
        <v>141</v>
      </c>
      <c r="LF29" s="2" t="s">
        <v>132</v>
      </c>
      <c r="LG29" s="4"/>
      <c r="LH29" s="8"/>
      <c r="LI29" s="4"/>
      <c r="LJ29" s="8"/>
      <c r="LK29" s="7"/>
      <c r="LL29" s="7"/>
      <c r="LM29" s="2" t="s">
        <v>172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171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171</v>
      </c>
      <c r="ML29" s="2" t="s">
        <v>129</v>
      </c>
      <c r="MM29" s="2" t="s">
        <v>132</v>
      </c>
      <c r="MN29" s="2" t="s">
        <v>132</v>
      </c>
      <c r="MO29" s="2" t="s">
        <v>141</v>
      </c>
      <c r="MP29" s="2" t="s">
        <v>132</v>
      </c>
      <c r="MQ29" s="4"/>
      <c r="MR29" s="8"/>
      <c r="MS29" s="4"/>
      <c r="MT29" s="8"/>
      <c r="MU29" s="7"/>
      <c r="MV29" s="7"/>
      <c r="MW29" s="2" t="s">
        <v>172</v>
      </c>
      <c r="MX29" s="2" t="s">
        <v>129</v>
      </c>
      <c r="MY29" s="2" t="s">
        <v>132</v>
      </c>
      <c r="MZ29" s="2" t="s">
        <v>132</v>
      </c>
      <c r="NA29" s="2" t="s">
        <v>141</v>
      </c>
      <c r="NB29" s="2" t="s">
        <v>132</v>
      </c>
      <c r="NC29" s="4"/>
      <c r="ND29" s="8"/>
      <c r="NE29" s="4"/>
      <c r="NF29" s="8"/>
      <c r="NG29" s="7"/>
      <c r="NH29" s="7"/>
      <c r="NI29" s="2" t="s">
        <v>171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171</v>
      </c>
      <c r="NV29" s="2" t="s">
        <v>173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171</v>
      </c>
      <c r="OH29" s="2" t="s">
        <v>129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132</v>
      </c>
      <c r="OT29" s="2" t="s">
        <v>132</v>
      </c>
      <c r="OU29" s="2" t="s">
        <v>132</v>
      </c>
      <c r="OV29" s="2" t="s">
        <v>132</v>
      </c>
      <c r="OW29" s="2" t="s">
        <v>132</v>
      </c>
      <c r="OX29" s="2" t="s">
        <v>132</v>
      </c>
      <c r="OY29" s="4"/>
      <c r="OZ29" s="8"/>
      <c r="PA29" s="4"/>
      <c r="PB29" s="8"/>
      <c r="PC29" s="7"/>
      <c r="PD29" s="7"/>
      <c r="PE29" s="2" t="s">
        <v>138</v>
      </c>
      <c r="PF29" s="2" t="s">
        <v>173</v>
      </c>
      <c r="PG29" s="2" t="s">
        <v>312</v>
      </c>
      <c r="PH29" s="2" t="s">
        <v>132</v>
      </c>
      <c r="PI29" s="2" t="s">
        <v>141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138</v>
      </c>
      <c r="QD29" s="2" t="s">
        <v>129</v>
      </c>
      <c r="QE29" s="2" t="s">
        <v>176</v>
      </c>
      <c r="QF29" s="2" t="s">
        <v>132</v>
      </c>
      <c r="QG29" s="2" t="s">
        <v>141</v>
      </c>
      <c r="QH29" s="2" t="s">
        <v>132</v>
      </c>
      <c r="QI29" s="4"/>
      <c r="QJ29" s="8"/>
      <c r="QK29" s="4"/>
      <c r="QL29" s="8"/>
      <c r="QM29" s="7"/>
      <c r="QN29" s="7"/>
      <c r="QO29" s="2" t="s">
        <v>171</v>
      </c>
      <c r="QP29" s="2" t="s">
        <v>173</v>
      </c>
      <c r="QQ29" s="2" t="s">
        <v>132</v>
      </c>
      <c r="QR29" s="2" t="s">
        <v>132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172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138</v>
      </c>
      <c r="RN29" s="2" t="s">
        <v>173</v>
      </c>
      <c r="RO29" s="2" t="s">
        <v>647</v>
      </c>
      <c r="RP29" s="2" t="s">
        <v>132</v>
      </c>
      <c r="RQ29" s="2" t="s">
        <v>141</v>
      </c>
      <c r="RR29" s="2" t="s">
        <v>132</v>
      </c>
    </row>
    <row r="30">
      <c r="A30" s="2" t="s">
        <v>648</v>
      </c>
      <c r="B30" s="2" t="s">
        <v>121</v>
      </c>
      <c r="C30" s="2" t="s">
        <v>122</v>
      </c>
      <c r="D30" s="2" t="s">
        <v>522</v>
      </c>
      <c r="E30" s="2" t="s">
        <v>523</v>
      </c>
      <c r="F30" s="2" t="s">
        <v>649</v>
      </c>
      <c r="G30" s="2" t="s">
        <v>649</v>
      </c>
      <c r="H30" s="2" t="s">
        <v>649</v>
      </c>
      <c r="I30" s="2" t="s">
        <v>650</v>
      </c>
      <c r="J30" s="2" t="s">
        <v>127</v>
      </c>
      <c r="K30" s="2" t="s">
        <v>128</v>
      </c>
      <c r="L30" s="3">
        <v>46.17</v>
      </c>
      <c r="M30" s="3">
        <v>48.48</v>
      </c>
      <c r="N30" s="3">
        <v>104.99</v>
      </c>
      <c r="O30" s="2" t="s">
        <v>129</v>
      </c>
      <c r="P30" s="2" t="s">
        <v>219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185</v>
      </c>
      <c r="V30" s="2" t="s">
        <v>133</v>
      </c>
      <c r="W30" s="2" t="s">
        <v>258</v>
      </c>
      <c r="X30" s="2" t="s">
        <v>132</v>
      </c>
      <c r="Y30" s="2" t="s">
        <v>651</v>
      </c>
      <c r="Z30" s="4">
        <v>66</v>
      </c>
      <c r="AA30" s="4">
        <f>=ROUNDDOWN(22,0)</f>
      </c>
      <c r="AB30" s="5">
        <v>3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9</v>
      </c>
      <c r="AQ30" s="8">
        <v>485.28</v>
      </c>
      <c r="AR30" s="4"/>
      <c r="AS30" s="8"/>
      <c r="AT30" s="7"/>
      <c r="AU30" s="7"/>
      <c r="AV30" s="4">
        <v>9</v>
      </c>
      <c r="AW30" s="8">
        <v>485.28</v>
      </c>
      <c r="AX30" s="4"/>
      <c r="AY30" s="8"/>
      <c r="AZ30" s="7"/>
      <c r="BA30" s="7"/>
      <c r="BB30" s="7">
        <v>1</v>
      </c>
      <c r="BC30" s="4">
        <v>9</v>
      </c>
      <c r="BD30" s="8">
        <v>485.28</v>
      </c>
      <c r="BE30" s="4"/>
      <c r="BF30" s="8"/>
      <c r="BG30" s="7"/>
      <c r="BH30" s="7"/>
      <c r="BI30" s="7">
        <v>1</v>
      </c>
      <c r="BJ30" s="4">
        <v>9</v>
      </c>
      <c r="BK30" s="8">
        <v>485.28</v>
      </c>
      <c r="BL30" s="2" t="s">
        <v>652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129</v>
      </c>
      <c r="BW30" s="2" t="s">
        <v>635</v>
      </c>
      <c r="BX30" s="2" t="s">
        <v>653</v>
      </c>
      <c r="BY30" s="2" t="s">
        <v>141</v>
      </c>
      <c r="BZ30" s="2" t="s">
        <v>132</v>
      </c>
      <c r="CA30" s="4">
        <v>3</v>
      </c>
      <c r="CB30" s="8">
        <v>157.08</v>
      </c>
      <c r="CC30" s="4"/>
      <c r="CD30" s="8"/>
      <c r="CE30" s="7"/>
      <c r="CF30" s="7"/>
      <c r="CG30" s="2" t="s">
        <v>138</v>
      </c>
      <c r="CH30" s="2" t="s">
        <v>129</v>
      </c>
      <c r="CI30" s="2" t="s">
        <v>651</v>
      </c>
      <c r="CJ30" s="2" t="s">
        <v>638</v>
      </c>
      <c r="CK30" s="2" t="s">
        <v>141</v>
      </c>
      <c r="CL30" s="2" t="s">
        <v>132</v>
      </c>
      <c r="CM30" s="4"/>
      <c r="CN30" s="8"/>
      <c r="CO30" s="4"/>
      <c r="CP30" s="8"/>
      <c r="CQ30" s="7"/>
      <c r="CR30" s="7"/>
      <c r="CS30" s="2" t="s">
        <v>308</v>
      </c>
      <c r="CT30" s="2" t="s">
        <v>129</v>
      </c>
      <c r="CU30" s="2" t="s">
        <v>132</v>
      </c>
      <c r="CV30" s="2" t="s">
        <v>132</v>
      </c>
      <c r="CW30" s="2" t="s">
        <v>141</v>
      </c>
      <c r="CX30" s="2" t="s">
        <v>132</v>
      </c>
      <c r="CY30" s="4">
        <v>3</v>
      </c>
      <c r="CZ30" s="8">
        <v>168.39</v>
      </c>
      <c r="DA30" s="4"/>
      <c r="DB30" s="8"/>
      <c r="DC30" s="7"/>
      <c r="DD30" s="7"/>
      <c r="DE30" s="2" t="s">
        <v>138</v>
      </c>
      <c r="DF30" s="2" t="s">
        <v>129</v>
      </c>
      <c r="DG30" s="2" t="s">
        <v>654</v>
      </c>
      <c r="DH30" s="2" t="s">
        <v>655</v>
      </c>
      <c r="DI30" s="2" t="s">
        <v>141</v>
      </c>
      <c r="DJ30" s="2" t="s">
        <v>132</v>
      </c>
      <c r="DK30" s="4">
        <v>1</v>
      </c>
      <c r="DL30" s="8">
        <v>57.75</v>
      </c>
      <c r="DM30" s="4"/>
      <c r="DN30" s="8"/>
      <c r="DO30" s="7"/>
      <c r="DP30" s="7"/>
      <c r="DQ30" s="2" t="s">
        <v>138</v>
      </c>
      <c r="DR30" s="2" t="s">
        <v>129</v>
      </c>
      <c r="DS30" s="2" t="s">
        <v>361</v>
      </c>
      <c r="DT30" s="2" t="s">
        <v>656</v>
      </c>
      <c r="DU30" s="2" t="s">
        <v>141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129</v>
      </c>
      <c r="EE30" s="2" t="s">
        <v>657</v>
      </c>
      <c r="EF30" s="2" t="s">
        <v>658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171</v>
      </c>
      <c r="EP30" s="2" t="s">
        <v>129</v>
      </c>
      <c r="EQ30" s="2" t="s">
        <v>132</v>
      </c>
      <c r="ER30" s="2" t="s">
        <v>132</v>
      </c>
      <c r="ES30" s="2" t="s">
        <v>141</v>
      </c>
      <c r="ET30" s="2" t="s">
        <v>132</v>
      </c>
      <c r="EU30" s="4">
        <v>1</v>
      </c>
      <c r="EV30" s="8">
        <v>53.58</v>
      </c>
      <c r="EW30" s="4"/>
      <c r="EX30" s="8"/>
      <c r="EY30" s="7"/>
      <c r="EZ30" s="7"/>
      <c r="FA30" s="2" t="s">
        <v>138</v>
      </c>
      <c r="FB30" s="2" t="s">
        <v>129</v>
      </c>
      <c r="FC30" s="2" t="s">
        <v>659</v>
      </c>
      <c r="FD30" s="2" t="s">
        <v>660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138</v>
      </c>
      <c r="FN30" s="2" t="s">
        <v>129</v>
      </c>
      <c r="FO30" s="2" t="s">
        <v>641</v>
      </c>
      <c r="FP30" s="2" t="s">
        <v>661</v>
      </c>
      <c r="FQ30" s="2" t="s">
        <v>141</v>
      </c>
      <c r="FR30" s="2" t="s">
        <v>132</v>
      </c>
      <c r="FS30" s="4">
        <v>1</v>
      </c>
      <c r="FT30" s="8">
        <v>48.48</v>
      </c>
      <c r="FU30" s="4"/>
      <c r="FV30" s="8"/>
      <c r="FW30" s="7"/>
      <c r="FX30" s="7"/>
      <c r="FY30" s="2" t="s">
        <v>138</v>
      </c>
      <c r="FZ30" s="2" t="s">
        <v>129</v>
      </c>
      <c r="GA30" s="2" t="s">
        <v>452</v>
      </c>
      <c r="GB30" s="2" t="s">
        <v>662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370</v>
      </c>
      <c r="GN30" s="2" t="s">
        <v>663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160</v>
      </c>
      <c r="GX30" s="2" t="s">
        <v>129</v>
      </c>
      <c r="GY30" s="2" t="s">
        <v>132</v>
      </c>
      <c r="GZ30" s="2" t="s">
        <v>132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129</v>
      </c>
      <c r="HK30" s="2" t="s">
        <v>355</v>
      </c>
      <c r="HL30" s="2" t="s">
        <v>401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138</v>
      </c>
      <c r="HV30" s="2" t="s">
        <v>129</v>
      </c>
      <c r="HW30" s="2" t="s">
        <v>246</v>
      </c>
      <c r="HX30" s="2" t="s">
        <v>132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138</v>
      </c>
      <c r="IH30" s="2" t="s">
        <v>129</v>
      </c>
      <c r="II30" s="2" t="s">
        <v>643</v>
      </c>
      <c r="IJ30" s="2" t="s">
        <v>664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171</v>
      </c>
      <c r="IT30" s="2" t="s">
        <v>129</v>
      </c>
      <c r="IU30" s="2" t="s">
        <v>132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138</v>
      </c>
      <c r="JF30" s="2" t="s">
        <v>129</v>
      </c>
      <c r="JG30" s="2" t="s">
        <v>665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138</v>
      </c>
      <c r="KD30" s="2" t="s">
        <v>168</v>
      </c>
      <c r="KE30" s="2" t="s">
        <v>376</v>
      </c>
      <c r="KF30" s="2" t="s">
        <v>157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171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171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172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171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171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172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171</v>
      </c>
      <c r="NJ30" s="2" t="s">
        <v>129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171</v>
      </c>
      <c r="NV30" s="2" t="s">
        <v>173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171</v>
      </c>
      <c r="OH30" s="2" t="s">
        <v>129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132</v>
      </c>
      <c r="OT30" s="2" t="s">
        <v>132</v>
      </c>
      <c r="OU30" s="2" t="s">
        <v>132</v>
      </c>
      <c r="OV30" s="2" t="s">
        <v>132</v>
      </c>
      <c r="OW30" s="2" t="s">
        <v>132</v>
      </c>
      <c r="OX30" s="2" t="s">
        <v>132</v>
      </c>
      <c r="OY30" s="4"/>
      <c r="OZ30" s="8"/>
      <c r="PA30" s="4"/>
      <c r="PB30" s="8"/>
      <c r="PC30" s="7"/>
      <c r="PD30" s="7"/>
      <c r="PE30" s="2" t="s">
        <v>138</v>
      </c>
      <c r="PF30" s="2" t="s">
        <v>173</v>
      </c>
      <c r="PG30" s="2" t="s">
        <v>312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138</v>
      </c>
      <c r="QD30" s="2" t="s">
        <v>129</v>
      </c>
      <c r="QE30" s="2" t="s">
        <v>176</v>
      </c>
      <c r="QF30" s="2" t="s">
        <v>132</v>
      </c>
      <c r="QG30" s="2" t="s">
        <v>141</v>
      </c>
      <c r="QH30" s="2" t="s">
        <v>132</v>
      </c>
      <c r="QI30" s="4"/>
      <c r="QJ30" s="8"/>
      <c r="QK30" s="4"/>
      <c r="QL30" s="8"/>
      <c r="QM30" s="7"/>
      <c r="QN30" s="7"/>
      <c r="QO30" s="2" t="s">
        <v>171</v>
      </c>
      <c r="QP30" s="2" t="s">
        <v>173</v>
      </c>
      <c r="QQ30" s="2" t="s">
        <v>132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172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138</v>
      </c>
      <c r="RN30" s="2" t="s">
        <v>173</v>
      </c>
      <c r="RO30" s="2" t="s">
        <v>647</v>
      </c>
      <c r="RP30" s="2" t="s">
        <v>132</v>
      </c>
      <c r="RQ30" s="2" t="s">
        <v>141</v>
      </c>
      <c r="RR30" s="2" t="s">
        <v>132</v>
      </c>
    </row>
    <row r="31">
      <c r="A31" s="2" t="s">
        <v>666</v>
      </c>
      <c r="B31" s="2" t="s">
        <v>121</v>
      </c>
      <c r="C31" s="2" t="s">
        <v>122</v>
      </c>
      <c r="D31" s="2" t="s">
        <v>522</v>
      </c>
      <c r="E31" s="2" t="s">
        <v>523</v>
      </c>
      <c r="F31" s="2" t="s">
        <v>667</v>
      </c>
      <c r="G31" s="2" t="s">
        <v>667</v>
      </c>
      <c r="H31" s="2" t="s">
        <v>667</v>
      </c>
      <c r="I31" s="2" t="s">
        <v>668</v>
      </c>
      <c r="J31" s="2" t="s">
        <v>127</v>
      </c>
      <c r="K31" s="2" t="s">
        <v>255</v>
      </c>
      <c r="L31" s="3">
        <v>45</v>
      </c>
      <c r="M31" s="3">
        <v>47.25</v>
      </c>
      <c r="N31" s="3">
        <v>104.99</v>
      </c>
      <c r="O31" s="2" t="s">
        <v>129</v>
      </c>
      <c r="P31" s="2" t="s">
        <v>219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185</v>
      </c>
      <c r="V31" s="2" t="s">
        <v>133</v>
      </c>
      <c r="W31" s="2" t="s">
        <v>258</v>
      </c>
      <c r="X31" s="2" t="s">
        <v>669</v>
      </c>
      <c r="Y31" s="2" t="s">
        <v>670</v>
      </c>
      <c r="Z31" s="4">
        <v>109</v>
      </c>
      <c r="AA31" s="4">
        <f>=ROUNDDOWN(29.4594594594595,0)</f>
      </c>
      <c r="AB31" s="5">
        <v>3.7</v>
      </c>
      <c r="AC31" s="2" t="s">
        <v>132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8</v>
      </c>
      <c r="AQ31" s="8">
        <v>405.83</v>
      </c>
      <c r="AR31" s="4"/>
      <c r="AS31" s="8"/>
      <c r="AT31" s="7"/>
      <c r="AU31" s="7"/>
      <c r="AV31" s="4">
        <v>8</v>
      </c>
      <c r="AW31" s="8">
        <v>405.83</v>
      </c>
      <c r="AX31" s="4"/>
      <c r="AY31" s="8"/>
      <c r="AZ31" s="7"/>
      <c r="BA31" s="7"/>
      <c r="BB31" s="7">
        <v>1</v>
      </c>
      <c r="BC31" s="4">
        <v>8</v>
      </c>
      <c r="BD31" s="8">
        <v>405.83</v>
      </c>
      <c r="BE31" s="4"/>
      <c r="BF31" s="8"/>
      <c r="BG31" s="7"/>
      <c r="BH31" s="7"/>
      <c r="BI31" s="7">
        <v>1</v>
      </c>
      <c r="BJ31" s="4">
        <v>8</v>
      </c>
      <c r="BK31" s="8">
        <v>405.83</v>
      </c>
      <c r="BL31" s="2" t="s">
        <v>671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129</v>
      </c>
      <c r="BW31" s="2" t="s">
        <v>672</v>
      </c>
      <c r="BX31" s="2" t="s">
        <v>673</v>
      </c>
      <c r="BY31" s="2" t="s">
        <v>141</v>
      </c>
      <c r="BZ31" s="2" t="s">
        <v>132</v>
      </c>
      <c r="CA31" s="4">
        <v>2</v>
      </c>
      <c r="CB31" s="8">
        <v>89.78</v>
      </c>
      <c r="CC31" s="4"/>
      <c r="CD31" s="8"/>
      <c r="CE31" s="7"/>
      <c r="CF31" s="7"/>
      <c r="CG31" s="2" t="s">
        <v>138</v>
      </c>
      <c r="CH31" s="2" t="s">
        <v>129</v>
      </c>
      <c r="CI31" s="2" t="s">
        <v>670</v>
      </c>
      <c r="CJ31" s="2" t="s">
        <v>672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132</v>
      </c>
      <c r="CV31" s="2" t="s">
        <v>674</v>
      </c>
      <c r="CW31" s="2" t="s">
        <v>141</v>
      </c>
      <c r="CX31" s="2" t="s">
        <v>132</v>
      </c>
      <c r="CY31" s="4">
        <v>2</v>
      </c>
      <c r="CZ31" s="8">
        <v>115.5</v>
      </c>
      <c r="DA31" s="4"/>
      <c r="DB31" s="8"/>
      <c r="DC31" s="7"/>
      <c r="DD31" s="7"/>
      <c r="DE31" s="2" t="s">
        <v>138</v>
      </c>
      <c r="DF31" s="2" t="s">
        <v>129</v>
      </c>
      <c r="DG31" s="2" t="s">
        <v>675</v>
      </c>
      <c r="DH31" s="2" t="s">
        <v>676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447</v>
      </c>
      <c r="DT31" s="2" t="s">
        <v>677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418</v>
      </c>
      <c r="ED31" s="2" t="s">
        <v>129</v>
      </c>
      <c r="EE31" s="2" t="s">
        <v>132</v>
      </c>
      <c r="EF31" s="2" t="s">
        <v>132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171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138</v>
      </c>
      <c r="FB31" s="2" t="s">
        <v>129</v>
      </c>
      <c r="FC31" s="2" t="s">
        <v>450</v>
      </c>
      <c r="FD31" s="2" t="s">
        <v>678</v>
      </c>
      <c r="FE31" s="2" t="s">
        <v>141</v>
      </c>
      <c r="FF31" s="2" t="s">
        <v>132</v>
      </c>
      <c r="FG31" s="4">
        <v>1</v>
      </c>
      <c r="FH31" s="8">
        <v>58.8</v>
      </c>
      <c r="FI31" s="4"/>
      <c r="FJ31" s="8"/>
      <c r="FK31" s="7"/>
      <c r="FL31" s="7"/>
      <c r="FM31" s="2" t="s">
        <v>138</v>
      </c>
      <c r="FN31" s="2" t="s">
        <v>129</v>
      </c>
      <c r="FO31" s="2" t="s">
        <v>679</v>
      </c>
      <c r="FP31" s="2" t="s">
        <v>680</v>
      </c>
      <c r="FQ31" s="2" t="s">
        <v>141</v>
      </c>
      <c r="FR31" s="2" t="s">
        <v>132</v>
      </c>
      <c r="FS31" s="4">
        <v>3</v>
      </c>
      <c r="FT31" s="8">
        <v>141.75</v>
      </c>
      <c r="FU31" s="4"/>
      <c r="FV31" s="8"/>
      <c r="FW31" s="7"/>
      <c r="FX31" s="7"/>
      <c r="FY31" s="2" t="s">
        <v>138</v>
      </c>
      <c r="FZ31" s="2" t="s">
        <v>129</v>
      </c>
      <c r="GA31" s="2" t="s">
        <v>452</v>
      </c>
      <c r="GB31" s="2" t="s">
        <v>681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420</v>
      </c>
      <c r="GN31" s="2" t="s">
        <v>344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138</v>
      </c>
      <c r="GX31" s="2" t="s">
        <v>129</v>
      </c>
      <c r="GY31" s="2" t="s">
        <v>452</v>
      </c>
      <c r="GZ31" s="2" t="s">
        <v>682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129</v>
      </c>
      <c r="HK31" s="2" t="s">
        <v>453</v>
      </c>
      <c r="HL31" s="2" t="s">
        <v>410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138</v>
      </c>
      <c r="HV31" s="2" t="s">
        <v>129</v>
      </c>
      <c r="HW31" s="2" t="s">
        <v>246</v>
      </c>
      <c r="HX31" s="2" t="s">
        <v>132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138</v>
      </c>
      <c r="IH31" s="2" t="s">
        <v>129</v>
      </c>
      <c r="II31" s="2" t="s">
        <v>451</v>
      </c>
      <c r="IJ31" s="2" t="s">
        <v>683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171</v>
      </c>
      <c r="IT31" s="2" t="s">
        <v>129</v>
      </c>
      <c r="IU31" s="2" t="s">
        <v>132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138</v>
      </c>
      <c r="JF31" s="2" t="s">
        <v>129</v>
      </c>
      <c r="JG31" s="2" t="s">
        <v>675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308</v>
      </c>
      <c r="KD31" s="2" t="s">
        <v>129</v>
      </c>
      <c r="KE31" s="2" t="s">
        <v>132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171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171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172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171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171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171</v>
      </c>
      <c r="NJ31" s="2" t="s">
        <v>129</v>
      </c>
      <c r="NK31" s="2" t="s">
        <v>132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4"/>
      <c r="OB31" s="8"/>
      <c r="OC31" s="4"/>
      <c r="OD31" s="8"/>
      <c r="OE31" s="7"/>
      <c r="OF31" s="7"/>
      <c r="OG31" s="2" t="s">
        <v>171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132</v>
      </c>
      <c r="OT31" s="2" t="s">
        <v>132</v>
      </c>
      <c r="OU31" s="2" t="s">
        <v>132</v>
      </c>
      <c r="OV31" s="2" t="s">
        <v>132</v>
      </c>
      <c r="OW31" s="2" t="s">
        <v>132</v>
      </c>
      <c r="OX31" s="2" t="s">
        <v>132</v>
      </c>
      <c r="OY31" s="4"/>
      <c r="OZ31" s="8"/>
      <c r="PA31" s="4"/>
      <c r="PB31" s="8"/>
      <c r="PC31" s="7"/>
      <c r="PD31" s="7"/>
      <c r="PE31" s="2" t="s">
        <v>171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171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138</v>
      </c>
      <c r="QD31" s="2" t="s">
        <v>129</v>
      </c>
      <c r="QE31" s="2" t="s">
        <v>176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172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138</v>
      </c>
      <c r="RN31" s="2" t="s">
        <v>173</v>
      </c>
      <c r="RO31" s="2" t="s">
        <v>504</v>
      </c>
      <c r="RP31" s="2" t="s">
        <v>132</v>
      </c>
      <c r="RQ31" s="2" t="s">
        <v>141</v>
      </c>
      <c r="RR31" s="2" t="s">
        <v>132</v>
      </c>
    </row>
    <row r="32">
      <c r="A32" s="2" t="s">
        <v>684</v>
      </c>
      <c r="B32" s="2" t="s">
        <v>121</v>
      </c>
      <c r="C32" s="2" t="s">
        <v>122</v>
      </c>
      <c r="D32" s="2" t="s">
        <v>522</v>
      </c>
      <c r="E32" s="2" t="s">
        <v>523</v>
      </c>
      <c r="F32" s="2" t="s">
        <v>685</v>
      </c>
      <c r="G32" s="2" t="s">
        <v>685</v>
      </c>
      <c r="H32" s="2" t="s">
        <v>685</v>
      </c>
      <c r="I32" s="2" t="s">
        <v>686</v>
      </c>
      <c r="J32" s="2" t="s">
        <v>127</v>
      </c>
      <c r="K32" s="2" t="s">
        <v>255</v>
      </c>
      <c r="L32" s="3">
        <v>33</v>
      </c>
      <c r="M32" s="3">
        <v>34.65</v>
      </c>
      <c r="N32" s="3">
        <v>69.99</v>
      </c>
      <c r="O32" s="2" t="s">
        <v>129</v>
      </c>
      <c r="P32" s="2" t="s">
        <v>407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185</v>
      </c>
      <c r="V32" s="2" t="s">
        <v>133</v>
      </c>
      <c r="W32" s="2" t="s">
        <v>258</v>
      </c>
      <c r="X32" s="2" t="s">
        <v>669</v>
      </c>
      <c r="Y32" s="2" t="s">
        <v>687</v>
      </c>
      <c r="Z32" s="4">
        <v>56</v>
      </c>
      <c r="AA32" s="4">
        <f>=ROUNDDOWN(18.6666666666667,0)</f>
      </c>
      <c r="AB32" s="5">
        <v>3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9</v>
      </c>
      <c r="AQ32" s="8">
        <v>345.09</v>
      </c>
      <c r="AR32" s="4"/>
      <c r="AS32" s="8"/>
      <c r="AT32" s="7"/>
      <c r="AU32" s="7"/>
      <c r="AV32" s="4">
        <v>9</v>
      </c>
      <c r="AW32" s="8">
        <v>345.09</v>
      </c>
      <c r="AX32" s="4"/>
      <c r="AY32" s="8"/>
      <c r="AZ32" s="7"/>
      <c r="BA32" s="7"/>
      <c r="BB32" s="7">
        <v>1</v>
      </c>
      <c r="BC32" s="4">
        <v>9</v>
      </c>
      <c r="BD32" s="8">
        <v>345.09</v>
      </c>
      <c r="BE32" s="4"/>
      <c r="BF32" s="8"/>
      <c r="BG32" s="7"/>
      <c r="BH32" s="7"/>
      <c r="BI32" s="7">
        <v>1</v>
      </c>
      <c r="BJ32" s="4">
        <v>9</v>
      </c>
      <c r="BK32" s="8">
        <v>345.09</v>
      </c>
      <c r="BL32" s="2" t="s">
        <v>688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129</v>
      </c>
      <c r="BW32" s="2" t="s">
        <v>412</v>
      </c>
      <c r="BX32" s="2" t="s">
        <v>574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138</v>
      </c>
      <c r="CH32" s="2" t="s">
        <v>129</v>
      </c>
      <c r="CI32" s="2" t="s">
        <v>689</v>
      </c>
      <c r="CJ32" s="2" t="s">
        <v>674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308</v>
      </c>
      <c r="CT32" s="2" t="s">
        <v>129</v>
      </c>
      <c r="CU32" s="2" t="s">
        <v>132</v>
      </c>
      <c r="CV32" s="2" t="s">
        <v>132</v>
      </c>
      <c r="CW32" s="2" t="s">
        <v>141</v>
      </c>
      <c r="CX32" s="2" t="s">
        <v>132</v>
      </c>
      <c r="CY32" s="4">
        <v>4</v>
      </c>
      <c r="CZ32" s="8">
        <v>156.6</v>
      </c>
      <c r="DA32" s="4"/>
      <c r="DB32" s="8"/>
      <c r="DC32" s="7"/>
      <c r="DD32" s="7"/>
      <c r="DE32" s="2" t="s">
        <v>138</v>
      </c>
      <c r="DF32" s="2" t="s">
        <v>129</v>
      </c>
      <c r="DG32" s="2" t="s">
        <v>477</v>
      </c>
      <c r="DH32" s="2" t="s">
        <v>690</v>
      </c>
      <c r="DI32" s="2" t="s">
        <v>141</v>
      </c>
      <c r="DJ32" s="2" t="s">
        <v>132</v>
      </c>
      <c r="DK32" s="4">
        <v>1</v>
      </c>
      <c r="DL32" s="8">
        <v>38.81</v>
      </c>
      <c r="DM32" s="4"/>
      <c r="DN32" s="8"/>
      <c r="DO32" s="7"/>
      <c r="DP32" s="7"/>
      <c r="DQ32" s="2" t="s">
        <v>138</v>
      </c>
      <c r="DR32" s="2" t="s">
        <v>129</v>
      </c>
      <c r="DS32" s="2" t="s">
        <v>417</v>
      </c>
      <c r="DT32" s="2" t="s">
        <v>691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166</v>
      </c>
      <c r="ED32" s="2" t="s">
        <v>129</v>
      </c>
      <c r="EE32" s="2" t="s">
        <v>132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171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308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138</v>
      </c>
      <c r="FN32" s="2" t="s">
        <v>129</v>
      </c>
      <c r="FO32" s="2" t="s">
        <v>478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138</v>
      </c>
      <c r="FZ32" s="2" t="s">
        <v>129</v>
      </c>
      <c r="GA32" s="2" t="s">
        <v>369</v>
      </c>
      <c r="GB32" s="2" t="s">
        <v>132</v>
      </c>
      <c r="GC32" s="2" t="s">
        <v>141</v>
      </c>
      <c r="GD32" s="2" t="s">
        <v>132</v>
      </c>
      <c r="GE32" s="4">
        <v>3</v>
      </c>
      <c r="GF32" s="8">
        <v>112.26</v>
      </c>
      <c r="GG32" s="4"/>
      <c r="GH32" s="8"/>
      <c r="GI32" s="7"/>
      <c r="GJ32" s="7"/>
      <c r="GK32" s="2" t="s">
        <v>138</v>
      </c>
      <c r="GL32" s="2" t="s">
        <v>129</v>
      </c>
      <c r="GM32" s="2" t="s">
        <v>420</v>
      </c>
      <c r="GN32" s="2" t="s">
        <v>692</v>
      </c>
      <c r="GO32" s="2" t="s">
        <v>141</v>
      </c>
      <c r="GP32" s="2" t="s">
        <v>132</v>
      </c>
      <c r="GQ32" s="4">
        <v>1</v>
      </c>
      <c r="GR32" s="8">
        <v>37.42</v>
      </c>
      <c r="GS32" s="4"/>
      <c r="GT32" s="8"/>
      <c r="GU32" s="7"/>
      <c r="GV32" s="7"/>
      <c r="GW32" s="2" t="s">
        <v>138</v>
      </c>
      <c r="GX32" s="2" t="s">
        <v>129</v>
      </c>
      <c r="GY32" s="2" t="s">
        <v>433</v>
      </c>
      <c r="GZ32" s="2" t="s">
        <v>693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308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138</v>
      </c>
      <c r="HV32" s="2" t="s">
        <v>129</v>
      </c>
      <c r="HW32" s="2" t="s">
        <v>246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479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171</v>
      </c>
      <c r="IT32" s="2" t="s">
        <v>129</v>
      </c>
      <c r="IU32" s="2" t="s">
        <v>132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138</v>
      </c>
      <c r="JF32" s="2" t="s">
        <v>129</v>
      </c>
      <c r="JG32" s="2" t="s">
        <v>689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171</v>
      </c>
      <c r="JR32" s="2" t="s">
        <v>129</v>
      </c>
      <c r="JS32" s="2" t="s">
        <v>132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171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171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172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171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171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172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171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171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171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171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171</v>
      </c>
      <c r="PR32" s="2" t="s">
        <v>129</v>
      </c>
      <c r="PS32" s="2" t="s">
        <v>132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138</v>
      </c>
      <c r="QD32" s="2" t="s">
        <v>129</v>
      </c>
      <c r="QE32" s="2" t="s">
        <v>689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172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171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694</v>
      </c>
      <c r="B33" s="2" t="s">
        <v>121</v>
      </c>
      <c r="C33" s="2" t="s">
        <v>122</v>
      </c>
      <c r="D33" s="2" t="s">
        <v>522</v>
      </c>
      <c r="E33" s="2" t="s">
        <v>523</v>
      </c>
      <c r="F33" s="2" t="s">
        <v>695</v>
      </c>
      <c r="G33" s="2" t="s">
        <v>695</v>
      </c>
      <c r="H33" s="2" t="s">
        <v>695</v>
      </c>
      <c r="I33" s="2" t="s">
        <v>696</v>
      </c>
      <c r="J33" s="2" t="s">
        <v>127</v>
      </c>
      <c r="K33" s="2" t="s">
        <v>697</v>
      </c>
      <c r="L33" s="3">
        <v>40.38</v>
      </c>
      <c r="M33" s="3">
        <v>42.4</v>
      </c>
      <c r="N33" s="3">
        <v>89.99</v>
      </c>
      <c r="O33" s="2" t="s">
        <v>129</v>
      </c>
      <c r="P33" s="2" t="s">
        <v>219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185</v>
      </c>
      <c r="V33" s="2" t="s">
        <v>133</v>
      </c>
      <c r="W33" s="2" t="s">
        <v>258</v>
      </c>
      <c r="X33" s="2" t="s">
        <v>132</v>
      </c>
      <c r="Y33" s="2" t="s">
        <v>633</v>
      </c>
      <c r="Z33" s="4">
        <v>89</v>
      </c>
      <c r="AA33" s="4">
        <f>=ROUNDDOWN(22.25,0)</f>
      </c>
      <c r="AB33" s="5">
        <v>4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7</v>
      </c>
      <c r="AQ33" s="8">
        <v>293.88</v>
      </c>
      <c r="AR33" s="4"/>
      <c r="AS33" s="8"/>
      <c r="AT33" s="7"/>
      <c r="AU33" s="7"/>
      <c r="AV33" s="4">
        <v>7</v>
      </c>
      <c r="AW33" s="8">
        <v>293.88</v>
      </c>
      <c r="AX33" s="4"/>
      <c r="AY33" s="8"/>
      <c r="AZ33" s="7"/>
      <c r="BA33" s="7"/>
      <c r="BB33" s="7">
        <v>1</v>
      </c>
      <c r="BC33" s="4">
        <v>7</v>
      </c>
      <c r="BD33" s="8">
        <v>293.88</v>
      </c>
      <c r="BE33" s="4"/>
      <c r="BF33" s="8"/>
      <c r="BG33" s="7"/>
      <c r="BH33" s="7"/>
      <c r="BI33" s="7">
        <v>1</v>
      </c>
      <c r="BJ33" s="4">
        <v>7</v>
      </c>
      <c r="BK33" s="8">
        <v>293.88</v>
      </c>
      <c r="BL33" s="2" t="s">
        <v>698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129</v>
      </c>
      <c r="BW33" s="2" t="s">
        <v>635</v>
      </c>
      <c r="BX33" s="2" t="s">
        <v>699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138</v>
      </c>
      <c r="CH33" s="2" t="s">
        <v>129</v>
      </c>
      <c r="CI33" s="2" t="s">
        <v>633</v>
      </c>
      <c r="CJ33" s="2" t="s">
        <v>700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308</v>
      </c>
      <c r="CT33" s="2" t="s">
        <v>129</v>
      </c>
      <c r="CU33" s="2" t="s">
        <v>132</v>
      </c>
      <c r="CV33" s="2" t="s">
        <v>132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138</v>
      </c>
      <c r="DF33" s="2" t="s">
        <v>129</v>
      </c>
      <c r="DG33" s="2" t="s">
        <v>654</v>
      </c>
      <c r="DH33" s="2" t="s">
        <v>701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361</v>
      </c>
      <c r="DT33" s="2" t="s">
        <v>656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418</v>
      </c>
      <c r="ED33" s="2" t="s">
        <v>129</v>
      </c>
      <c r="EE33" s="2" t="s">
        <v>132</v>
      </c>
      <c r="EF33" s="2" t="s">
        <v>132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171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138</v>
      </c>
      <c r="FB33" s="2" t="s">
        <v>129</v>
      </c>
      <c r="FC33" s="2" t="s">
        <v>365</v>
      </c>
      <c r="FD33" s="2" t="s">
        <v>499</v>
      </c>
      <c r="FE33" s="2" t="s">
        <v>141</v>
      </c>
      <c r="FF33" s="2" t="s">
        <v>132</v>
      </c>
      <c r="FG33" s="4">
        <v>2</v>
      </c>
      <c r="FH33" s="8">
        <v>81.88</v>
      </c>
      <c r="FI33" s="4"/>
      <c r="FJ33" s="8"/>
      <c r="FK33" s="7"/>
      <c r="FL33" s="7"/>
      <c r="FM33" s="2" t="s">
        <v>138</v>
      </c>
      <c r="FN33" s="2" t="s">
        <v>129</v>
      </c>
      <c r="FO33" s="2" t="s">
        <v>641</v>
      </c>
      <c r="FP33" s="2" t="s">
        <v>702</v>
      </c>
      <c r="FQ33" s="2" t="s">
        <v>141</v>
      </c>
      <c r="FR33" s="2" t="s">
        <v>132</v>
      </c>
      <c r="FS33" s="4">
        <v>5</v>
      </c>
      <c r="FT33" s="8">
        <v>212</v>
      </c>
      <c r="FU33" s="4"/>
      <c r="FV33" s="8"/>
      <c r="FW33" s="7"/>
      <c r="FX33" s="7"/>
      <c r="FY33" s="2" t="s">
        <v>138</v>
      </c>
      <c r="FZ33" s="2" t="s">
        <v>129</v>
      </c>
      <c r="GA33" s="2" t="s">
        <v>452</v>
      </c>
      <c r="GB33" s="2" t="s">
        <v>703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704</v>
      </c>
      <c r="GN33" s="2" t="s">
        <v>705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160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129</v>
      </c>
      <c r="HK33" s="2" t="s">
        <v>374</v>
      </c>
      <c r="HL33" s="2" t="s">
        <v>132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138</v>
      </c>
      <c r="HV33" s="2" t="s">
        <v>129</v>
      </c>
      <c r="HW33" s="2" t="s">
        <v>246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643</v>
      </c>
      <c r="IJ33" s="2" t="s">
        <v>448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171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138</v>
      </c>
      <c r="JF33" s="2" t="s">
        <v>129</v>
      </c>
      <c r="JG33" s="2" t="s">
        <v>645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132</v>
      </c>
      <c r="JR33" s="2" t="s">
        <v>132</v>
      </c>
      <c r="JS33" s="2" t="s">
        <v>132</v>
      </c>
      <c r="JT33" s="2" t="s">
        <v>132</v>
      </c>
      <c r="JU33" s="2" t="s">
        <v>132</v>
      </c>
      <c r="JV33" s="2" t="s">
        <v>132</v>
      </c>
      <c r="JW33" s="4"/>
      <c r="JX33" s="8"/>
      <c r="JY33" s="4"/>
      <c r="JZ33" s="8"/>
      <c r="KA33" s="7"/>
      <c r="KB33" s="7"/>
      <c r="KC33" s="2" t="s">
        <v>138</v>
      </c>
      <c r="KD33" s="2" t="s">
        <v>168</v>
      </c>
      <c r="KE33" s="2" t="s">
        <v>376</v>
      </c>
      <c r="KF33" s="2" t="s">
        <v>201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171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171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172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171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171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172</v>
      </c>
      <c r="MX33" s="2" t="s">
        <v>129</v>
      </c>
      <c r="MY33" s="2" t="s">
        <v>132</v>
      </c>
      <c r="MZ33" s="2" t="s">
        <v>132</v>
      </c>
      <c r="NA33" s="2" t="s">
        <v>141</v>
      </c>
      <c r="NB33" s="2" t="s">
        <v>132</v>
      </c>
      <c r="NC33" s="4"/>
      <c r="ND33" s="8"/>
      <c r="NE33" s="4"/>
      <c r="NF33" s="8"/>
      <c r="NG33" s="7"/>
      <c r="NH33" s="7"/>
      <c r="NI33" s="2" t="s">
        <v>171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171</v>
      </c>
      <c r="NV33" s="2" t="s">
        <v>173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171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132</v>
      </c>
      <c r="OT33" s="2" t="s">
        <v>132</v>
      </c>
      <c r="OU33" s="2" t="s">
        <v>132</v>
      </c>
      <c r="OV33" s="2" t="s">
        <v>132</v>
      </c>
      <c r="OW33" s="2" t="s">
        <v>132</v>
      </c>
      <c r="OX33" s="2" t="s">
        <v>132</v>
      </c>
      <c r="OY33" s="4"/>
      <c r="OZ33" s="8"/>
      <c r="PA33" s="4"/>
      <c r="PB33" s="8"/>
      <c r="PC33" s="7"/>
      <c r="PD33" s="7"/>
      <c r="PE33" s="2" t="s">
        <v>138</v>
      </c>
      <c r="PF33" s="2" t="s">
        <v>173</v>
      </c>
      <c r="PG33" s="2" t="s">
        <v>400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138</v>
      </c>
      <c r="QD33" s="2" t="s">
        <v>129</v>
      </c>
      <c r="QE33" s="2" t="s">
        <v>706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171</v>
      </c>
      <c r="QP33" s="2" t="s">
        <v>173</v>
      </c>
      <c r="QQ33" s="2" t="s">
        <v>132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172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138</v>
      </c>
      <c r="RN33" s="2" t="s">
        <v>173</v>
      </c>
      <c r="RO33" s="2" t="s">
        <v>647</v>
      </c>
      <c r="RP33" s="2" t="s">
        <v>132</v>
      </c>
      <c r="RQ33" s="2" t="s">
        <v>141</v>
      </c>
      <c r="RR33" s="2" t="s">
        <v>132</v>
      </c>
    </row>
    <row r="34">
      <c r="A34" s="2" t="s">
        <v>707</v>
      </c>
      <c r="B34" s="2" t="s">
        <v>121</v>
      </c>
      <c r="C34" s="2" t="s">
        <v>122</v>
      </c>
      <c r="D34" s="2" t="s">
        <v>522</v>
      </c>
      <c r="E34" s="2" t="s">
        <v>523</v>
      </c>
      <c r="F34" s="2" t="s">
        <v>708</v>
      </c>
      <c r="G34" s="2" t="s">
        <v>708</v>
      </c>
      <c r="H34" s="2" t="s">
        <v>708</v>
      </c>
      <c r="I34" s="2" t="s">
        <v>709</v>
      </c>
      <c r="J34" s="2" t="s">
        <v>127</v>
      </c>
      <c r="K34" s="2" t="s">
        <v>710</v>
      </c>
      <c r="L34" s="3">
        <v>55</v>
      </c>
      <c r="M34" s="3">
        <v>57.75</v>
      </c>
      <c r="N34" s="3">
        <v>114.99</v>
      </c>
      <c r="O34" s="2" t="s">
        <v>129</v>
      </c>
      <c r="P34" s="2" t="s">
        <v>407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185</v>
      </c>
      <c r="V34" s="2" t="s">
        <v>133</v>
      </c>
      <c r="W34" s="2" t="s">
        <v>409</v>
      </c>
      <c r="X34" s="2" t="s">
        <v>258</v>
      </c>
      <c r="Y34" s="2" t="s">
        <v>687</v>
      </c>
      <c r="Z34" s="4">
        <v>65</v>
      </c>
      <c r="AA34" s="4">
        <f>=ROUNDDOWN(21.6666666666667,0)</f>
      </c>
      <c r="AB34" s="5">
        <v>3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4</v>
      </c>
      <c r="AQ34" s="8">
        <v>253.82</v>
      </c>
      <c r="AR34" s="4"/>
      <c r="AS34" s="8"/>
      <c r="AT34" s="7"/>
      <c r="AU34" s="7"/>
      <c r="AV34" s="4">
        <v>4</v>
      </c>
      <c r="AW34" s="8">
        <v>253.82</v>
      </c>
      <c r="AX34" s="4"/>
      <c r="AY34" s="8"/>
      <c r="AZ34" s="7"/>
      <c r="BA34" s="7"/>
      <c r="BB34" s="7">
        <v>1</v>
      </c>
      <c r="BC34" s="4">
        <v>4</v>
      </c>
      <c r="BD34" s="8">
        <v>253.82</v>
      </c>
      <c r="BE34" s="4"/>
      <c r="BF34" s="8"/>
      <c r="BG34" s="7"/>
      <c r="BH34" s="7"/>
      <c r="BI34" s="7">
        <v>1</v>
      </c>
      <c r="BJ34" s="4">
        <v>4</v>
      </c>
      <c r="BK34" s="8">
        <v>253.82</v>
      </c>
      <c r="BL34" s="2" t="s">
        <v>711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129</v>
      </c>
      <c r="BW34" s="2" t="s">
        <v>412</v>
      </c>
      <c r="BX34" s="2" t="s">
        <v>132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138</v>
      </c>
      <c r="CH34" s="2" t="s">
        <v>129</v>
      </c>
      <c r="CI34" s="2" t="s">
        <v>689</v>
      </c>
      <c r="CJ34" s="2" t="s">
        <v>412</v>
      </c>
      <c r="CK34" s="2" t="s">
        <v>141</v>
      </c>
      <c r="CL34" s="2" t="s">
        <v>132</v>
      </c>
      <c r="CM34" s="4">
        <v>1</v>
      </c>
      <c r="CN34" s="8">
        <v>63.25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132</v>
      </c>
      <c r="CV34" s="2" t="s">
        <v>712</v>
      </c>
      <c r="CW34" s="2" t="s">
        <v>141</v>
      </c>
      <c r="CX34" s="2" t="s">
        <v>132</v>
      </c>
      <c r="CY34" s="4">
        <v>1</v>
      </c>
      <c r="CZ34" s="8">
        <v>63.52</v>
      </c>
      <c r="DA34" s="4"/>
      <c r="DB34" s="8"/>
      <c r="DC34" s="7"/>
      <c r="DD34" s="7"/>
      <c r="DE34" s="2" t="s">
        <v>138</v>
      </c>
      <c r="DF34" s="2" t="s">
        <v>129</v>
      </c>
      <c r="DG34" s="2" t="s">
        <v>477</v>
      </c>
      <c r="DH34" s="2" t="s">
        <v>693</v>
      </c>
      <c r="DI34" s="2" t="s">
        <v>141</v>
      </c>
      <c r="DJ34" s="2" t="s">
        <v>132</v>
      </c>
      <c r="DK34" s="4">
        <v>1</v>
      </c>
      <c r="DL34" s="8">
        <v>64.68</v>
      </c>
      <c r="DM34" s="4"/>
      <c r="DN34" s="8"/>
      <c r="DO34" s="7"/>
      <c r="DP34" s="7"/>
      <c r="DQ34" s="2" t="s">
        <v>138</v>
      </c>
      <c r="DR34" s="2" t="s">
        <v>129</v>
      </c>
      <c r="DS34" s="2" t="s">
        <v>417</v>
      </c>
      <c r="DT34" s="2" t="s">
        <v>713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166</v>
      </c>
      <c r="ED34" s="2" t="s">
        <v>129</v>
      </c>
      <c r="EE34" s="2" t="s">
        <v>132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171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418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138</v>
      </c>
      <c r="FN34" s="2" t="s">
        <v>129</v>
      </c>
      <c r="FO34" s="2" t="s">
        <v>478</v>
      </c>
      <c r="FP34" s="2" t="s">
        <v>714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138</v>
      </c>
      <c r="FZ34" s="2" t="s">
        <v>129</v>
      </c>
      <c r="GA34" s="2" t="s">
        <v>369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420</v>
      </c>
      <c r="GN34" s="2" t="s">
        <v>681</v>
      </c>
      <c r="GO34" s="2" t="s">
        <v>141</v>
      </c>
      <c r="GP34" s="2" t="s">
        <v>132</v>
      </c>
      <c r="GQ34" s="4">
        <v>1</v>
      </c>
      <c r="GR34" s="8">
        <v>62.37</v>
      </c>
      <c r="GS34" s="4"/>
      <c r="GT34" s="8"/>
      <c r="GU34" s="7"/>
      <c r="GV34" s="7"/>
      <c r="GW34" s="2" t="s">
        <v>138</v>
      </c>
      <c r="GX34" s="2" t="s">
        <v>129</v>
      </c>
      <c r="GY34" s="2" t="s">
        <v>433</v>
      </c>
      <c r="GZ34" s="2" t="s">
        <v>690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308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138</v>
      </c>
      <c r="HV34" s="2" t="s">
        <v>129</v>
      </c>
      <c r="HW34" s="2" t="s">
        <v>246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479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171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138</v>
      </c>
      <c r="JF34" s="2" t="s">
        <v>129</v>
      </c>
      <c r="JG34" s="2" t="s">
        <v>689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171</v>
      </c>
      <c r="JR34" s="2" t="s">
        <v>129</v>
      </c>
      <c r="JS34" s="2" t="s">
        <v>132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171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171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172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171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171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172</v>
      </c>
      <c r="NJ34" s="2" t="s">
        <v>129</v>
      </c>
      <c r="NK34" s="2" t="s">
        <v>132</v>
      </c>
      <c r="NL34" s="2" t="s">
        <v>132</v>
      </c>
      <c r="NM34" s="2" t="s">
        <v>141</v>
      </c>
      <c r="NN34" s="2" t="s">
        <v>132</v>
      </c>
      <c r="NO34" s="4"/>
      <c r="NP34" s="8"/>
      <c r="NQ34" s="4"/>
      <c r="NR34" s="8"/>
      <c r="NS34" s="7"/>
      <c r="NT34" s="7"/>
      <c r="NU34" s="2" t="s">
        <v>171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171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171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171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171</v>
      </c>
      <c r="PR34" s="2" t="s">
        <v>129</v>
      </c>
      <c r="PS34" s="2" t="s">
        <v>132</v>
      </c>
      <c r="PT34" s="2" t="s">
        <v>132</v>
      </c>
      <c r="PU34" s="2" t="s">
        <v>141</v>
      </c>
      <c r="PV34" s="2" t="s">
        <v>132</v>
      </c>
      <c r="PW34" s="4"/>
      <c r="PX34" s="8"/>
      <c r="PY34" s="4"/>
      <c r="PZ34" s="8"/>
      <c r="QA34" s="7"/>
      <c r="QB34" s="7"/>
      <c r="QC34" s="2" t="s">
        <v>138</v>
      </c>
      <c r="QD34" s="2" t="s">
        <v>129</v>
      </c>
      <c r="QE34" s="2" t="s">
        <v>689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172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171</v>
      </c>
      <c r="RN34" s="2" t="s">
        <v>129</v>
      </c>
      <c r="RO34" s="2" t="s">
        <v>132</v>
      </c>
      <c r="RP34" s="2" t="s">
        <v>132</v>
      </c>
      <c r="RQ34" s="2" t="s">
        <v>141</v>
      </c>
      <c r="RR34" s="2" t="s">
        <v>132</v>
      </c>
    </row>
    <row r="35">
      <c r="A35" s="2" t="s">
        <v>715</v>
      </c>
      <c r="B35" s="2" t="s">
        <v>121</v>
      </c>
      <c r="C35" s="2" t="s">
        <v>122</v>
      </c>
      <c r="D35" s="2" t="s">
        <v>522</v>
      </c>
      <c r="E35" s="2" t="s">
        <v>523</v>
      </c>
      <c r="F35" s="2" t="s">
        <v>716</v>
      </c>
      <c r="G35" s="2" t="s">
        <v>716</v>
      </c>
      <c r="H35" s="2" t="s">
        <v>716</v>
      </c>
      <c r="I35" s="2" t="s">
        <v>717</v>
      </c>
      <c r="J35" s="2" t="s">
        <v>127</v>
      </c>
      <c r="K35" s="2" t="s">
        <v>583</v>
      </c>
      <c r="L35" s="3">
        <v>38.7</v>
      </c>
      <c r="M35" s="3">
        <v>40.64</v>
      </c>
      <c r="N35" s="3">
        <v>89.99</v>
      </c>
      <c r="O35" s="2" t="s">
        <v>129</v>
      </c>
      <c r="P35" s="2" t="s">
        <v>219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185</v>
      </c>
      <c r="V35" s="2" t="s">
        <v>133</v>
      </c>
      <c r="W35" s="2" t="s">
        <v>460</v>
      </c>
      <c r="X35" s="2" t="s">
        <v>132</v>
      </c>
      <c r="Y35" s="2" t="s">
        <v>670</v>
      </c>
      <c r="Z35" s="4">
        <v>153</v>
      </c>
      <c r="AA35" s="4">
        <f>=ROUNDDOWN(51,0)</f>
      </c>
      <c r="AB35" s="5">
        <v>3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6</v>
      </c>
      <c r="AQ35" s="8">
        <v>247.73</v>
      </c>
      <c r="AR35" s="4"/>
      <c r="AS35" s="8"/>
      <c r="AT35" s="7"/>
      <c r="AU35" s="7"/>
      <c r="AV35" s="4">
        <v>6</v>
      </c>
      <c r="AW35" s="8">
        <v>247.73</v>
      </c>
      <c r="AX35" s="4"/>
      <c r="AY35" s="8"/>
      <c r="AZ35" s="7"/>
      <c r="BA35" s="7"/>
      <c r="BB35" s="7">
        <v>1</v>
      </c>
      <c r="BC35" s="4">
        <v>6</v>
      </c>
      <c r="BD35" s="8">
        <v>247.73</v>
      </c>
      <c r="BE35" s="4"/>
      <c r="BF35" s="8"/>
      <c r="BG35" s="7"/>
      <c r="BH35" s="7"/>
      <c r="BI35" s="7">
        <v>1</v>
      </c>
      <c r="BJ35" s="4">
        <v>6</v>
      </c>
      <c r="BK35" s="8">
        <v>247.73</v>
      </c>
      <c r="BL35" s="2" t="s">
        <v>718</v>
      </c>
      <c r="BM35" s="7">
        <v>1</v>
      </c>
      <c r="BN35" s="7">
        <v>1</v>
      </c>
      <c r="BO35" s="4">
        <v>3</v>
      </c>
      <c r="BP35" s="8">
        <v>109.38</v>
      </c>
      <c r="BQ35" s="4"/>
      <c r="BR35" s="8"/>
      <c r="BS35" s="7"/>
      <c r="BT35" s="7"/>
      <c r="BU35" s="2" t="s">
        <v>138</v>
      </c>
      <c r="BV35" s="2" t="s">
        <v>129</v>
      </c>
      <c r="BW35" s="2" t="s">
        <v>672</v>
      </c>
      <c r="BX35" s="2" t="s">
        <v>719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670</v>
      </c>
      <c r="CJ35" s="2" t="s">
        <v>504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132</v>
      </c>
      <c r="CV35" s="2" t="s">
        <v>720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138</v>
      </c>
      <c r="DF35" s="2" t="s">
        <v>129</v>
      </c>
      <c r="DG35" s="2" t="s">
        <v>675</v>
      </c>
      <c r="DH35" s="2" t="s">
        <v>721</v>
      </c>
      <c r="DI35" s="2" t="s">
        <v>141</v>
      </c>
      <c r="DJ35" s="2" t="s">
        <v>132</v>
      </c>
      <c r="DK35" s="4">
        <v>1</v>
      </c>
      <c r="DL35" s="8">
        <v>50.57</v>
      </c>
      <c r="DM35" s="4"/>
      <c r="DN35" s="8"/>
      <c r="DO35" s="7"/>
      <c r="DP35" s="7"/>
      <c r="DQ35" s="2" t="s">
        <v>138</v>
      </c>
      <c r="DR35" s="2" t="s">
        <v>129</v>
      </c>
      <c r="DS35" s="2" t="s">
        <v>447</v>
      </c>
      <c r="DT35" s="2" t="s">
        <v>722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418</v>
      </c>
      <c r="ED35" s="2" t="s">
        <v>129</v>
      </c>
      <c r="EE35" s="2" t="s">
        <v>132</v>
      </c>
      <c r="EF35" s="2" t="s">
        <v>132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171</v>
      </c>
      <c r="EP35" s="2" t="s">
        <v>129</v>
      </c>
      <c r="EQ35" s="2" t="s">
        <v>132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138</v>
      </c>
      <c r="FB35" s="2" t="s">
        <v>129</v>
      </c>
      <c r="FC35" s="2" t="s">
        <v>450</v>
      </c>
      <c r="FD35" s="2" t="s">
        <v>705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138</v>
      </c>
      <c r="FN35" s="2" t="s">
        <v>129</v>
      </c>
      <c r="FO35" s="2" t="s">
        <v>679</v>
      </c>
      <c r="FP35" s="2" t="s">
        <v>723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138</v>
      </c>
      <c r="FZ35" s="2" t="s">
        <v>129</v>
      </c>
      <c r="GA35" s="2" t="s">
        <v>452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420</v>
      </c>
      <c r="GN35" s="2" t="s">
        <v>132</v>
      </c>
      <c r="GO35" s="2" t="s">
        <v>141</v>
      </c>
      <c r="GP35" s="2" t="s">
        <v>132</v>
      </c>
      <c r="GQ35" s="4">
        <v>2</v>
      </c>
      <c r="GR35" s="8">
        <v>87.78</v>
      </c>
      <c r="GS35" s="4"/>
      <c r="GT35" s="8"/>
      <c r="GU35" s="7"/>
      <c r="GV35" s="7"/>
      <c r="GW35" s="2" t="s">
        <v>138</v>
      </c>
      <c r="GX35" s="2" t="s">
        <v>129</v>
      </c>
      <c r="GY35" s="2" t="s">
        <v>452</v>
      </c>
      <c r="GZ35" s="2" t="s">
        <v>466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138</v>
      </c>
      <c r="HJ35" s="2" t="s">
        <v>129</v>
      </c>
      <c r="HK35" s="2" t="s">
        <v>453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138</v>
      </c>
      <c r="HV35" s="2" t="s">
        <v>129</v>
      </c>
      <c r="HW35" s="2" t="s">
        <v>246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451</v>
      </c>
      <c r="IJ35" s="2" t="s">
        <v>518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171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138</v>
      </c>
      <c r="JF35" s="2" t="s">
        <v>129</v>
      </c>
      <c r="JG35" s="2" t="s">
        <v>675</v>
      </c>
      <c r="JH35" s="2" t="s">
        <v>724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132</v>
      </c>
      <c r="JR35" s="2" t="s">
        <v>132</v>
      </c>
      <c r="JS35" s="2" t="s">
        <v>132</v>
      </c>
      <c r="JT35" s="2" t="s">
        <v>132</v>
      </c>
      <c r="JU35" s="2" t="s">
        <v>132</v>
      </c>
      <c r="JV35" s="2" t="s">
        <v>132</v>
      </c>
      <c r="JW35" s="4"/>
      <c r="JX35" s="8"/>
      <c r="JY35" s="4"/>
      <c r="JZ35" s="8"/>
      <c r="KA35" s="7"/>
      <c r="KB35" s="7"/>
      <c r="KC35" s="2" t="s">
        <v>308</v>
      </c>
      <c r="KD35" s="2" t="s">
        <v>129</v>
      </c>
      <c r="KE35" s="2" t="s">
        <v>132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171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171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172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171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171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171</v>
      </c>
      <c r="NJ35" s="2" t="s">
        <v>129</v>
      </c>
      <c r="NK35" s="2" t="s">
        <v>132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4"/>
      <c r="OB35" s="8"/>
      <c r="OC35" s="4"/>
      <c r="OD35" s="8"/>
      <c r="OE35" s="7"/>
      <c r="OF35" s="7"/>
      <c r="OG35" s="2" t="s">
        <v>171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171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171</v>
      </c>
      <c r="PR35" s="2" t="s">
        <v>129</v>
      </c>
      <c r="PS35" s="2" t="s">
        <v>132</v>
      </c>
      <c r="PT35" s="2" t="s">
        <v>132</v>
      </c>
      <c r="PU35" s="2" t="s">
        <v>141</v>
      </c>
      <c r="PV35" s="2" t="s">
        <v>132</v>
      </c>
      <c r="PW35" s="4"/>
      <c r="PX35" s="8"/>
      <c r="PY35" s="4"/>
      <c r="PZ35" s="8"/>
      <c r="QA35" s="7"/>
      <c r="QB35" s="7"/>
      <c r="QC35" s="2" t="s">
        <v>138</v>
      </c>
      <c r="QD35" s="2" t="s">
        <v>129</v>
      </c>
      <c r="QE35" s="2" t="s">
        <v>416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172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138</v>
      </c>
      <c r="RN35" s="2" t="s">
        <v>173</v>
      </c>
      <c r="RO35" s="2" t="s">
        <v>504</v>
      </c>
      <c r="RP35" s="2" t="s">
        <v>132</v>
      </c>
      <c r="RQ35" s="2" t="s">
        <v>141</v>
      </c>
      <c r="RR35" s="2" t="s">
        <v>132</v>
      </c>
    </row>
    <row r="36">
      <c r="A36" s="2" t="s">
        <v>725</v>
      </c>
      <c r="B36" s="2" t="s">
        <v>121</v>
      </c>
      <c r="C36" s="2" t="s">
        <v>122</v>
      </c>
      <c r="D36" s="2" t="s">
        <v>522</v>
      </c>
      <c r="E36" s="2" t="s">
        <v>523</v>
      </c>
      <c r="F36" s="2" t="s">
        <v>726</v>
      </c>
      <c r="G36" s="2" t="s">
        <v>726</v>
      </c>
      <c r="H36" s="2" t="s">
        <v>726</v>
      </c>
      <c r="I36" s="2" t="s">
        <v>727</v>
      </c>
      <c r="J36" s="2" t="s">
        <v>127</v>
      </c>
      <c r="K36" s="2" t="s">
        <v>608</v>
      </c>
      <c r="L36" s="3">
        <v>71.54</v>
      </c>
      <c r="M36" s="3">
        <v>75.12</v>
      </c>
      <c r="N36" s="3">
        <v>157.99</v>
      </c>
      <c r="O36" s="2" t="s">
        <v>129</v>
      </c>
      <c r="P36" s="2" t="s">
        <v>219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132</v>
      </c>
      <c r="V36" s="2" t="s">
        <v>133</v>
      </c>
      <c r="W36" s="2" t="s">
        <v>258</v>
      </c>
      <c r="X36" s="2" t="s">
        <v>132</v>
      </c>
      <c r="Y36" s="2" t="s">
        <v>728</v>
      </c>
      <c r="Z36" s="4">
        <v>76</v>
      </c>
      <c r="AA36" s="4">
        <f>=ROUNDDOWN(54.2857142857143,0)</f>
      </c>
      <c r="AB36" s="5">
        <v>1.4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</v>
      </c>
      <c r="AQ36" s="8">
        <v>226.17</v>
      </c>
      <c r="AR36" s="4"/>
      <c r="AS36" s="8"/>
      <c r="AT36" s="7"/>
      <c r="AU36" s="7"/>
      <c r="AV36" s="4">
        <v>3</v>
      </c>
      <c r="AW36" s="8">
        <v>226.17</v>
      </c>
      <c r="AX36" s="4"/>
      <c r="AY36" s="8"/>
      <c r="AZ36" s="7"/>
      <c r="BA36" s="7"/>
      <c r="BB36" s="7">
        <v>1</v>
      </c>
      <c r="BC36" s="4">
        <v>3</v>
      </c>
      <c r="BD36" s="8">
        <v>226.17</v>
      </c>
      <c r="BE36" s="4"/>
      <c r="BF36" s="8"/>
      <c r="BG36" s="7"/>
      <c r="BH36" s="7"/>
      <c r="BI36" s="7">
        <v>1</v>
      </c>
      <c r="BJ36" s="4">
        <v>3</v>
      </c>
      <c r="BK36" s="8">
        <v>226.17</v>
      </c>
      <c r="BL36" s="2" t="s">
        <v>729</v>
      </c>
      <c r="BM36" s="7">
        <v>1</v>
      </c>
      <c r="BN36" s="7">
        <v>1</v>
      </c>
      <c r="BO36" s="4">
        <v>1</v>
      </c>
      <c r="BP36" s="8">
        <v>64.63</v>
      </c>
      <c r="BQ36" s="4"/>
      <c r="BR36" s="8"/>
      <c r="BS36" s="7"/>
      <c r="BT36" s="7"/>
      <c r="BU36" s="2" t="s">
        <v>138</v>
      </c>
      <c r="BV36" s="2" t="s">
        <v>129</v>
      </c>
      <c r="BW36" s="2" t="s">
        <v>730</v>
      </c>
      <c r="BX36" s="2" t="s">
        <v>169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138</v>
      </c>
      <c r="CH36" s="2" t="s">
        <v>129</v>
      </c>
      <c r="CI36" s="2" t="s">
        <v>142</v>
      </c>
      <c r="CJ36" s="2" t="s">
        <v>731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320</v>
      </c>
      <c r="CT36" s="2" t="s">
        <v>173</v>
      </c>
      <c r="CU36" s="2" t="s">
        <v>132</v>
      </c>
      <c r="CV36" s="2" t="s">
        <v>535</v>
      </c>
      <c r="CW36" s="2" t="s">
        <v>141</v>
      </c>
      <c r="CX36" s="2" t="s">
        <v>132</v>
      </c>
      <c r="CY36" s="4">
        <v>2</v>
      </c>
      <c r="CZ36" s="8">
        <v>161.54</v>
      </c>
      <c r="DA36" s="4"/>
      <c r="DB36" s="8"/>
      <c r="DC36" s="7"/>
      <c r="DD36" s="7"/>
      <c r="DE36" s="2" t="s">
        <v>138</v>
      </c>
      <c r="DF36" s="2" t="s">
        <v>129</v>
      </c>
      <c r="DG36" s="2" t="s">
        <v>732</v>
      </c>
      <c r="DH36" s="2" t="s">
        <v>733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538</v>
      </c>
      <c r="DT36" s="2" t="s">
        <v>734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166</v>
      </c>
      <c r="ED36" s="2" t="s">
        <v>129</v>
      </c>
      <c r="EE36" s="2" t="s">
        <v>132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171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138</v>
      </c>
      <c r="FB36" s="2" t="s">
        <v>129</v>
      </c>
      <c r="FC36" s="2" t="s">
        <v>735</v>
      </c>
      <c r="FD36" s="2" t="s">
        <v>736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138</v>
      </c>
      <c r="FN36" s="2" t="s">
        <v>129</v>
      </c>
      <c r="FO36" s="2" t="s">
        <v>737</v>
      </c>
      <c r="FP36" s="2" t="s">
        <v>738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138</v>
      </c>
      <c r="FZ36" s="2" t="s">
        <v>129</v>
      </c>
      <c r="GA36" s="2" t="s">
        <v>156</v>
      </c>
      <c r="GB36" s="2" t="s">
        <v>436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739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160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138</v>
      </c>
      <c r="HJ36" s="2" t="s">
        <v>129</v>
      </c>
      <c r="HK36" s="2" t="s">
        <v>161</v>
      </c>
      <c r="HL36" s="2" t="s">
        <v>209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138</v>
      </c>
      <c r="HV36" s="2" t="s">
        <v>129</v>
      </c>
      <c r="HW36" s="2" t="s">
        <v>246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164</v>
      </c>
      <c r="IJ36" s="2" t="s">
        <v>740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166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138</v>
      </c>
      <c r="JF36" s="2" t="s">
        <v>129</v>
      </c>
      <c r="JG36" s="2" t="s">
        <v>142</v>
      </c>
      <c r="JH36" s="2" t="s">
        <v>741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132</v>
      </c>
      <c r="JR36" s="2" t="s">
        <v>132</v>
      </c>
      <c r="JS36" s="2" t="s">
        <v>132</v>
      </c>
      <c r="JT36" s="2" t="s">
        <v>132</v>
      </c>
      <c r="JU36" s="2" t="s">
        <v>132</v>
      </c>
      <c r="JV36" s="2" t="s">
        <v>132</v>
      </c>
      <c r="JW36" s="4"/>
      <c r="JX36" s="8"/>
      <c r="JY36" s="4"/>
      <c r="JZ36" s="8"/>
      <c r="KA36" s="7"/>
      <c r="KB36" s="7"/>
      <c r="KC36" s="2" t="s">
        <v>138</v>
      </c>
      <c r="KD36" s="2" t="s">
        <v>168</v>
      </c>
      <c r="KE36" s="2" t="s">
        <v>169</v>
      </c>
      <c r="KF36" s="2" t="s">
        <v>591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171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132</v>
      </c>
      <c r="LB36" s="2" t="s">
        <v>132</v>
      </c>
      <c r="LC36" s="2" t="s">
        <v>132</v>
      </c>
      <c r="LD36" s="2" t="s">
        <v>132</v>
      </c>
      <c r="LE36" s="2" t="s">
        <v>132</v>
      </c>
      <c r="LF36" s="2" t="s">
        <v>132</v>
      </c>
      <c r="LG36" s="4"/>
      <c r="LH36" s="8"/>
      <c r="LI36" s="4"/>
      <c r="LJ36" s="8"/>
      <c r="LK36" s="7"/>
      <c r="LL36" s="7"/>
      <c r="LM36" s="2" t="s">
        <v>172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171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171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171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171</v>
      </c>
      <c r="NV36" s="2" t="s">
        <v>173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171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138</v>
      </c>
      <c r="PF36" s="2" t="s">
        <v>173</v>
      </c>
      <c r="PG36" s="2" t="s">
        <v>312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138</v>
      </c>
      <c r="QD36" s="2" t="s">
        <v>129</v>
      </c>
      <c r="QE36" s="2" t="s">
        <v>176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138</v>
      </c>
      <c r="QP36" s="2" t="s">
        <v>173</v>
      </c>
      <c r="QQ36" s="2" t="s">
        <v>178</v>
      </c>
      <c r="QR36" s="2" t="s">
        <v>742</v>
      </c>
      <c r="QS36" s="2" t="s">
        <v>141</v>
      </c>
      <c r="QT36" s="2" t="s">
        <v>132</v>
      </c>
      <c r="QU36" s="4"/>
      <c r="QV36" s="8"/>
      <c r="QW36" s="4"/>
      <c r="QX36" s="8"/>
      <c r="QY36" s="7"/>
      <c r="QZ36" s="7"/>
      <c r="RA36" s="2" t="s">
        <v>172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138</v>
      </c>
      <c r="RN36" s="2" t="s">
        <v>173</v>
      </c>
      <c r="RO36" s="2" t="s">
        <v>553</v>
      </c>
      <c r="RP36" s="2" t="s">
        <v>743</v>
      </c>
      <c r="RQ36" s="2" t="s">
        <v>141</v>
      </c>
      <c r="RR36" s="2" t="s">
        <v>132</v>
      </c>
    </row>
    <row r="37">
      <c r="A37" s="2" t="s">
        <v>744</v>
      </c>
      <c r="B37" s="2" t="s">
        <v>121</v>
      </c>
      <c r="C37" s="2" t="s">
        <v>122</v>
      </c>
      <c r="D37" s="2" t="s">
        <v>522</v>
      </c>
      <c r="E37" s="2" t="s">
        <v>523</v>
      </c>
      <c r="F37" s="2" t="s">
        <v>745</v>
      </c>
      <c r="G37" s="2" t="s">
        <v>745</v>
      </c>
      <c r="H37" s="2" t="s">
        <v>745</v>
      </c>
      <c r="I37" s="2" t="s">
        <v>631</v>
      </c>
      <c r="J37" s="2" t="s">
        <v>127</v>
      </c>
      <c r="K37" s="2" t="s">
        <v>746</v>
      </c>
      <c r="L37" s="3">
        <v>46.72</v>
      </c>
      <c r="M37" s="3">
        <v>49.06</v>
      </c>
      <c r="N37" s="3">
        <v>109.99</v>
      </c>
      <c r="O37" s="2" t="s">
        <v>129</v>
      </c>
      <c r="P37" s="2" t="s">
        <v>219</v>
      </c>
      <c r="Q37" s="2" t="s">
        <v>131</v>
      </c>
      <c r="R37" s="2" t="s">
        <v>132</v>
      </c>
      <c r="S37" s="2" t="s">
        <v>747</v>
      </c>
      <c r="T37" s="2" t="s">
        <v>132</v>
      </c>
      <c r="U37" s="2" t="s">
        <v>132</v>
      </c>
      <c r="V37" s="2" t="s">
        <v>186</v>
      </c>
      <c r="W37" s="2" t="s">
        <v>258</v>
      </c>
      <c r="X37" s="2" t="s">
        <v>132</v>
      </c>
      <c r="Y37" s="2" t="s">
        <v>292</v>
      </c>
      <c r="Z37" s="4">
        <v>158</v>
      </c>
      <c r="AA37" s="4">
        <f>=ROUNDDOWN(52.6666666666667,0)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4</v>
      </c>
      <c r="AQ37" s="8">
        <v>218.35</v>
      </c>
      <c r="AR37" s="4"/>
      <c r="AS37" s="8"/>
      <c r="AT37" s="7"/>
      <c r="AU37" s="7"/>
      <c r="AV37" s="4">
        <v>4</v>
      </c>
      <c r="AW37" s="8">
        <v>218.35</v>
      </c>
      <c r="AX37" s="4"/>
      <c r="AY37" s="8"/>
      <c r="AZ37" s="7"/>
      <c r="BA37" s="7"/>
      <c r="BB37" s="7">
        <v>1</v>
      </c>
      <c r="BC37" s="4">
        <v>4</v>
      </c>
      <c r="BD37" s="8">
        <v>218.35</v>
      </c>
      <c r="BE37" s="4"/>
      <c r="BF37" s="8"/>
      <c r="BG37" s="7"/>
      <c r="BH37" s="7"/>
      <c r="BI37" s="7">
        <v>1</v>
      </c>
      <c r="BJ37" s="4">
        <v>4</v>
      </c>
      <c r="BK37" s="8">
        <v>218.35</v>
      </c>
      <c r="BL37" s="2" t="s">
        <v>748</v>
      </c>
      <c r="BM37" s="7">
        <v>1</v>
      </c>
      <c r="BN37" s="7">
        <v>1</v>
      </c>
      <c r="BO37" s="4">
        <v>1</v>
      </c>
      <c r="BP37" s="8">
        <v>40.49</v>
      </c>
      <c r="BQ37" s="4"/>
      <c r="BR37" s="8"/>
      <c r="BS37" s="7"/>
      <c r="BT37" s="7"/>
      <c r="BU37" s="2" t="s">
        <v>138</v>
      </c>
      <c r="BV37" s="2" t="s">
        <v>129</v>
      </c>
      <c r="BW37" s="2" t="s">
        <v>260</v>
      </c>
      <c r="BX37" s="2" t="s">
        <v>749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138</v>
      </c>
      <c r="CH37" s="2" t="s">
        <v>129</v>
      </c>
      <c r="CI37" s="2" t="s">
        <v>262</v>
      </c>
      <c r="CJ37" s="2" t="s">
        <v>750</v>
      </c>
      <c r="CK37" s="2" t="s">
        <v>141</v>
      </c>
      <c r="CL37" s="2" t="s">
        <v>132</v>
      </c>
      <c r="CM37" s="4">
        <v>1</v>
      </c>
      <c r="CN37" s="8">
        <v>56.42</v>
      </c>
      <c r="CO37" s="4"/>
      <c r="CP37" s="8"/>
      <c r="CQ37" s="7"/>
      <c r="CR37" s="7"/>
      <c r="CS37" s="2" t="s">
        <v>138</v>
      </c>
      <c r="CT37" s="2" t="s">
        <v>129</v>
      </c>
      <c r="CU37" s="2" t="s">
        <v>751</v>
      </c>
      <c r="CV37" s="2" t="s">
        <v>752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138</v>
      </c>
      <c r="DF37" s="2" t="s">
        <v>129</v>
      </c>
      <c r="DG37" s="2" t="s">
        <v>282</v>
      </c>
      <c r="DH37" s="2" t="s">
        <v>753</v>
      </c>
      <c r="DI37" s="2" t="s">
        <v>141</v>
      </c>
      <c r="DJ37" s="2" t="s">
        <v>132</v>
      </c>
      <c r="DK37" s="4">
        <v>2</v>
      </c>
      <c r="DL37" s="8">
        <v>121.44</v>
      </c>
      <c r="DM37" s="4"/>
      <c r="DN37" s="8"/>
      <c r="DO37" s="7"/>
      <c r="DP37" s="7"/>
      <c r="DQ37" s="2" t="s">
        <v>138</v>
      </c>
      <c r="DR37" s="2" t="s">
        <v>129</v>
      </c>
      <c r="DS37" s="2" t="s">
        <v>266</v>
      </c>
      <c r="DT37" s="2" t="s">
        <v>754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418</v>
      </c>
      <c r="ED37" s="2" t="s">
        <v>129</v>
      </c>
      <c r="EE37" s="2" t="s">
        <v>132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171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138</v>
      </c>
      <c r="FB37" s="2" t="s">
        <v>173</v>
      </c>
      <c r="FC37" s="2" t="s">
        <v>592</v>
      </c>
      <c r="FD37" s="2" t="s">
        <v>755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138</v>
      </c>
      <c r="FN37" s="2" t="s">
        <v>129</v>
      </c>
      <c r="FO37" s="2" t="s">
        <v>260</v>
      </c>
      <c r="FP37" s="2" t="s">
        <v>756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138</v>
      </c>
      <c r="FZ37" s="2" t="s">
        <v>129</v>
      </c>
      <c r="GA37" s="2" t="s">
        <v>156</v>
      </c>
      <c r="GB37" s="2" t="s">
        <v>653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158</v>
      </c>
      <c r="GN37" s="2" t="s">
        <v>757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138</v>
      </c>
      <c r="GX37" s="2" t="s">
        <v>129</v>
      </c>
      <c r="GY37" s="2" t="s">
        <v>758</v>
      </c>
      <c r="GZ37" s="2" t="s">
        <v>759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129</v>
      </c>
      <c r="HK37" s="2" t="s">
        <v>244</v>
      </c>
      <c r="HL37" s="2" t="s">
        <v>280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138</v>
      </c>
      <c r="HV37" s="2" t="s">
        <v>129</v>
      </c>
      <c r="HW37" s="2" t="s">
        <v>246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273</v>
      </c>
      <c r="IJ37" s="2" t="s">
        <v>760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166</v>
      </c>
      <c r="IT37" s="2" t="s">
        <v>129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138</v>
      </c>
      <c r="JF37" s="2" t="s">
        <v>129</v>
      </c>
      <c r="JG37" s="2" t="s">
        <v>262</v>
      </c>
      <c r="JH37" s="2" t="s">
        <v>761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132</v>
      </c>
      <c r="JR37" s="2" t="s">
        <v>132</v>
      </c>
      <c r="JS37" s="2" t="s">
        <v>132</v>
      </c>
      <c r="JT37" s="2" t="s">
        <v>132</v>
      </c>
      <c r="JU37" s="2" t="s">
        <v>132</v>
      </c>
      <c r="JV37" s="2" t="s">
        <v>132</v>
      </c>
      <c r="JW37" s="4"/>
      <c r="JX37" s="8"/>
      <c r="JY37" s="4"/>
      <c r="JZ37" s="8"/>
      <c r="KA37" s="7"/>
      <c r="KB37" s="7"/>
      <c r="KC37" s="2" t="s">
        <v>138</v>
      </c>
      <c r="KD37" s="2" t="s">
        <v>168</v>
      </c>
      <c r="KE37" s="2" t="s">
        <v>762</v>
      </c>
      <c r="KF37" s="2" t="s">
        <v>273</v>
      </c>
      <c r="KG37" s="2" t="s">
        <v>141</v>
      </c>
      <c r="KH37" s="2" t="s">
        <v>132</v>
      </c>
      <c r="KI37" s="4"/>
      <c r="KJ37" s="8"/>
      <c r="KK37" s="4"/>
      <c r="KL37" s="8"/>
      <c r="KM37" s="7"/>
      <c r="KN37" s="7"/>
      <c r="KO37" s="2" t="s">
        <v>171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132</v>
      </c>
      <c r="LB37" s="2" t="s">
        <v>132</v>
      </c>
      <c r="LC37" s="2" t="s">
        <v>132</v>
      </c>
      <c r="LD37" s="2" t="s">
        <v>132</v>
      </c>
      <c r="LE37" s="2" t="s">
        <v>132</v>
      </c>
      <c r="LF37" s="2" t="s">
        <v>132</v>
      </c>
      <c r="LG37" s="4"/>
      <c r="LH37" s="8"/>
      <c r="LI37" s="4"/>
      <c r="LJ37" s="8"/>
      <c r="LK37" s="7"/>
      <c r="LL37" s="7"/>
      <c r="LM37" s="2" t="s">
        <v>172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171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171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171</v>
      </c>
      <c r="NJ37" s="2" t="s">
        <v>129</v>
      </c>
      <c r="NK37" s="2" t="s">
        <v>132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171</v>
      </c>
      <c r="NV37" s="2" t="s">
        <v>173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171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138</v>
      </c>
      <c r="PF37" s="2" t="s">
        <v>173</v>
      </c>
      <c r="PG37" s="2" t="s">
        <v>174</v>
      </c>
      <c r="PH37" s="2" t="s">
        <v>763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138</v>
      </c>
      <c r="QD37" s="2" t="s">
        <v>129</v>
      </c>
      <c r="QE37" s="2" t="s">
        <v>176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138</v>
      </c>
      <c r="QP37" s="2" t="s">
        <v>173</v>
      </c>
      <c r="QQ37" s="2" t="s">
        <v>286</v>
      </c>
      <c r="QR37" s="2" t="s">
        <v>764</v>
      </c>
      <c r="QS37" s="2" t="s">
        <v>141</v>
      </c>
      <c r="QT37" s="2" t="s">
        <v>132</v>
      </c>
      <c r="QU37" s="4"/>
      <c r="QV37" s="8"/>
      <c r="QW37" s="4"/>
      <c r="QX37" s="8"/>
      <c r="QY37" s="7"/>
      <c r="QZ37" s="7"/>
      <c r="RA37" s="2" t="s">
        <v>172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138</v>
      </c>
      <c r="RN37" s="2" t="s">
        <v>173</v>
      </c>
      <c r="RO37" s="2" t="s">
        <v>758</v>
      </c>
      <c r="RP37" s="2" t="s">
        <v>765</v>
      </c>
      <c r="RQ37" s="2" t="s">
        <v>141</v>
      </c>
      <c r="RR37" s="2" t="s">
        <v>132</v>
      </c>
    </row>
    <row r="38">
      <c r="A38" s="2" t="s">
        <v>766</v>
      </c>
      <c r="B38" s="2" t="s">
        <v>121</v>
      </c>
      <c r="C38" s="2" t="s">
        <v>122</v>
      </c>
      <c r="D38" s="2" t="s">
        <v>522</v>
      </c>
      <c r="E38" s="2" t="s">
        <v>523</v>
      </c>
      <c r="F38" s="2" t="s">
        <v>767</v>
      </c>
      <c r="G38" s="2" t="s">
        <v>767</v>
      </c>
      <c r="H38" s="2" t="s">
        <v>767</v>
      </c>
      <c r="I38" s="2" t="s">
        <v>768</v>
      </c>
      <c r="J38" s="2" t="s">
        <v>127</v>
      </c>
      <c r="K38" s="2" t="s">
        <v>746</v>
      </c>
      <c r="L38" s="3">
        <v>72</v>
      </c>
      <c r="M38" s="3">
        <v>75.6</v>
      </c>
      <c r="N38" s="3">
        <v>149.99</v>
      </c>
      <c r="O38" s="2" t="s">
        <v>129</v>
      </c>
      <c r="P38" s="2" t="s">
        <v>219</v>
      </c>
      <c r="Q38" s="2" t="s">
        <v>131</v>
      </c>
      <c r="R38" s="2" t="s">
        <v>132</v>
      </c>
      <c r="S38" s="2" t="s">
        <v>769</v>
      </c>
      <c r="T38" s="2" t="s">
        <v>132</v>
      </c>
      <c r="U38" s="2" t="s">
        <v>132</v>
      </c>
      <c r="V38" s="2" t="s">
        <v>186</v>
      </c>
      <c r="W38" s="2" t="s">
        <v>258</v>
      </c>
      <c r="X38" s="2" t="s">
        <v>132</v>
      </c>
      <c r="Y38" s="2" t="s">
        <v>292</v>
      </c>
      <c r="Z38" s="4">
        <v>89</v>
      </c>
      <c r="AA38" s="4">
        <f>=ROUNDDOWN(42.3809523809524,0)</f>
      </c>
      <c r="AB38" s="5">
        <v>2.1</v>
      </c>
      <c r="AC38" s="2" t="s">
        <v>224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</v>
      </c>
      <c r="AQ38" s="8">
        <v>201.78</v>
      </c>
      <c r="AR38" s="4"/>
      <c r="AS38" s="8"/>
      <c r="AT38" s="7"/>
      <c r="AU38" s="7"/>
      <c r="AV38" s="4">
        <v>2</v>
      </c>
      <c r="AW38" s="8">
        <v>201.78</v>
      </c>
      <c r="AX38" s="4"/>
      <c r="AY38" s="8"/>
      <c r="AZ38" s="7"/>
      <c r="BA38" s="7"/>
      <c r="BB38" s="7">
        <v>1</v>
      </c>
      <c r="BC38" s="4">
        <v>2</v>
      </c>
      <c r="BD38" s="8">
        <v>201.78</v>
      </c>
      <c r="BE38" s="4"/>
      <c r="BF38" s="8"/>
      <c r="BG38" s="7"/>
      <c r="BH38" s="7"/>
      <c r="BI38" s="7">
        <v>1</v>
      </c>
      <c r="BJ38" s="4">
        <v>2</v>
      </c>
      <c r="BK38" s="8">
        <v>201.78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129</v>
      </c>
      <c r="BW38" s="2" t="s">
        <v>273</v>
      </c>
      <c r="BX38" s="2" t="s">
        <v>770</v>
      </c>
      <c r="BY38" s="2" t="s">
        <v>141</v>
      </c>
      <c r="BZ38" s="2" t="s">
        <v>132</v>
      </c>
      <c r="CA38" s="4"/>
      <c r="CB38" s="8"/>
      <c r="CC38" s="4"/>
      <c r="CD38" s="8"/>
      <c r="CE38" s="7"/>
      <c r="CF38" s="7"/>
      <c r="CG38" s="2" t="s">
        <v>138</v>
      </c>
      <c r="CH38" s="2" t="s">
        <v>129</v>
      </c>
      <c r="CI38" s="2" t="s">
        <v>262</v>
      </c>
      <c r="CJ38" s="2" t="s">
        <v>771</v>
      </c>
      <c r="CK38" s="2" t="s">
        <v>141</v>
      </c>
      <c r="CL38" s="2" t="s">
        <v>132</v>
      </c>
      <c r="CM38" s="4"/>
      <c r="CN38" s="8"/>
      <c r="CO38" s="4"/>
      <c r="CP38" s="8"/>
      <c r="CQ38" s="7"/>
      <c r="CR38" s="7"/>
      <c r="CS38" s="2" t="s">
        <v>138</v>
      </c>
      <c r="CT38" s="2" t="s">
        <v>129</v>
      </c>
      <c r="CU38" s="2" t="s">
        <v>132</v>
      </c>
      <c r="CV38" s="2" t="s">
        <v>146</v>
      </c>
      <c r="CW38" s="2" t="s">
        <v>141</v>
      </c>
      <c r="CX38" s="2" t="s">
        <v>132</v>
      </c>
      <c r="CY38" s="4"/>
      <c r="CZ38" s="8"/>
      <c r="DA38" s="4"/>
      <c r="DB38" s="8"/>
      <c r="DC38" s="7"/>
      <c r="DD38" s="7"/>
      <c r="DE38" s="2" t="s">
        <v>138</v>
      </c>
      <c r="DF38" s="2" t="s">
        <v>129</v>
      </c>
      <c r="DG38" s="2" t="s">
        <v>772</v>
      </c>
      <c r="DH38" s="2" t="s">
        <v>773</v>
      </c>
      <c r="DI38" s="2" t="s">
        <v>141</v>
      </c>
      <c r="DJ38" s="2" t="s">
        <v>132</v>
      </c>
      <c r="DK38" s="4">
        <v>2</v>
      </c>
      <c r="DL38" s="8">
        <v>201.78</v>
      </c>
      <c r="DM38" s="4"/>
      <c r="DN38" s="8"/>
      <c r="DO38" s="7"/>
      <c r="DP38" s="7"/>
      <c r="DQ38" s="2" t="s">
        <v>138</v>
      </c>
      <c r="DR38" s="2" t="s">
        <v>129</v>
      </c>
      <c r="DS38" s="2" t="s">
        <v>266</v>
      </c>
      <c r="DT38" s="2" t="s">
        <v>591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418</v>
      </c>
      <c r="ED38" s="2" t="s">
        <v>129</v>
      </c>
      <c r="EE38" s="2" t="s">
        <v>132</v>
      </c>
      <c r="EF38" s="2" t="s">
        <v>132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171</v>
      </c>
      <c r="EP38" s="2" t="s">
        <v>129</v>
      </c>
      <c r="EQ38" s="2" t="s">
        <v>132</v>
      </c>
      <c r="ER38" s="2" t="s">
        <v>132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138</v>
      </c>
      <c r="FB38" s="2" t="s">
        <v>129</v>
      </c>
      <c r="FC38" s="2" t="s">
        <v>774</v>
      </c>
      <c r="FD38" s="2" t="s">
        <v>775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138</v>
      </c>
      <c r="FN38" s="2" t="s">
        <v>129</v>
      </c>
      <c r="FO38" s="2" t="s">
        <v>776</v>
      </c>
      <c r="FP38" s="2" t="s">
        <v>777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138</v>
      </c>
      <c r="FZ38" s="2" t="s">
        <v>129</v>
      </c>
      <c r="GA38" s="2" t="s">
        <v>156</v>
      </c>
      <c r="GB38" s="2" t="s">
        <v>595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158</v>
      </c>
      <c r="GN38" s="2" t="s">
        <v>778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160</v>
      </c>
      <c r="GX38" s="2" t="s">
        <v>129</v>
      </c>
      <c r="GY38" s="2" t="s">
        <v>132</v>
      </c>
      <c r="GZ38" s="2" t="s">
        <v>132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138</v>
      </c>
      <c r="HJ38" s="2" t="s">
        <v>129</v>
      </c>
      <c r="HK38" s="2" t="s">
        <v>161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138</v>
      </c>
      <c r="HV38" s="2" t="s">
        <v>129</v>
      </c>
      <c r="HW38" s="2" t="s">
        <v>246</v>
      </c>
      <c r="HX38" s="2" t="s">
        <v>132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138</v>
      </c>
      <c r="IH38" s="2" t="s">
        <v>129</v>
      </c>
      <c r="II38" s="2" t="s">
        <v>779</v>
      </c>
      <c r="IJ38" s="2" t="s">
        <v>780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166</v>
      </c>
      <c r="IT38" s="2" t="s">
        <v>129</v>
      </c>
      <c r="IU38" s="2" t="s">
        <v>132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138</v>
      </c>
      <c r="JF38" s="2" t="s">
        <v>129</v>
      </c>
      <c r="JG38" s="2" t="s">
        <v>262</v>
      </c>
      <c r="JH38" s="2" t="s">
        <v>781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138</v>
      </c>
      <c r="KD38" s="2" t="s">
        <v>168</v>
      </c>
      <c r="KE38" s="2" t="s">
        <v>762</v>
      </c>
      <c r="KF38" s="2" t="s">
        <v>782</v>
      </c>
      <c r="KG38" s="2" t="s">
        <v>141</v>
      </c>
      <c r="KH38" s="2" t="s">
        <v>132</v>
      </c>
      <c r="KI38" s="4"/>
      <c r="KJ38" s="8"/>
      <c r="KK38" s="4"/>
      <c r="KL38" s="8"/>
      <c r="KM38" s="7"/>
      <c r="KN38" s="7"/>
      <c r="KO38" s="2" t="s">
        <v>171</v>
      </c>
      <c r="KP38" s="2" t="s">
        <v>129</v>
      </c>
      <c r="KQ38" s="2" t="s">
        <v>132</v>
      </c>
      <c r="KR38" s="2" t="s">
        <v>132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172</v>
      </c>
      <c r="LN38" s="2" t="s">
        <v>129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171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171</v>
      </c>
      <c r="ML38" s="2" t="s">
        <v>129</v>
      </c>
      <c r="MM38" s="2" t="s">
        <v>132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171</v>
      </c>
      <c r="NJ38" s="2" t="s">
        <v>129</v>
      </c>
      <c r="NK38" s="2" t="s">
        <v>132</v>
      </c>
      <c r="NL38" s="2" t="s">
        <v>132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171</v>
      </c>
      <c r="NV38" s="2" t="s">
        <v>173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308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138</v>
      </c>
      <c r="PF38" s="2" t="s">
        <v>173</v>
      </c>
      <c r="PG38" s="2" t="s">
        <v>174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138</v>
      </c>
      <c r="QD38" s="2" t="s">
        <v>129</v>
      </c>
      <c r="QE38" s="2" t="s">
        <v>176</v>
      </c>
      <c r="QF38" s="2" t="s">
        <v>132</v>
      </c>
      <c r="QG38" s="2" t="s">
        <v>141</v>
      </c>
      <c r="QH38" s="2" t="s">
        <v>132</v>
      </c>
      <c r="QI38" s="4"/>
      <c r="QJ38" s="8"/>
      <c r="QK38" s="4"/>
      <c r="QL38" s="8"/>
      <c r="QM38" s="7"/>
      <c r="QN38" s="7"/>
      <c r="QO38" s="2" t="s">
        <v>138</v>
      </c>
      <c r="QP38" s="2" t="s">
        <v>173</v>
      </c>
      <c r="QQ38" s="2" t="s">
        <v>286</v>
      </c>
      <c r="QR38" s="2" t="s">
        <v>783</v>
      </c>
      <c r="QS38" s="2" t="s">
        <v>141</v>
      </c>
      <c r="QT38" s="2" t="s">
        <v>132</v>
      </c>
      <c r="QU38" s="4"/>
      <c r="QV38" s="8"/>
      <c r="QW38" s="4"/>
      <c r="QX38" s="8"/>
      <c r="QY38" s="7"/>
      <c r="QZ38" s="7"/>
      <c r="RA38" s="2" t="s">
        <v>171</v>
      </c>
      <c r="RB38" s="2" t="s">
        <v>129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138</v>
      </c>
      <c r="RN38" s="2" t="s">
        <v>173</v>
      </c>
      <c r="RO38" s="2" t="s">
        <v>784</v>
      </c>
      <c r="RP38" s="2" t="s">
        <v>785</v>
      </c>
      <c r="RQ38" s="2" t="s">
        <v>141</v>
      </c>
      <c r="RR38" s="2" t="s">
        <v>132</v>
      </c>
    </row>
    <row r="39">
      <c r="A39" s="2" t="s">
        <v>786</v>
      </c>
      <c r="B39" s="2" t="s">
        <v>121</v>
      </c>
      <c r="C39" s="2" t="s">
        <v>122</v>
      </c>
      <c r="D39" s="2" t="s">
        <v>522</v>
      </c>
      <c r="E39" s="2" t="s">
        <v>523</v>
      </c>
      <c r="F39" s="2" t="s">
        <v>787</v>
      </c>
      <c r="G39" s="2" t="s">
        <v>787</v>
      </c>
      <c r="H39" s="2" t="s">
        <v>787</v>
      </c>
      <c r="I39" s="2" t="s">
        <v>788</v>
      </c>
      <c r="J39" s="2" t="s">
        <v>127</v>
      </c>
      <c r="K39" s="2" t="s">
        <v>128</v>
      </c>
      <c r="L39" s="3">
        <v>39.5</v>
      </c>
      <c r="M39" s="3">
        <v>41.48</v>
      </c>
      <c r="N39" s="3">
        <v>89.99</v>
      </c>
      <c r="O39" s="2" t="s">
        <v>129</v>
      </c>
      <c r="P39" s="2" t="s">
        <v>219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185</v>
      </c>
      <c r="V39" s="2" t="s">
        <v>133</v>
      </c>
      <c r="W39" s="2" t="s">
        <v>258</v>
      </c>
      <c r="X39" s="2" t="s">
        <v>132</v>
      </c>
      <c r="Y39" s="2" t="s">
        <v>633</v>
      </c>
      <c r="Z39" s="4">
        <v>166</v>
      </c>
      <c r="AA39" s="4">
        <f>=ROUNDDOWN(83,0)</f>
      </c>
      <c r="AB39" s="5">
        <v>2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3</v>
      </c>
      <c r="AQ39" s="8">
        <v>120.18</v>
      </c>
      <c r="AR39" s="4"/>
      <c r="AS39" s="8"/>
      <c r="AT39" s="7"/>
      <c r="AU39" s="7"/>
      <c r="AV39" s="4">
        <v>3</v>
      </c>
      <c r="AW39" s="8">
        <v>120.18</v>
      </c>
      <c r="AX39" s="4"/>
      <c r="AY39" s="8"/>
      <c r="AZ39" s="7"/>
      <c r="BA39" s="7"/>
      <c r="BB39" s="7">
        <v>1</v>
      </c>
      <c r="BC39" s="4">
        <v>3</v>
      </c>
      <c r="BD39" s="8">
        <v>120.18</v>
      </c>
      <c r="BE39" s="4"/>
      <c r="BF39" s="8"/>
      <c r="BG39" s="7"/>
      <c r="BH39" s="7"/>
      <c r="BI39" s="7">
        <v>1</v>
      </c>
      <c r="BJ39" s="4">
        <v>3</v>
      </c>
      <c r="BK39" s="8">
        <v>120.18</v>
      </c>
      <c r="BL39" s="2" t="s">
        <v>789</v>
      </c>
      <c r="BM39" s="7">
        <v>1</v>
      </c>
      <c r="BN39" s="7">
        <v>1</v>
      </c>
      <c r="BO39" s="4">
        <v>1</v>
      </c>
      <c r="BP39" s="8">
        <v>35.34</v>
      </c>
      <c r="BQ39" s="4"/>
      <c r="BR39" s="8"/>
      <c r="BS39" s="7"/>
      <c r="BT39" s="7"/>
      <c r="BU39" s="2" t="s">
        <v>138</v>
      </c>
      <c r="BV39" s="2" t="s">
        <v>129</v>
      </c>
      <c r="BW39" s="2" t="s">
        <v>635</v>
      </c>
      <c r="BX39" s="2" t="s">
        <v>150</v>
      </c>
      <c r="BY39" s="2" t="s">
        <v>141</v>
      </c>
      <c r="BZ39" s="2" t="s">
        <v>132</v>
      </c>
      <c r="CA39" s="4">
        <v>1</v>
      </c>
      <c r="CB39" s="8">
        <v>44.79</v>
      </c>
      <c r="CC39" s="4"/>
      <c r="CD39" s="8"/>
      <c r="CE39" s="7"/>
      <c r="CF39" s="7"/>
      <c r="CG39" s="2" t="s">
        <v>138</v>
      </c>
      <c r="CH39" s="2" t="s">
        <v>129</v>
      </c>
      <c r="CI39" s="2" t="s">
        <v>633</v>
      </c>
      <c r="CJ39" s="2" t="s">
        <v>790</v>
      </c>
      <c r="CK39" s="2" t="s">
        <v>141</v>
      </c>
      <c r="CL39" s="2" t="s">
        <v>132</v>
      </c>
      <c r="CM39" s="4"/>
      <c r="CN39" s="8"/>
      <c r="CO39" s="4"/>
      <c r="CP39" s="8"/>
      <c r="CQ39" s="7"/>
      <c r="CR39" s="7"/>
      <c r="CS39" s="2" t="s">
        <v>308</v>
      </c>
      <c r="CT39" s="2" t="s">
        <v>129</v>
      </c>
      <c r="CU39" s="2" t="s">
        <v>132</v>
      </c>
      <c r="CV39" s="2" t="s">
        <v>132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138</v>
      </c>
      <c r="DF39" s="2" t="s">
        <v>129</v>
      </c>
      <c r="DG39" s="2" t="s">
        <v>638</v>
      </c>
      <c r="DH39" s="2" t="s">
        <v>791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361</v>
      </c>
      <c r="DT39" s="2" t="s">
        <v>792</v>
      </c>
      <c r="DU39" s="2" t="s">
        <v>141</v>
      </c>
      <c r="DV39" s="2" t="s">
        <v>132</v>
      </c>
      <c r="DW39" s="4"/>
      <c r="DX39" s="8"/>
      <c r="DY39" s="4"/>
      <c r="DZ39" s="8"/>
      <c r="EA39" s="7"/>
      <c r="EB39" s="7"/>
      <c r="EC39" s="2" t="s">
        <v>418</v>
      </c>
      <c r="ED39" s="2" t="s">
        <v>129</v>
      </c>
      <c r="EE39" s="2" t="s">
        <v>132</v>
      </c>
      <c r="EF39" s="2" t="s">
        <v>132</v>
      </c>
      <c r="EG39" s="2" t="s">
        <v>141</v>
      </c>
      <c r="EH39" s="2" t="s">
        <v>132</v>
      </c>
      <c r="EI39" s="4"/>
      <c r="EJ39" s="8"/>
      <c r="EK39" s="4"/>
      <c r="EL39" s="8"/>
      <c r="EM39" s="7"/>
      <c r="EN39" s="7"/>
      <c r="EO39" s="2" t="s">
        <v>171</v>
      </c>
      <c r="EP39" s="2" t="s">
        <v>129</v>
      </c>
      <c r="EQ39" s="2" t="s">
        <v>132</v>
      </c>
      <c r="ER39" s="2" t="s">
        <v>132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138</v>
      </c>
      <c r="FB39" s="2" t="s">
        <v>129</v>
      </c>
      <c r="FC39" s="2" t="s">
        <v>365</v>
      </c>
      <c r="FD39" s="2" t="s">
        <v>793</v>
      </c>
      <c r="FE39" s="2" t="s">
        <v>141</v>
      </c>
      <c r="FF39" s="2" t="s">
        <v>132</v>
      </c>
      <c r="FG39" s="4">
        <v>1</v>
      </c>
      <c r="FH39" s="8">
        <v>40.05</v>
      </c>
      <c r="FI39" s="4"/>
      <c r="FJ39" s="8"/>
      <c r="FK39" s="7"/>
      <c r="FL39" s="7"/>
      <c r="FM39" s="2" t="s">
        <v>138</v>
      </c>
      <c r="FN39" s="2" t="s">
        <v>129</v>
      </c>
      <c r="FO39" s="2" t="s">
        <v>641</v>
      </c>
      <c r="FP39" s="2" t="s">
        <v>794</v>
      </c>
      <c r="FQ39" s="2" t="s">
        <v>141</v>
      </c>
      <c r="FR39" s="2" t="s">
        <v>132</v>
      </c>
      <c r="FS39" s="4"/>
      <c r="FT39" s="8"/>
      <c r="FU39" s="4"/>
      <c r="FV39" s="8"/>
      <c r="FW39" s="7"/>
      <c r="FX39" s="7"/>
      <c r="FY39" s="2" t="s">
        <v>138</v>
      </c>
      <c r="FZ39" s="2" t="s">
        <v>129</v>
      </c>
      <c r="GA39" s="2" t="s">
        <v>452</v>
      </c>
      <c r="GB39" s="2" t="s">
        <v>132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571</v>
      </c>
      <c r="GN39" s="2" t="s">
        <v>795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160</v>
      </c>
      <c r="GX39" s="2" t="s">
        <v>129</v>
      </c>
      <c r="GY39" s="2" t="s">
        <v>132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138</v>
      </c>
      <c r="HJ39" s="2" t="s">
        <v>129</v>
      </c>
      <c r="HK39" s="2" t="s">
        <v>355</v>
      </c>
      <c r="HL39" s="2" t="s">
        <v>132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138</v>
      </c>
      <c r="HV39" s="2" t="s">
        <v>129</v>
      </c>
      <c r="HW39" s="2" t="s">
        <v>246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138</v>
      </c>
      <c r="IH39" s="2" t="s">
        <v>129</v>
      </c>
      <c r="II39" s="2" t="s">
        <v>643</v>
      </c>
      <c r="IJ39" s="2" t="s">
        <v>796</v>
      </c>
      <c r="IK39" s="2" t="s">
        <v>141</v>
      </c>
      <c r="IL39" s="2" t="s">
        <v>132</v>
      </c>
      <c r="IM39" s="4"/>
      <c r="IN39" s="8"/>
      <c r="IO39" s="4"/>
      <c r="IP39" s="8"/>
      <c r="IQ39" s="7"/>
      <c r="IR39" s="7"/>
      <c r="IS39" s="2" t="s">
        <v>171</v>
      </c>
      <c r="IT39" s="2" t="s">
        <v>129</v>
      </c>
      <c r="IU39" s="2" t="s">
        <v>132</v>
      </c>
      <c r="IV39" s="2" t="s">
        <v>132</v>
      </c>
      <c r="IW39" s="2" t="s">
        <v>141</v>
      </c>
      <c r="IX39" s="2" t="s">
        <v>132</v>
      </c>
      <c r="IY39" s="4"/>
      <c r="IZ39" s="8"/>
      <c r="JA39" s="4"/>
      <c r="JB39" s="8"/>
      <c r="JC39" s="7"/>
      <c r="JD39" s="7"/>
      <c r="JE39" s="2" t="s">
        <v>138</v>
      </c>
      <c r="JF39" s="2" t="s">
        <v>129</v>
      </c>
      <c r="JG39" s="2" t="s">
        <v>645</v>
      </c>
      <c r="JH39" s="2" t="s">
        <v>132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138</v>
      </c>
      <c r="KD39" s="2" t="s">
        <v>168</v>
      </c>
      <c r="KE39" s="2" t="s">
        <v>376</v>
      </c>
      <c r="KF39" s="2" t="s">
        <v>797</v>
      </c>
      <c r="KG39" s="2" t="s">
        <v>141</v>
      </c>
      <c r="KH39" s="2" t="s">
        <v>132</v>
      </c>
      <c r="KI39" s="4"/>
      <c r="KJ39" s="8"/>
      <c r="KK39" s="4"/>
      <c r="KL39" s="8"/>
      <c r="KM39" s="7"/>
      <c r="KN39" s="7"/>
      <c r="KO39" s="2" t="s">
        <v>171</v>
      </c>
      <c r="KP39" s="2" t="s">
        <v>129</v>
      </c>
      <c r="KQ39" s="2" t="s">
        <v>132</v>
      </c>
      <c r="KR39" s="2" t="s">
        <v>132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171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172</v>
      </c>
      <c r="LN39" s="2" t="s">
        <v>129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171</v>
      </c>
      <c r="LZ39" s="2" t="s">
        <v>129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171</v>
      </c>
      <c r="ML39" s="2" t="s">
        <v>129</v>
      </c>
      <c r="MM39" s="2" t="s">
        <v>132</v>
      </c>
      <c r="MN39" s="2" t="s">
        <v>132</v>
      </c>
      <c r="MO39" s="2" t="s">
        <v>141</v>
      </c>
      <c r="MP39" s="2" t="s">
        <v>132</v>
      </c>
      <c r="MQ39" s="4"/>
      <c r="MR39" s="8"/>
      <c r="MS39" s="4"/>
      <c r="MT39" s="8"/>
      <c r="MU39" s="7"/>
      <c r="MV39" s="7"/>
      <c r="MW39" s="2" t="s">
        <v>172</v>
      </c>
      <c r="MX39" s="2" t="s">
        <v>129</v>
      </c>
      <c r="MY39" s="2" t="s">
        <v>132</v>
      </c>
      <c r="MZ39" s="2" t="s">
        <v>132</v>
      </c>
      <c r="NA39" s="2" t="s">
        <v>141</v>
      </c>
      <c r="NB39" s="2" t="s">
        <v>132</v>
      </c>
      <c r="NC39" s="4"/>
      <c r="ND39" s="8"/>
      <c r="NE39" s="4"/>
      <c r="NF39" s="8"/>
      <c r="NG39" s="7"/>
      <c r="NH39" s="7"/>
      <c r="NI39" s="2" t="s">
        <v>171</v>
      </c>
      <c r="NJ39" s="2" t="s">
        <v>129</v>
      </c>
      <c r="NK39" s="2" t="s">
        <v>132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171</v>
      </c>
      <c r="NV39" s="2" t="s">
        <v>173</v>
      </c>
      <c r="NW39" s="2" t="s">
        <v>132</v>
      </c>
      <c r="NX39" s="2" t="s">
        <v>132</v>
      </c>
      <c r="NY39" s="2" t="s">
        <v>141</v>
      </c>
      <c r="NZ39" s="2" t="s">
        <v>132</v>
      </c>
      <c r="OA39" s="4"/>
      <c r="OB39" s="8"/>
      <c r="OC39" s="4"/>
      <c r="OD39" s="8"/>
      <c r="OE39" s="7"/>
      <c r="OF39" s="7"/>
      <c r="OG39" s="2" t="s">
        <v>171</v>
      </c>
      <c r="OH39" s="2" t="s">
        <v>129</v>
      </c>
      <c r="OI39" s="2" t="s">
        <v>132</v>
      </c>
      <c r="OJ39" s="2" t="s">
        <v>132</v>
      </c>
      <c r="OK39" s="2" t="s">
        <v>141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166</v>
      </c>
      <c r="PF39" s="2" t="s">
        <v>129</v>
      </c>
      <c r="PG39" s="2" t="s">
        <v>132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138</v>
      </c>
      <c r="QD39" s="2" t="s">
        <v>129</v>
      </c>
      <c r="QE39" s="2" t="s">
        <v>176</v>
      </c>
      <c r="QF39" s="2" t="s">
        <v>132</v>
      </c>
      <c r="QG39" s="2" t="s">
        <v>141</v>
      </c>
      <c r="QH39" s="2" t="s">
        <v>132</v>
      </c>
      <c r="QI39" s="4"/>
      <c r="QJ39" s="8"/>
      <c r="QK39" s="4"/>
      <c r="QL39" s="8"/>
      <c r="QM39" s="7"/>
      <c r="QN39" s="7"/>
      <c r="QO39" s="2" t="s">
        <v>171</v>
      </c>
      <c r="QP39" s="2" t="s">
        <v>173</v>
      </c>
      <c r="QQ39" s="2" t="s">
        <v>132</v>
      </c>
      <c r="QR39" s="2" t="s">
        <v>132</v>
      </c>
      <c r="QS39" s="2" t="s">
        <v>141</v>
      </c>
      <c r="QT39" s="2" t="s">
        <v>132</v>
      </c>
      <c r="QU39" s="4"/>
      <c r="QV39" s="8"/>
      <c r="QW39" s="4"/>
      <c r="QX39" s="8"/>
      <c r="QY39" s="7"/>
      <c r="QZ39" s="7"/>
      <c r="RA39" s="2" t="s">
        <v>172</v>
      </c>
      <c r="RB39" s="2" t="s">
        <v>129</v>
      </c>
      <c r="RC39" s="2" t="s">
        <v>132</v>
      </c>
      <c r="RD39" s="2" t="s">
        <v>132</v>
      </c>
      <c r="RE39" s="2" t="s">
        <v>141</v>
      </c>
      <c r="RF39" s="2" t="s">
        <v>132</v>
      </c>
      <c r="RG39" s="4"/>
      <c r="RH39" s="8"/>
      <c r="RI39" s="4"/>
      <c r="RJ39" s="8"/>
      <c r="RK39" s="7"/>
      <c r="RL39" s="7"/>
      <c r="RM39" s="2" t="s">
        <v>138</v>
      </c>
      <c r="RN39" s="2" t="s">
        <v>173</v>
      </c>
      <c r="RO39" s="2" t="s">
        <v>647</v>
      </c>
      <c r="RP39" s="2" t="s">
        <v>132</v>
      </c>
      <c r="RQ39" s="2" t="s">
        <v>141</v>
      </c>
      <c r="RR39" s="2" t="s">
        <v>132</v>
      </c>
    </row>
    <row r="40">
      <c r="A40" s="2" t="s">
        <v>798</v>
      </c>
      <c r="B40" s="2" t="s">
        <v>121</v>
      </c>
      <c r="C40" s="2" t="s">
        <v>122</v>
      </c>
      <c r="D40" s="2" t="s">
        <v>522</v>
      </c>
      <c r="E40" s="2" t="s">
        <v>523</v>
      </c>
      <c r="F40" s="2" t="s">
        <v>799</v>
      </c>
      <c r="G40" s="2" t="s">
        <v>799</v>
      </c>
      <c r="H40" s="2" t="s">
        <v>799</v>
      </c>
      <c r="I40" s="2" t="s">
        <v>800</v>
      </c>
      <c r="J40" s="2" t="s">
        <v>127</v>
      </c>
      <c r="K40" s="2" t="s">
        <v>608</v>
      </c>
      <c r="L40" s="3">
        <v>43.2</v>
      </c>
      <c r="M40" s="3">
        <v>45.36</v>
      </c>
      <c r="N40" s="3">
        <v>99.99</v>
      </c>
      <c r="O40" s="2" t="s">
        <v>129</v>
      </c>
      <c r="P40" s="2" t="s">
        <v>256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185</v>
      </c>
      <c r="V40" s="2" t="s">
        <v>133</v>
      </c>
      <c r="W40" s="2" t="s">
        <v>134</v>
      </c>
      <c r="X40" s="2" t="s">
        <v>132</v>
      </c>
      <c r="Y40" s="2" t="s">
        <v>670</v>
      </c>
      <c r="Z40" s="4">
        <v>122</v>
      </c>
      <c r="AA40" s="4">
        <f>=ROUNDDOWN(15.8441558441558,0)</f>
      </c>
      <c r="AB40" s="5">
        <v>7.7</v>
      </c>
      <c r="AC40" s="2" t="s">
        <v>529</v>
      </c>
      <c r="AD40" s="4">
        <v>150</v>
      </c>
      <c r="AE40" s="4">
        <v>150</v>
      </c>
      <c r="AF40" s="6">
        <v>63</v>
      </c>
      <c r="AG40" s="6"/>
      <c r="AH40" s="7">
        <v>0.0714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2</v>
      </c>
      <c r="AQ40" s="8">
        <v>115.68</v>
      </c>
      <c r="AR40" s="4"/>
      <c r="AS40" s="8"/>
      <c r="AT40" s="7"/>
      <c r="AU40" s="7"/>
      <c r="AV40" s="4">
        <v>2</v>
      </c>
      <c r="AW40" s="8">
        <v>115.68</v>
      </c>
      <c r="AX40" s="4"/>
      <c r="AY40" s="8"/>
      <c r="AZ40" s="7"/>
      <c r="BA40" s="7"/>
      <c r="BB40" s="7">
        <v>1</v>
      </c>
      <c r="BC40" s="4">
        <v>2</v>
      </c>
      <c r="BD40" s="8">
        <v>115.68</v>
      </c>
      <c r="BE40" s="4"/>
      <c r="BF40" s="8"/>
      <c r="BG40" s="7"/>
      <c r="BH40" s="7"/>
      <c r="BI40" s="7">
        <v>1</v>
      </c>
      <c r="BJ40" s="4">
        <v>2</v>
      </c>
      <c r="BK40" s="8">
        <v>115.68</v>
      </c>
      <c r="BL40" s="2" t="s">
        <v>801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129</v>
      </c>
      <c r="BW40" s="2" t="s">
        <v>672</v>
      </c>
      <c r="BX40" s="2" t="s">
        <v>802</v>
      </c>
      <c r="BY40" s="2" t="s">
        <v>141</v>
      </c>
      <c r="BZ40" s="2" t="s">
        <v>132</v>
      </c>
      <c r="CA40" s="4">
        <v>1</v>
      </c>
      <c r="CB40" s="8">
        <v>60.48</v>
      </c>
      <c r="CC40" s="4"/>
      <c r="CD40" s="8"/>
      <c r="CE40" s="7"/>
      <c r="CF40" s="7"/>
      <c r="CG40" s="2" t="s">
        <v>138</v>
      </c>
      <c r="CH40" s="2" t="s">
        <v>129</v>
      </c>
      <c r="CI40" s="2" t="s">
        <v>670</v>
      </c>
      <c r="CJ40" s="2" t="s">
        <v>504</v>
      </c>
      <c r="CK40" s="2" t="s">
        <v>141</v>
      </c>
      <c r="CL40" s="2" t="s">
        <v>132</v>
      </c>
      <c r="CM40" s="4">
        <v>1</v>
      </c>
      <c r="CN40" s="8">
        <v>55.2</v>
      </c>
      <c r="CO40" s="4"/>
      <c r="CP40" s="8"/>
      <c r="CQ40" s="7"/>
      <c r="CR40" s="7"/>
      <c r="CS40" s="2" t="s">
        <v>138</v>
      </c>
      <c r="CT40" s="2" t="s">
        <v>129</v>
      </c>
      <c r="CU40" s="2" t="s">
        <v>132</v>
      </c>
      <c r="CV40" s="2" t="s">
        <v>720</v>
      </c>
      <c r="CW40" s="2" t="s">
        <v>141</v>
      </c>
      <c r="CX40" s="2" t="s">
        <v>132</v>
      </c>
      <c r="CY40" s="4"/>
      <c r="CZ40" s="8"/>
      <c r="DA40" s="4"/>
      <c r="DB40" s="8"/>
      <c r="DC40" s="7"/>
      <c r="DD40" s="7"/>
      <c r="DE40" s="2" t="s">
        <v>138</v>
      </c>
      <c r="DF40" s="2" t="s">
        <v>129</v>
      </c>
      <c r="DG40" s="2" t="s">
        <v>675</v>
      </c>
      <c r="DH40" s="2" t="s">
        <v>657</v>
      </c>
      <c r="DI40" s="2" t="s">
        <v>141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447</v>
      </c>
      <c r="DT40" s="2" t="s">
        <v>803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418</v>
      </c>
      <c r="ED40" s="2" t="s">
        <v>129</v>
      </c>
      <c r="EE40" s="2" t="s">
        <v>132</v>
      </c>
      <c r="EF40" s="2" t="s">
        <v>132</v>
      </c>
      <c r="EG40" s="2" t="s">
        <v>141</v>
      </c>
      <c r="EH40" s="2" t="s">
        <v>132</v>
      </c>
      <c r="EI40" s="4"/>
      <c r="EJ40" s="8"/>
      <c r="EK40" s="4"/>
      <c r="EL40" s="8"/>
      <c r="EM40" s="7"/>
      <c r="EN40" s="7"/>
      <c r="EO40" s="2" t="s">
        <v>171</v>
      </c>
      <c r="EP40" s="2" t="s">
        <v>129</v>
      </c>
      <c r="EQ40" s="2" t="s">
        <v>132</v>
      </c>
      <c r="ER40" s="2" t="s">
        <v>132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138</v>
      </c>
      <c r="FB40" s="2" t="s">
        <v>129</v>
      </c>
      <c r="FC40" s="2" t="s">
        <v>450</v>
      </c>
      <c r="FD40" s="2" t="s">
        <v>804</v>
      </c>
      <c r="FE40" s="2" t="s">
        <v>141</v>
      </c>
      <c r="FF40" s="2" t="s">
        <v>132</v>
      </c>
      <c r="FG40" s="4"/>
      <c r="FH40" s="8"/>
      <c r="FI40" s="4"/>
      <c r="FJ40" s="8"/>
      <c r="FK40" s="7"/>
      <c r="FL40" s="7"/>
      <c r="FM40" s="2" t="s">
        <v>138</v>
      </c>
      <c r="FN40" s="2" t="s">
        <v>129</v>
      </c>
      <c r="FO40" s="2" t="s">
        <v>679</v>
      </c>
      <c r="FP40" s="2" t="s">
        <v>517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138</v>
      </c>
      <c r="FZ40" s="2" t="s">
        <v>129</v>
      </c>
      <c r="GA40" s="2" t="s">
        <v>452</v>
      </c>
      <c r="GB40" s="2" t="s">
        <v>805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420</v>
      </c>
      <c r="GN40" s="2" t="s">
        <v>806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138</v>
      </c>
      <c r="GX40" s="2" t="s">
        <v>129</v>
      </c>
      <c r="GY40" s="2" t="s">
        <v>452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129</v>
      </c>
      <c r="HK40" s="2" t="s">
        <v>453</v>
      </c>
      <c r="HL40" s="2" t="s">
        <v>132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138</v>
      </c>
      <c r="HV40" s="2" t="s">
        <v>129</v>
      </c>
      <c r="HW40" s="2" t="s">
        <v>807</v>
      </c>
      <c r="HX40" s="2" t="s">
        <v>132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138</v>
      </c>
      <c r="IH40" s="2" t="s">
        <v>129</v>
      </c>
      <c r="II40" s="2" t="s">
        <v>808</v>
      </c>
      <c r="IJ40" s="2" t="s">
        <v>805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171</v>
      </c>
      <c r="IT40" s="2" t="s">
        <v>129</v>
      </c>
      <c r="IU40" s="2" t="s">
        <v>132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138</v>
      </c>
      <c r="JF40" s="2" t="s">
        <v>129</v>
      </c>
      <c r="JG40" s="2" t="s">
        <v>675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308</v>
      </c>
      <c r="KD40" s="2" t="s">
        <v>129</v>
      </c>
      <c r="KE40" s="2" t="s">
        <v>132</v>
      </c>
      <c r="KF40" s="2" t="s">
        <v>132</v>
      </c>
      <c r="KG40" s="2" t="s">
        <v>141</v>
      </c>
      <c r="KH40" s="2" t="s">
        <v>132</v>
      </c>
      <c r="KI40" s="4"/>
      <c r="KJ40" s="8"/>
      <c r="KK40" s="4"/>
      <c r="KL40" s="8"/>
      <c r="KM40" s="7"/>
      <c r="KN40" s="7"/>
      <c r="KO40" s="2" t="s">
        <v>171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171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172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171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171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171</v>
      </c>
      <c r="NJ40" s="2" t="s">
        <v>129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171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171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171</v>
      </c>
      <c r="PR40" s="2" t="s">
        <v>129</v>
      </c>
      <c r="PS40" s="2" t="s">
        <v>132</v>
      </c>
      <c r="PT40" s="2" t="s">
        <v>132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138</v>
      </c>
      <c r="QD40" s="2" t="s">
        <v>129</v>
      </c>
      <c r="QE40" s="2" t="s">
        <v>464</v>
      </c>
      <c r="QF40" s="2" t="s">
        <v>132</v>
      </c>
      <c r="QG40" s="2" t="s">
        <v>141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172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138</v>
      </c>
      <c r="RN40" s="2" t="s">
        <v>173</v>
      </c>
      <c r="RO40" s="2" t="s">
        <v>504</v>
      </c>
      <c r="RP40" s="2" t="s">
        <v>132</v>
      </c>
      <c r="RQ40" s="2" t="s">
        <v>141</v>
      </c>
      <c r="RR40" s="2" t="s">
        <v>132</v>
      </c>
    </row>
    <row r="41">
      <c r="A41" s="2" t="s">
        <v>809</v>
      </c>
      <c r="B41" s="2" t="s">
        <v>121</v>
      </c>
      <c r="C41" s="2" t="s">
        <v>122</v>
      </c>
      <c r="D41" s="2" t="s">
        <v>522</v>
      </c>
      <c r="E41" s="2" t="s">
        <v>523</v>
      </c>
      <c r="F41" s="2" t="s">
        <v>810</v>
      </c>
      <c r="G41" s="2" t="s">
        <v>810</v>
      </c>
      <c r="H41" s="2" t="s">
        <v>810</v>
      </c>
      <c r="I41" s="2" t="s">
        <v>811</v>
      </c>
      <c r="J41" s="2" t="s">
        <v>127</v>
      </c>
      <c r="K41" s="2" t="s">
        <v>812</v>
      </c>
      <c r="L41" s="3">
        <v>78.14</v>
      </c>
      <c r="M41" s="3">
        <v>82.05</v>
      </c>
      <c r="N41" s="3">
        <v>179.99</v>
      </c>
      <c r="O41" s="2" t="s">
        <v>129</v>
      </c>
      <c r="P41" s="2" t="s">
        <v>219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185</v>
      </c>
      <c r="V41" s="2" t="s">
        <v>133</v>
      </c>
      <c r="W41" s="2" t="s">
        <v>132</v>
      </c>
      <c r="X41" s="2" t="s">
        <v>132</v>
      </c>
      <c r="Y41" s="2" t="s">
        <v>813</v>
      </c>
      <c r="Z41" s="4">
        <v>56</v>
      </c>
      <c r="AA41" s="4">
        <f>=ROUNDDOWN(28,0)</f>
      </c>
      <c r="AB41" s="5">
        <v>2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80.33</v>
      </c>
      <c r="AR41" s="4"/>
      <c r="AS41" s="8"/>
      <c r="AT41" s="7"/>
      <c r="AU41" s="7"/>
      <c r="AV41" s="4">
        <v>1</v>
      </c>
      <c r="AW41" s="8">
        <v>80.33</v>
      </c>
      <c r="AX41" s="4"/>
      <c r="AY41" s="8"/>
      <c r="AZ41" s="7"/>
      <c r="BA41" s="7"/>
      <c r="BB41" s="7">
        <v>1</v>
      </c>
      <c r="BC41" s="4">
        <v>1</v>
      </c>
      <c r="BD41" s="8">
        <v>80.33</v>
      </c>
      <c r="BE41" s="4"/>
      <c r="BF41" s="8"/>
      <c r="BG41" s="7"/>
      <c r="BH41" s="7"/>
      <c r="BI41" s="7">
        <v>1</v>
      </c>
      <c r="BJ41" s="4">
        <v>1</v>
      </c>
      <c r="BK41" s="8">
        <v>80.33</v>
      </c>
      <c r="BL41" s="2" t="s">
        <v>24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129</v>
      </c>
      <c r="BW41" s="2" t="s">
        <v>814</v>
      </c>
      <c r="BX41" s="2" t="s">
        <v>815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816</v>
      </c>
      <c r="CJ41" s="2" t="s">
        <v>741</v>
      </c>
      <c r="CK41" s="2" t="s">
        <v>141</v>
      </c>
      <c r="CL41" s="2" t="s">
        <v>132</v>
      </c>
      <c r="CM41" s="4"/>
      <c r="CN41" s="8"/>
      <c r="CO41" s="4"/>
      <c r="CP41" s="8"/>
      <c r="CQ41" s="7"/>
      <c r="CR41" s="7"/>
      <c r="CS41" s="2" t="s">
        <v>308</v>
      </c>
      <c r="CT41" s="2" t="s">
        <v>173</v>
      </c>
      <c r="CU41" s="2" t="s">
        <v>132</v>
      </c>
      <c r="CV41" s="2" t="s">
        <v>132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817</v>
      </c>
      <c r="DH41" s="2" t="s">
        <v>250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193</v>
      </c>
      <c r="DT41" s="2" t="s">
        <v>818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138</v>
      </c>
      <c r="ED41" s="2" t="s">
        <v>173</v>
      </c>
      <c r="EE41" s="2" t="s">
        <v>540</v>
      </c>
      <c r="EF41" s="2" t="s">
        <v>819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171</v>
      </c>
      <c r="EP41" s="2" t="s">
        <v>129</v>
      </c>
      <c r="EQ41" s="2" t="s">
        <v>132</v>
      </c>
      <c r="ER41" s="2" t="s">
        <v>132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138</v>
      </c>
      <c r="FB41" s="2" t="s">
        <v>129</v>
      </c>
      <c r="FC41" s="2" t="s">
        <v>542</v>
      </c>
      <c r="FD41" s="2" t="s">
        <v>820</v>
      </c>
      <c r="FE41" s="2" t="s">
        <v>141</v>
      </c>
      <c r="FF41" s="2" t="s">
        <v>132</v>
      </c>
      <c r="FG41" s="4">
        <v>1</v>
      </c>
      <c r="FH41" s="8">
        <v>80.33</v>
      </c>
      <c r="FI41" s="4"/>
      <c r="FJ41" s="8"/>
      <c r="FK41" s="7"/>
      <c r="FL41" s="7"/>
      <c r="FM41" s="2" t="s">
        <v>138</v>
      </c>
      <c r="FN41" s="2" t="s">
        <v>129</v>
      </c>
      <c r="FO41" s="2" t="s">
        <v>821</v>
      </c>
      <c r="FP41" s="2" t="s">
        <v>822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129</v>
      </c>
      <c r="GA41" s="2" t="s">
        <v>156</v>
      </c>
      <c r="GB41" s="2" t="s">
        <v>823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370</v>
      </c>
      <c r="GN41" s="2" t="s">
        <v>451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160</v>
      </c>
      <c r="GX41" s="2" t="s">
        <v>129</v>
      </c>
      <c r="GY41" s="2" t="s">
        <v>132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129</v>
      </c>
      <c r="HK41" s="2" t="s">
        <v>161</v>
      </c>
      <c r="HL41" s="2" t="s">
        <v>824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138</v>
      </c>
      <c r="HV41" s="2" t="s">
        <v>129</v>
      </c>
      <c r="HW41" s="2" t="s">
        <v>246</v>
      </c>
      <c r="HX41" s="2" t="s">
        <v>132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825</v>
      </c>
      <c r="IJ41" s="2" t="s">
        <v>280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138</v>
      </c>
      <c r="IT41" s="2" t="s">
        <v>129</v>
      </c>
      <c r="IU41" s="2" t="s">
        <v>309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138</v>
      </c>
      <c r="JF41" s="2" t="s">
        <v>129</v>
      </c>
      <c r="JG41" s="2" t="s">
        <v>816</v>
      </c>
      <c r="JH41" s="2" t="s">
        <v>826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138</v>
      </c>
      <c r="KD41" s="2" t="s">
        <v>168</v>
      </c>
      <c r="KE41" s="2" t="s">
        <v>827</v>
      </c>
      <c r="KF41" s="2" t="s">
        <v>828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171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172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171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171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171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171</v>
      </c>
      <c r="NV41" s="2" t="s">
        <v>173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171</v>
      </c>
      <c r="OH41" s="2" t="s">
        <v>129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138</v>
      </c>
      <c r="PF41" s="2" t="s">
        <v>173</v>
      </c>
      <c r="PG41" s="2" t="s">
        <v>312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138</v>
      </c>
      <c r="QD41" s="2" t="s">
        <v>129</v>
      </c>
      <c r="QE41" s="2" t="s">
        <v>176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138</v>
      </c>
      <c r="QP41" s="2" t="s">
        <v>173</v>
      </c>
      <c r="QQ41" s="2" t="s">
        <v>178</v>
      </c>
      <c r="QR41" s="2" t="s">
        <v>132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171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138</v>
      </c>
      <c r="RN41" s="2" t="s">
        <v>173</v>
      </c>
      <c r="RO41" s="2" t="s">
        <v>209</v>
      </c>
      <c r="RP41" s="2" t="s">
        <v>175</v>
      </c>
      <c r="RQ41" s="2" t="s">
        <v>141</v>
      </c>
      <c r="RR41" s="2" t="s">
        <v>132</v>
      </c>
    </row>
    <row r="42">
      <c r="A42" s="2" t="s">
        <v>829</v>
      </c>
      <c r="B42" s="2" t="s">
        <v>121</v>
      </c>
      <c r="C42" s="2" t="s">
        <v>122</v>
      </c>
      <c r="D42" s="2" t="s">
        <v>522</v>
      </c>
      <c r="E42" s="2" t="s">
        <v>523</v>
      </c>
      <c r="F42" s="2" t="s">
        <v>830</v>
      </c>
      <c r="G42" s="2" t="s">
        <v>830</v>
      </c>
      <c r="H42" s="2" t="s">
        <v>830</v>
      </c>
      <c r="I42" s="2" t="s">
        <v>831</v>
      </c>
      <c r="J42" s="2" t="s">
        <v>127</v>
      </c>
      <c r="K42" s="2" t="s">
        <v>459</v>
      </c>
      <c r="L42" s="3">
        <v>52.65</v>
      </c>
      <c r="M42" s="3">
        <v>55.28</v>
      </c>
      <c r="N42" s="3">
        <v>124.99</v>
      </c>
      <c r="O42" s="2" t="s">
        <v>290</v>
      </c>
      <c r="P42" s="2" t="s">
        <v>291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185</v>
      </c>
      <c r="V42" s="2" t="s">
        <v>133</v>
      </c>
      <c r="W42" s="2" t="s">
        <v>460</v>
      </c>
      <c r="X42" s="2" t="s">
        <v>132</v>
      </c>
      <c r="Y42" s="2" t="s">
        <v>355</v>
      </c>
      <c r="Z42" s="4">
        <v>16</v>
      </c>
      <c r="AA42" s="4">
        <f>=ROUNDDOWN(5.33333333333333,0)</f>
      </c>
      <c r="AB42" s="5">
        <v>3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3</v>
      </c>
      <c r="AQ42" s="8">
        <v>78.78</v>
      </c>
      <c r="AR42" s="4"/>
      <c r="AS42" s="8"/>
      <c r="AT42" s="7"/>
      <c r="AU42" s="7"/>
      <c r="AV42" s="4">
        <v>3</v>
      </c>
      <c r="AW42" s="8">
        <v>78.78</v>
      </c>
      <c r="AX42" s="4"/>
      <c r="AY42" s="8"/>
      <c r="AZ42" s="7"/>
      <c r="BA42" s="7"/>
      <c r="BB42" s="7">
        <v>1</v>
      </c>
      <c r="BC42" s="4">
        <v>3</v>
      </c>
      <c r="BD42" s="8">
        <v>78.78</v>
      </c>
      <c r="BE42" s="4"/>
      <c r="BF42" s="8"/>
      <c r="BG42" s="7"/>
      <c r="BH42" s="7"/>
      <c r="BI42" s="7">
        <v>1</v>
      </c>
      <c r="BJ42" s="4">
        <v>3</v>
      </c>
      <c r="BK42" s="8">
        <v>78.78</v>
      </c>
      <c r="BL42" s="2" t="s">
        <v>16</v>
      </c>
      <c r="BM42" s="7">
        <v>1</v>
      </c>
      <c r="BN42" s="7">
        <v>1</v>
      </c>
      <c r="BO42" s="4">
        <v>3</v>
      </c>
      <c r="BP42" s="8">
        <v>78.78</v>
      </c>
      <c r="BQ42" s="4"/>
      <c r="BR42" s="8"/>
      <c r="BS42" s="7"/>
      <c r="BT42" s="7"/>
      <c r="BU42" s="2" t="s">
        <v>138</v>
      </c>
      <c r="BV42" s="2" t="s">
        <v>129</v>
      </c>
      <c r="BW42" s="2" t="s">
        <v>832</v>
      </c>
      <c r="BX42" s="2" t="s">
        <v>595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355</v>
      </c>
      <c r="CJ42" s="2" t="s">
        <v>833</v>
      </c>
      <c r="CK42" s="2" t="s">
        <v>141</v>
      </c>
      <c r="CL42" s="2" t="s">
        <v>132</v>
      </c>
      <c r="CM42" s="4"/>
      <c r="CN42" s="8"/>
      <c r="CO42" s="4"/>
      <c r="CP42" s="8"/>
      <c r="CQ42" s="7"/>
      <c r="CR42" s="7"/>
      <c r="CS42" s="2" t="s">
        <v>308</v>
      </c>
      <c r="CT42" s="2" t="s">
        <v>129</v>
      </c>
      <c r="CU42" s="2" t="s">
        <v>132</v>
      </c>
      <c r="CV42" s="2" t="s">
        <v>132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138</v>
      </c>
      <c r="DF42" s="2" t="s">
        <v>129</v>
      </c>
      <c r="DG42" s="2" t="s">
        <v>834</v>
      </c>
      <c r="DH42" s="2" t="s">
        <v>151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361</v>
      </c>
      <c r="DT42" s="2" t="s">
        <v>390</v>
      </c>
      <c r="DU42" s="2" t="s">
        <v>141</v>
      </c>
      <c r="DV42" s="2" t="s">
        <v>132</v>
      </c>
      <c r="DW42" s="4"/>
      <c r="DX42" s="8"/>
      <c r="DY42" s="4"/>
      <c r="DZ42" s="8"/>
      <c r="EA42" s="7"/>
      <c r="EB42" s="7"/>
      <c r="EC42" s="2" t="s">
        <v>138</v>
      </c>
      <c r="ED42" s="2" t="s">
        <v>129</v>
      </c>
      <c r="EE42" s="2" t="s">
        <v>157</v>
      </c>
      <c r="EF42" s="2" t="s">
        <v>835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171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138</v>
      </c>
      <c r="FB42" s="2" t="s">
        <v>129</v>
      </c>
      <c r="FC42" s="2" t="s">
        <v>365</v>
      </c>
      <c r="FD42" s="2" t="s">
        <v>836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367</v>
      </c>
      <c r="FP42" s="2" t="s">
        <v>837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171</v>
      </c>
      <c r="FZ42" s="2" t="s">
        <v>129</v>
      </c>
      <c r="GA42" s="2" t="s">
        <v>132</v>
      </c>
      <c r="GB42" s="2" t="s">
        <v>132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838</v>
      </c>
      <c r="GN42" s="2" t="s">
        <v>796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372</v>
      </c>
      <c r="GZ42" s="2" t="s">
        <v>839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374</v>
      </c>
      <c r="HL42" s="2" t="s">
        <v>840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308</v>
      </c>
      <c r="HV42" s="2" t="s">
        <v>129</v>
      </c>
      <c r="HW42" s="2" t="s">
        <v>246</v>
      </c>
      <c r="HX42" s="2" t="s">
        <v>132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841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171</v>
      </c>
      <c r="IT42" s="2" t="s">
        <v>129</v>
      </c>
      <c r="IU42" s="2" t="s">
        <v>132</v>
      </c>
      <c r="IV42" s="2" t="s">
        <v>132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138</v>
      </c>
      <c r="JF42" s="2" t="s">
        <v>129</v>
      </c>
      <c r="JG42" s="2" t="s">
        <v>378</v>
      </c>
      <c r="JH42" s="2" t="s">
        <v>842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138</v>
      </c>
      <c r="KD42" s="2" t="s">
        <v>168</v>
      </c>
      <c r="KE42" s="2" t="s">
        <v>843</v>
      </c>
      <c r="KF42" s="2" t="s">
        <v>368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171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171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172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171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171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172</v>
      </c>
      <c r="MX42" s="2" t="s">
        <v>129</v>
      </c>
      <c r="MY42" s="2" t="s">
        <v>132</v>
      </c>
      <c r="MZ42" s="2" t="s">
        <v>132</v>
      </c>
      <c r="NA42" s="2" t="s">
        <v>141</v>
      </c>
      <c r="NB42" s="2" t="s">
        <v>132</v>
      </c>
      <c r="NC42" s="4"/>
      <c r="ND42" s="8"/>
      <c r="NE42" s="4"/>
      <c r="NF42" s="8"/>
      <c r="NG42" s="7"/>
      <c r="NH42" s="7"/>
      <c r="NI42" s="2" t="s">
        <v>172</v>
      </c>
      <c r="NJ42" s="2" t="s">
        <v>129</v>
      </c>
      <c r="NK42" s="2" t="s">
        <v>132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171</v>
      </c>
      <c r="OH42" s="2" t="s">
        <v>129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171</v>
      </c>
      <c r="PF42" s="2" t="s">
        <v>129</v>
      </c>
      <c r="PG42" s="2" t="s">
        <v>132</v>
      </c>
      <c r="PH42" s="2" t="s">
        <v>132</v>
      </c>
      <c r="PI42" s="2" t="s">
        <v>141</v>
      </c>
      <c r="PJ42" s="2" t="s">
        <v>132</v>
      </c>
      <c r="PK42" s="4"/>
      <c r="PL42" s="8"/>
      <c r="PM42" s="4"/>
      <c r="PN42" s="8"/>
      <c r="PO42" s="7"/>
      <c r="PP42" s="7"/>
      <c r="PQ42" s="2" t="s">
        <v>171</v>
      </c>
      <c r="PR42" s="2" t="s">
        <v>129</v>
      </c>
      <c r="PS42" s="2" t="s">
        <v>132</v>
      </c>
      <c r="PT42" s="2" t="s">
        <v>132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138</v>
      </c>
      <c r="QD42" s="2" t="s">
        <v>129</v>
      </c>
      <c r="QE42" s="2" t="s">
        <v>176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172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138</v>
      </c>
      <c r="RN42" s="2" t="s">
        <v>173</v>
      </c>
      <c r="RO42" s="2" t="s">
        <v>378</v>
      </c>
      <c r="RP42" s="2" t="s">
        <v>844</v>
      </c>
      <c r="RQ42" s="2" t="s">
        <v>141</v>
      </c>
      <c r="RR42" s="2" t="s">
        <v>132</v>
      </c>
    </row>
    <row r="43">
      <c r="A43" s="2" t="s">
        <v>845</v>
      </c>
      <c r="B43" s="2" t="s">
        <v>121</v>
      </c>
      <c r="C43" s="2" t="s">
        <v>122</v>
      </c>
      <c r="D43" s="2" t="s">
        <v>522</v>
      </c>
      <c r="E43" s="2" t="s">
        <v>523</v>
      </c>
      <c r="F43" s="2" t="s">
        <v>846</v>
      </c>
      <c r="G43" s="2" t="s">
        <v>846</v>
      </c>
      <c r="H43" s="2" t="s">
        <v>846</v>
      </c>
      <c r="I43" s="2" t="s">
        <v>847</v>
      </c>
      <c r="J43" s="2" t="s">
        <v>127</v>
      </c>
      <c r="K43" s="2" t="s">
        <v>746</v>
      </c>
      <c r="L43" s="3">
        <v>50.14</v>
      </c>
      <c r="M43" s="3">
        <v>52.65</v>
      </c>
      <c r="N43" s="3">
        <v>119.99</v>
      </c>
      <c r="O43" s="2" t="s">
        <v>129</v>
      </c>
      <c r="P43" s="2" t="s">
        <v>219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185</v>
      </c>
      <c r="V43" s="2" t="s">
        <v>133</v>
      </c>
      <c r="W43" s="2" t="s">
        <v>134</v>
      </c>
      <c r="X43" s="2" t="s">
        <v>258</v>
      </c>
      <c r="Y43" s="2" t="s">
        <v>848</v>
      </c>
      <c r="Z43" s="4">
        <v>89</v>
      </c>
      <c r="AA43" s="4">
        <f>=ROUNDDOWN(80.9090909090909,0)</f>
      </c>
      <c r="AB43" s="5">
        <v>1.1</v>
      </c>
      <c r="AC43" s="2" t="s">
        <v>132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</v>
      </c>
      <c r="AQ43" s="8">
        <v>78.09</v>
      </c>
      <c r="AR43" s="4"/>
      <c r="AS43" s="8"/>
      <c r="AT43" s="7"/>
      <c r="AU43" s="7"/>
      <c r="AV43" s="4">
        <v>1</v>
      </c>
      <c r="AW43" s="8">
        <v>78.09</v>
      </c>
      <c r="AX43" s="4"/>
      <c r="AY43" s="8"/>
      <c r="AZ43" s="7"/>
      <c r="BA43" s="7"/>
      <c r="BB43" s="7">
        <v>1</v>
      </c>
      <c r="BC43" s="4">
        <v>1</v>
      </c>
      <c r="BD43" s="8">
        <v>78.09</v>
      </c>
      <c r="BE43" s="4"/>
      <c r="BF43" s="8"/>
      <c r="BG43" s="7"/>
      <c r="BH43" s="7"/>
      <c r="BI43" s="7">
        <v>1</v>
      </c>
      <c r="BJ43" s="4">
        <v>1</v>
      </c>
      <c r="BK43" s="8">
        <v>78.09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129</v>
      </c>
      <c r="BW43" s="2" t="s">
        <v>849</v>
      </c>
      <c r="BX43" s="2" t="s">
        <v>850</v>
      </c>
      <c r="BY43" s="2" t="s">
        <v>141</v>
      </c>
      <c r="BZ43" s="2" t="s">
        <v>132</v>
      </c>
      <c r="CA43" s="4">
        <v>1</v>
      </c>
      <c r="CB43" s="8">
        <v>78.09</v>
      </c>
      <c r="CC43" s="4"/>
      <c r="CD43" s="8"/>
      <c r="CE43" s="7"/>
      <c r="CF43" s="7"/>
      <c r="CG43" s="2" t="s">
        <v>138</v>
      </c>
      <c r="CH43" s="2" t="s">
        <v>129</v>
      </c>
      <c r="CI43" s="2" t="s">
        <v>851</v>
      </c>
      <c r="CJ43" s="2" t="s">
        <v>852</v>
      </c>
      <c r="CK43" s="2" t="s">
        <v>141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132</v>
      </c>
      <c r="CV43" s="2" t="s">
        <v>446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138</v>
      </c>
      <c r="DF43" s="2" t="s">
        <v>129</v>
      </c>
      <c r="DG43" s="2" t="s">
        <v>853</v>
      </c>
      <c r="DH43" s="2" t="s">
        <v>852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447</v>
      </c>
      <c r="DT43" s="2" t="s">
        <v>854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138</v>
      </c>
      <c r="ED43" s="2" t="s">
        <v>129</v>
      </c>
      <c r="EE43" s="2" t="s">
        <v>657</v>
      </c>
      <c r="EF43" s="2" t="s">
        <v>437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171</v>
      </c>
      <c r="EP43" s="2" t="s">
        <v>129</v>
      </c>
      <c r="EQ43" s="2" t="s">
        <v>132</v>
      </c>
      <c r="ER43" s="2" t="s">
        <v>132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138</v>
      </c>
      <c r="FB43" s="2" t="s">
        <v>129</v>
      </c>
      <c r="FC43" s="2" t="s">
        <v>450</v>
      </c>
      <c r="FD43" s="2" t="s">
        <v>371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851</v>
      </c>
      <c r="FP43" s="2" t="s">
        <v>855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138</v>
      </c>
      <c r="FZ43" s="2" t="s">
        <v>129</v>
      </c>
      <c r="GA43" s="2" t="s">
        <v>452</v>
      </c>
      <c r="GB43" s="2" t="s">
        <v>132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305</v>
      </c>
      <c r="GN43" s="2" t="s">
        <v>132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160</v>
      </c>
      <c r="GX43" s="2" t="s">
        <v>129</v>
      </c>
      <c r="GY43" s="2" t="s">
        <v>132</v>
      </c>
      <c r="GZ43" s="2" t="s">
        <v>132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468</v>
      </c>
      <c r="HL43" s="2" t="s">
        <v>856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138</v>
      </c>
      <c r="HV43" s="2" t="s">
        <v>129</v>
      </c>
      <c r="HW43" s="2" t="s">
        <v>246</v>
      </c>
      <c r="HX43" s="2" t="s">
        <v>132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375</v>
      </c>
      <c r="IJ43" s="2" t="s">
        <v>724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171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138</v>
      </c>
      <c r="JF43" s="2" t="s">
        <v>129</v>
      </c>
      <c r="JG43" s="2" t="s">
        <v>851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308</v>
      </c>
      <c r="KD43" s="2" t="s">
        <v>129</v>
      </c>
      <c r="KE43" s="2" t="s">
        <v>132</v>
      </c>
      <c r="KF43" s="2" t="s">
        <v>132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171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171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172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171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171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172</v>
      </c>
      <c r="MX43" s="2" t="s">
        <v>129</v>
      </c>
      <c r="MY43" s="2" t="s">
        <v>132</v>
      </c>
      <c r="MZ43" s="2" t="s">
        <v>132</v>
      </c>
      <c r="NA43" s="2" t="s">
        <v>141</v>
      </c>
      <c r="NB43" s="2" t="s">
        <v>132</v>
      </c>
      <c r="NC43" s="4"/>
      <c r="ND43" s="8"/>
      <c r="NE43" s="4"/>
      <c r="NF43" s="8"/>
      <c r="NG43" s="7"/>
      <c r="NH43" s="7"/>
      <c r="NI43" s="2" t="s">
        <v>171</v>
      </c>
      <c r="NJ43" s="2" t="s">
        <v>129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171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138</v>
      </c>
      <c r="PF43" s="2" t="s">
        <v>173</v>
      </c>
      <c r="PG43" s="2" t="s">
        <v>312</v>
      </c>
      <c r="PH43" s="2" t="s">
        <v>132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171</v>
      </c>
      <c r="PR43" s="2" t="s">
        <v>129</v>
      </c>
      <c r="PS43" s="2" t="s">
        <v>132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138</v>
      </c>
      <c r="QD43" s="2" t="s">
        <v>129</v>
      </c>
      <c r="QE43" s="2" t="s">
        <v>176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171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138</v>
      </c>
      <c r="RN43" s="2" t="s">
        <v>173</v>
      </c>
      <c r="RO43" s="2" t="s">
        <v>455</v>
      </c>
      <c r="RP43" s="2" t="s">
        <v>571</v>
      </c>
      <c r="RQ43" s="2" t="s">
        <v>141</v>
      </c>
      <c r="RR43" s="2" t="s">
        <v>132</v>
      </c>
    </row>
    <row r="44">
      <c r="A44" s="2" t="s">
        <v>857</v>
      </c>
      <c r="B44" s="2" t="s">
        <v>121</v>
      </c>
      <c r="C44" s="2" t="s">
        <v>122</v>
      </c>
      <c r="D44" s="2" t="s">
        <v>522</v>
      </c>
      <c r="E44" s="2" t="s">
        <v>523</v>
      </c>
      <c r="F44" s="2" t="s">
        <v>858</v>
      </c>
      <c r="G44" s="2" t="s">
        <v>858</v>
      </c>
      <c r="H44" s="2" t="s">
        <v>858</v>
      </c>
      <c r="I44" s="2" t="s">
        <v>859</v>
      </c>
      <c r="J44" s="2" t="s">
        <v>127</v>
      </c>
      <c r="K44" s="2" t="s">
        <v>255</v>
      </c>
      <c r="L44" s="3">
        <v>52</v>
      </c>
      <c r="M44" s="3">
        <v>54.6</v>
      </c>
      <c r="N44" s="3">
        <v>109.99</v>
      </c>
      <c r="O44" s="2" t="s">
        <v>129</v>
      </c>
      <c r="P44" s="2" t="s">
        <v>407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185</v>
      </c>
      <c r="V44" s="2" t="s">
        <v>133</v>
      </c>
      <c r="W44" s="2" t="s">
        <v>258</v>
      </c>
      <c r="X44" s="2" t="s">
        <v>409</v>
      </c>
      <c r="Y44" s="2" t="s">
        <v>860</v>
      </c>
      <c r="Z44" s="4">
        <v>94</v>
      </c>
      <c r="AA44" s="4">
        <f>=ROUNDDOWN(47,0)</f>
      </c>
      <c r="AB44" s="5">
        <v>2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</v>
      </c>
      <c r="AQ44" s="8">
        <v>61.15</v>
      </c>
      <c r="AR44" s="4"/>
      <c r="AS44" s="8"/>
      <c r="AT44" s="7"/>
      <c r="AU44" s="7"/>
      <c r="AV44" s="4">
        <v>1</v>
      </c>
      <c r="AW44" s="8">
        <v>61.15</v>
      </c>
      <c r="AX44" s="4"/>
      <c r="AY44" s="8"/>
      <c r="AZ44" s="7"/>
      <c r="BA44" s="7"/>
      <c r="BB44" s="7">
        <v>1</v>
      </c>
      <c r="BC44" s="4">
        <v>1</v>
      </c>
      <c r="BD44" s="8">
        <v>61.15</v>
      </c>
      <c r="BE44" s="4"/>
      <c r="BF44" s="8"/>
      <c r="BG44" s="7"/>
      <c r="BH44" s="7"/>
      <c r="BI44" s="7">
        <v>1</v>
      </c>
      <c r="BJ44" s="4">
        <v>1</v>
      </c>
      <c r="BK44" s="8">
        <v>61.15</v>
      </c>
      <c r="BL44" s="2" t="s">
        <v>24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308</v>
      </c>
      <c r="BV44" s="2" t="s">
        <v>129</v>
      </c>
      <c r="BW44" s="2" t="s">
        <v>132</v>
      </c>
      <c r="BX44" s="2" t="s">
        <v>132</v>
      </c>
      <c r="BY44" s="2" t="s">
        <v>141</v>
      </c>
      <c r="BZ44" s="2" t="s">
        <v>132</v>
      </c>
      <c r="CA44" s="4"/>
      <c r="CB44" s="8"/>
      <c r="CC44" s="4"/>
      <c r="CD44" s="8"/>
      <c r="CE44" s="7"/>
      <c r="CF44" s="7"/>
      <c r="CG44" s="2" t="s">
        <v>138</v>
      </c>
      <c r="CH44" s="2" t="s">
        <v>129</v>
      </c>
      <c r="CI44" s="2" t="s">
        <v>861</v>
      </c>
      <c r="CJ44" s="2" t="s">
        <v>132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862</v>
      </c>
      <c r="CT44" s="2" t="s">
        <v>129</v>
      </c>
      <c r="CU44" s="2" t="s">
        <v>132</v>
      </c>
      <c r="CV44" s="2" t="s">
        <v>132</v>
      </c>
      <c r="CW44" s="2" t="s">
        <v>141</v>
      </c>
      <c r="CX44" s="2" t="s">
        <v>132</v>
      </c>
      <c r="CY44" s="4"/>
      <c r="CZ44" s="8"/>
      <c r="DA44" s="4"/>
      <c r="DB44" s="8"/>
      <c r="DC44" s="7"/>
      <c r="DD44" s="7"/>
      <c r="DE44" s="2" t="s">
        <v>138</v>
      </c>
      <c r="DF44" s="2" t="s">
        <v>129</v>
      </c>
      <c r="DG44" s="2" t="s">
        <v>478</v>
      </c>
      <c r="DH44" s="2" t="s">
        <v>806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417</v>
      </c>
      <c r="DT44" s="2" t="s">
        <v>518</v>
      </c>
      <c r="DU44" s="2" t="s">
        <v>141</v>
      </c>
      <c r="DV44" s="2" t="s">
        <v>132</v>
      </c>
      <c r="DW44" s="4"/>
      <c r="DX44" s="8"/>
      <c r="DY44" s="4"/>
      <c r="DZ44" s="8"/>
      <c r="EA44" s="7"/>
      <c r="EB44" s="7"/>
      <c r="EC44" s="2" t="s">
        <v>171</v>
      </c>
      <c r="ED44" s="2" t="s">
        <v>129</v>
      </c>
      <c r="EE44" s="2" t="s">
        <v>132</v>
      </c>
      <c r="EF44" s="2" t="s">
        <v>132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171</v>
      </c>
      <c r="EP44" s="2" t="s">
        <v>129</v>
      </c>
      <c r="EQ44" s="2" t="s">
        <v>132</v>
      </c>
      <c r="ER44" s="2" t="s">
        <v>132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308</v>
      </c>
      <c r="FB44" s="2" t="s">
        <v>129</v>
      </c>
      <c r="FC44" s="2" t="s">
        <v>132</v>
      </c>
      <c r="FD44" s="2" t="s">
        <v>132</v>
      </c>
      <c r="FE44" s="2" t="s">
        <v>141</v>
      </c>
      <c r="FF44" s="2" t="s">
        <v>132</v>
      </c>
      <c r="FG44" s="4">
        <v>1</v>
      </c>
      <c r="FH44" s="8">
        <v>61.15</v>
      </c>
      <c r="FI44" s="4"/>
      <c r="FJ44" s="8"/>
      <c r="FK44" s="7"/>
      <c r="FL44" s="7"/>
      <c r="FM44" s="2" t="s">
        <v>138</v>
      </c>
      <c r="FN44" s="2" t="s">
        <v>129</v>
      </c>
      <c r="FO44" s="2" t="s">
        <v>478</v>
      </c>
      <c r="FP44" s="2" t="s">
        <v>856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171</v>
      </c>
      <c r="FZ44" s="2" t="s">
        <v>129</v>
      </c>
      <c r="GA44" s="2" t="s">
        <v>132</v>
      </c>
      <c r="GB44" s="2" t="s">
        <v>132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171</v>
      </c>
      <c r="GL44" s="2" t="s">
        <v>129</v>
      </c>
      <c r="GM44" s="2" t="s">
        <v>132</v>
      </c>
      <c r="GN44" s="2" t="s">
        <v>132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171</v>
      </c>
      <c r="GX44" s="2" t="s">
        <v>129</v>
      </c>
      <c r="GY44" s="2" t="s">
        <v>132</v>
      </c>
      <c r="GZ44" s="2" t="s">
        <v>132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308</v>
      </c>
      <c r="HJ44" s="2" t="s">
        <v>129</v>
      </c>
      <c r="HK44" s="2" t="s">
        <v>132</v>
      </c>
      <c r="HL44" s="2" t="s">
        <v>132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138</v>
      </c>
      <c r="HV44" s="2" t="s">
        <v>129</v>
      </c>
      <c r="HW44" s="2" t="s">
        <v>246</v>
      </c>
      <c r="HX44" s="2" t="s">
        <v>132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138</v>
      </c>
      <c r="IH44" s="2" t="s">
        <v>129</v>
      </c>
      <c r="II44" s="2" t="s">
        <v>479</v>
      </c>
      <c r="IJ44" s="2" t="s">
        <v>132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171</v>
      </c>
      <c r="IT44" s="2" t="s">
        <v>129</v>
      </c>
      <c r="IU44" s="2" t="s">
        <v>132</v>
      </c>
      <c r="IV44" s="2" t="s">
        <v>132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138</v>
      </c>
      <c r="JF44" s="2" t="s">
        <v>129</v>
      </c>
      <c r="JG44" s="2" t="s">
        <v>861</v>
      </c>
      <c r="JH44" s="2" t="s">
        <v>132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171</v>
      </c>
      <c r="JR44" s="2" t="s">
        <v>129</v>
      </c>
      <c r="JS44" s="2" t="s">
        <v>132</v>
      </c>
      <c r="JT44" s="2" t="s">
        <v>132</v>
      </c>
      <c r="JU44" s="2" t="s">
        <v>141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171</v>
      </c>
      <c r="KP44" s="2" t="s">
        <v>129</v>
      </c>
      <c r="KQ44" s="2" t="s">
        <v>132</v>
      </c>
      <c r="KR44" s="2" t="s">
        <v>132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171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172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171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171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172</v>
      </c>
      <c r="NJ44" s="2" t="s">
        <v>129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171</v>
      </c>
      <c r="NV44" s="2" t="s">
        <v>129</v>
      </c>
      <c r="NW44" s="2" t="s">
        <v>132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171</v>
      </c>
      <c r="OH44" s="2" t="s">
        <v>129</v>
      </c>
      <c r="OI44" s="2" t="s">
        <v>132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171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171</v>
      </c>
      <c r="PF44" s="2" t="s">
        <v>129</v>
      </c>
      <c r="PG44" s="2" t="s">
        <v>132</v>
      </c>
      <c r="PH44" s="2" t="s">
        <v>132</v>
      </c>
      <c r="PI44" s="2" t="s">
        <v>141</v>
      </c>
      <c r="PJ44" s="2" t="s">
        <v>132</v>
      </c>
      <c r="PK44" s="4"/>
      <c r="PL44" s="8"/>
      <c r="PM44" s="4"/>
      <c r="PN44" s="8"/>
      <c r="PO44" s="7"/>
      <c r="PP44" s="7"/>
      <c r="PQ44" s="2" t="s">
        <v>171</v>
      </c>
      <c r="PR44" s="2" t="s">
        <v>129</v>
      </c>
      <c r="PS44" s="2" t="s">
        <v>132</v>
      </c>
      <c r="PT44" s="2" t="s">
        <v>132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138</v>
      </c>
      <c r="QD44" s="2" t="s">
        <v>129</v>
      </c>
      <c r="QE44" s="2" t="s">
        <v>861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172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171</v>
      </c>
      <c r="RN44" s="2" t="s">
        <v>129</v>
      </c>
      <c r="RO44" s="2" t="s">
        <v>132</v>
      </c>
      <c r="RP44" s="2" t="s">
        <v>132</v>
      </c>
      <c r="RQ44" s="2" t="s">
        <v>141</v>
      </c>
      <c r="RR44" s="2" t="s">
        <v>132</v>
      </c>
    </row>
    <row r="45">
      <c r="A45" s="2" t="s">
        <v>863</v>
      </c>
      <c r="B45" s="2" t="s">
        <v>121</v>
      </c>
      <c r="C45" s="2" t="s">
        <v>122</v>
      </c>
      <c r="D45" s="2" t="s">
        <v>522</v>
      </c>
      <c r="E45" s="2" t="s">
        <v>523</v>
      </c>
      <c r="F45" s="2" t="s">
        <v>864</v>
      </c>
      <c r="G45" s="2" t="s">
        <v>864</v>
      </c>
      <c r="H45" s="2" t="s">
        <v>864</v>
      </c>
      <c r="I45" s="2" t="s">
        <v>865</v>
      </c>
      <c r="J45" s="2" t="s">
        <v>127</v>
      </c>
      <c r="K45" s="2" t="s">
        <v>866</v>
      </c>
      <c r="L45" s="3">
        <v>44.37</v>
      </c>
      <c r="M45" s="3">
        <v>46.59</v>
      </c>
      <c r="N45" s="3">
        <v>104.99</v>
      </c>
      <c r="O45" s="2" t="s">
        <v>129</v>
      </c>
      <c r="P45" s="2" t="s">
        <v>219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185</v>
      </c>
      <c r="V45" s="2" t="s">
        <v>133</v>
      </c>
      <c r="W45" s="2" t="s">
        <v>258</v>
      </c>
      <c r="X45" s="2" t="s">
        <v>460</v>
      </c>
      <c r="Y45" s="2" t="s">
        <v>867</v>
      </c>
      <c r="Z45" s="4">
        <v>138</v>
      </c>
      <c r="AA45" s="4">
        <f>=ROUNDDOWN(46,0)</f>
      </c>
      <c r="AB45" s="5">
        <v>3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</v>
      </c>
      <c r="AQ45" s="8">
        <v>46.59</v>
      </c>
      <c r="AR45" s="4"/>
      <c r="AS45" s="8"/>
      <c r="AT45" s="7"/>
      <c r="AU45" s="7"/>
      <c r="AV45" s="4">
        <v>1</v>
      </c>
      <c r="AW45" s="8">
        <v>46.59</v>
      </c>
      <c r="AX45" s="4"/>
      <c r="AY45" s="8"/>
      <c r="AZ45" s="7"/>
      <c r="BA45" s="7"/>
      <c r="BB45" s="7">
        <v>1</v>
      </c>
      <c r="BC45" s="4">
        <v>1</v>
      </c>
      <c r="BD45" s="8">
        <v>46.59</v>
      </c>
      <c r="BE45" s="4"/>
      <c r="BF45" s="8"/>
      <c r="BG45" s="7"/>
      <c r="BH45" s="7"/>
      <c r="BI45" s="7">
        <v>1</v>
      </c>
      <c r="BJ45" s="4">
        <v>1</v>
      </c>
      <c r="BK45" s="8">
        <v>46.59</v>
      </c>
      <c r="BL45" s="2" t="s">
        <v>25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138</v>
      </c>
      <c r="BV45" s="2" t="s">
        <v>129</v>
      </c>
      <c r="BW45" s="2" t="s">
        <v>636</v>
      </c>
      <c r="BX45" s="2" t="s">
        <v>275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867</v>
      </c>
      <c r="CJ45" s="2" t="s">
        <v>868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308</v>
      </c>
      <c r="CT45" s="2" t="s">
        <v>129</v>
      </c>
      <c r="CU45" s="2" t="s">
        <v>132</v>
      </c>
      <c r="CV45" s="2" t="s">
        <v>132</v>
      </c>
      <c r="CW45" s="2" t="s">
        <v>141</v>
      </c>
      <c r="CX45" s="2" t="s">
        <v>132</v>
      </c>
      <c r="CY45" s="4"/>
      <c r="CZ45" s="8"/>
      <c r="DA45" s="4"/>
      <c r="DB45" s="8"/>
      <c r="DC45" s="7"/>
      <c r="DD45" s="7"/>
      <c r="DE45" s="2" t="s">
        <v>138</v>
      </c>
      <c r="DF45" s="2" t="s">
        <v>129</v>
      </c>
      <c r="DG45" s="2" t="s">
        <v>869</v>
      </c>
      <c r="DH45" s="2" t="s">
        <v>791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361</v>
      </c>
      <c r="DT45" s="2" t="s">
        <v>392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138</v>
      </c>
      <c r="ED45" s="2" t="s">
        <v>129</v>
      </c>
      <c r="EE45" s="2" t="s">
        <v>157</v>
      </c>
      <c r="EF45" s="2" t="s">
        <v>198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171</v>
      </c>
      <c r="EP45" s="2" t="s">
        <v>129</v>
      </c>
      <c r="EQ45" s="2" t="s">
        <v>132</v>
      </c>
      <c r="ER45" s="2" t="s">
        <v>132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138</v>
      </c>
      <c r="FB45" s="2" t="s">
        <v>129</v>
      </c>
      <c r="FC45" s="2" t="s">
        <v>365</v>
      </c>
      <c r="FD45" s="2" t="s">
        <v>870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357</v>
      </c>
      <c r="FP45" s="2" t="s">
        <v>871</v>
      </c>
      <c r="FQ45" s="2" t="s">
        <v>141</v>
      </c>
      <c r="FR45" s="2" t="s">
        <v>132</v>
      </c>
      <c r="FS45" s="4">
        <v>1</v>
      </c>
      <c r="FT45" s="8">
        <v>46.59</v>
      </c>
      <c r="FU45" s="4"/>
      <c r="FV45" s="8"/>
      <c r="FW45" s="7"/>
      <c r="FX45" s="7"/>
      <c r="FY45" s="2" t="s">
        <v>138</v>
      </c>
      <c r="FZ45" s="2" t="s">
        <v>129</v>
      </c>
      <c r="GA45" s="2" t="s">
        <v>452</v>
      </c>
      <c r="GB45" s="2" t="s">
        <v>872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370</v>
      </c>
      <c r="GN45" s="2" t="s">
        <v>624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138</v>
      </c>
      <c r="GX45" s="2" t="s">
        <v>129</v>
      </c>
      <c r="GY45" s="2" t="s">
        <v>372</v>
      </c>
      <c r="GZ45" s="2" t="s">
        <v>368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138</v>
      </c>
      <c r="HJ45" s="2" t="s">
        <v>129</v>
      </c>
      <c r="HK45" s="2" t="s">
        <v>374</v>
      </c>
      <c r="HL45" s="2" t="s">
        <v>494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138</v>
      </c>
      <c r="HV45" s="2" t="s">
        <v>129</v>
      </c>
      <c r="HW45" s="2" t="s">
        <v>246</v>
      </c>
      <c r="HX45" s="2" t="s">
        <v>132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449</v>
      </c>
      <c r="IJ45" s="2" t="s">
        <v>596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171</v>
      </c>
      <c r="IT45" s="2" t="s">
        <v>129</v>
      </c>
      <c r="IU45" s="2" t="s">
        <v>132</v>
      </c>
      <c r="IV45" s="2" t="s">
        <v>132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138</v>
      </c>
      <c r="JF45" s="2" t="s">
        <v>129</v>
      </c>
      <c r="JG45" s="2" t="s">
        <v>303</v>
      </c>
      <c r="JH45" s="2" t="s">
        <v>208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138</v>
      </c>
      <c r="KD45" s="2" t="s">
        <v>168</v>
      </c>
      <c r="KE45" s="2" t="s">
        <v>873</v>
      </c>
      <c r="KF45" s="2" t="s">
        <v>326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171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171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172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171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171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172</v>
      </c>
      <c r="MX45" s="2" t="s">
        <v>129</v>
      </c>
      <c r="MY45" s="2" t="s">
        <v>132</v>
      </c>
      <c r="MZ45" s="2" t="s">
        <v>132</v>
      </c>
      <c r="NA45" s="2" t="s">
        <v>141</v>
      </c>
      <c r="NB45" s="2" t="s">
        <v>132</v>
      </c>
      <c r="NC45" s="4"/>
      <c r="ND45" s="8"/>
      <c r="NE45" s="4"/>
      <c r="NF45" s="8"/>
      <c r="NG45" s="7"/>
      <c r="NH45" s="7"/>
      <c r="NI45" s="2" t="s">
        <v>171</v>
      </c>
      <c r="NJ45" s="2" t="s">
        <v>129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171</v>
      </c>
      <c r="OH45" s="2" t="s">
        <v>129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138</v>
      </c>
      <c r="PF45" s="2" t="s">
        <v>173</v>
      </c>
      <c r="PG45" s="2" t="s">
        <v>312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171</v>
      </c>
      <c r="PR45" s="2" t="s">
        <v>129</v>
      </c>
      <c r="PS45" s="2" t="s">
        <v>132</v>
      </c>
      <c r="PT45" s="2" t="s">
        <v>132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138</v>
      </c>
      <c r="QD45" s="2" t="s">
        <v>129</v>
      </c>
      <c r="QE45" s="2" t="s">
        <v>176</v>
      </c>
      <c r="QF45" s="2" t="s">
        <v>132</v>
      </c>
      <c r="QG45" s="2" t="s">
        <v>141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172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138</v>
      </c>
      <c r="RN45" s="2" t="s">
        <v>173</v>
      </c>
      <c r="RO45" s="2" t="s">
        <v>378</v>
      </c>
      <c r="RP45" s="2" t="s">
        <v>874</v>
      </c>
      <c r="RQ45" s="2" t="s">
        <v>141</v>
      </c>
      <c r="RR45" s="2" t="s">
        <v>132</v>
      </c>
    </row>
    <row r="46">
      <c r="A46" s="2" t="s">
        <v>875</v>
      </c>
      <c r="B46" s="2" t="s">
        <v>121</v>
      </c>
      <c r="C46" s="2" t="s">
        <v>122</v>
      </c>
      <c r="D46" s="2" t="s">
        <v>522</v>
      </c>
      <c r="E46" s="2" t="s">
        <v>523</v>
      </c>
      <c r="F46" s="2" t="s">
        <v>876</v>
      </c>
      <c r="G46" s="2" t="s">
        <v>876</v>
      </c>
      <c r="H46" s="2" t="s">
        <v>876</v>
      </c>
      <c r="I46" s="2" t="s">
        <v>877</v>
      </c>
      <c r="J46" s="2" t="s">
        <v>127</v>
      </c>
      <c r="K46" s="2" t="s">
        <v>878</v>
      </c>
      <c r="L46" s="3">
        <v>45.36</v>
      </c>
      <c r="M46" s="3">
        <v>47.63</v>
      </c>
      <c r="N46" s="3">
        <v>104.99</v>
      </c>
      <c r="O46" s="2" t="s">
        <v>129</v>
      </c>
      <c r="P46" s="2" t="s">
        <v>219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185</v>
      </c>
      <c r="V46" s="2" t="s">
        <v>133</v>
      </c>
      <c r="W46" s="2" t="s">
        <v>222</v>
      </c>
      <c r="X46" s="2" t="s">
        <v>132</v>
      </c>
      <c r="Y46" s="2" t="s">
        <v>355</v>
      </c>
      <c r="Z46" s="4">
        <v>127</v>
      </c>
      <c r="AA46" s="4">
        <f>=ROUNDDOWN(63.5,0)</f>
      </c>
      <c r="AB46" s="5">
        <v>2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</v>
      </c>
      <c r="AQ46" s="8">
        <v>40.49</v>
      </c>
      <c r="AR46" s="4"/>
      <c r="AS46" s="8"/>
      <c r="AT46" s="7"/>
      <c r="AU46" s="7"/>
      <c r="AV46" s="4">
        <v>1</v>
      </c>
      <c r="AW46" s="8">
        <v>40.49</v>
      </c>
      <c r="AX46" s="4"/>
      <c r="AY46" s="8"/>
      <c r="AZ46" s="7"/>
      <c r="BA46" s="7"/>
      <c r="BB46" s="7">
        <v>1</v>
      </c>
      <c r="BC46" s="4">
        <v>1</v>
      </c>
      <c r="BD46" s="8">
        <v>40.49</v>
      </c>
      <c r="BE46" s="4"/>
      <c r="BF46" s="8"/>
      <c r="BG46" s="7"/>
      <c r="BH46" s="7"/>
      <c r="BI46" s="7">
        <v>1</v>
      </c>
      <c r="BJ46" s="4">
        <v>1</v>
      </c>
      <c r="BK46" s="8">
        <v>40.49</v>
      </c>
      <c r="BL46" s="2" t="s">
        <v>16</v>
      </c>
      <c r="BM46" s="7">
        <v>1</v>
      </c>
      <c r="BN46" s="7">
        <v>1</v>
      </c>
      <c r="BO46" s="4">
        <v>1</v>
      </c>
      <c r="BP46" s="8">
        <v>40.49</v>
      </c>
      <c r="BQ46" s="4"/>
      <c r="BR46" s="8"/>
      <c r="BS46" s="7"/>
      <c r="BT46" s="7"/>
      <c r="BU46" s="2" t="s">
        <v>138</v>
      </c>
      <c r="BV46" s="2" t="s">
        <v>129</v>
      </c>
      <c r="BW46" s="2" t="s">
        <v>357</v>
      </c>
      <c r="BX46" s="2" t="s">
        <v>150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355</v>
      </c>
      <c r="CJ46" s="2" t="s">
        <v>868</v>
      </c>
      <c r="CK46" s="2" t="s">
        <v>141</v>
      </c>
      <c r="CL46" s="2" t="s">
        <v>132</v>
      </c>
      <c r="CM46" s="4"/>
      <c r="CN46" s="8"/>
      <c r="CO46" s="4"/>
      <c r="CP46" s="8"/>
      <c r="CQ46" s="7"/>
      <c r="CR46" s="7"/>
      <c r="CS46" s="2" t="s">
        <v>308</v>
      </c>
      <c r="CT46" s="2" t="s">
        <v>129</v>
      </c>
      <c r="CU46" s="2" t="s">
        <v>132</v>
      </c>
      <c r="CV46" s="2" t="s">
        <v>132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834</v>
      </c>
      <c r="DH46" s="2" t="s">
        <v>653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138</v>
      </c>
      <c r="DR46" s="2" t="s">
        <v>129</v>
      </c>
      <c r="DS46" s="2" t="s">
        <v>361</v>
      </c>
      <c r="DT46" s="2" t="s">
        <v>639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157</v>
      </c>
      <c r="EF46" s="2" t="s">
        <v>462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171</v>
      </c>
      <c r="EP46" s="2" t="s">
        <v>129</v>
      </c>
      <c r="EQ46" s="2" t="s">
        <v>132</v>
      </c>
      <c r="ER46" s="2" t="s">
        <v>132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138</v>
      </c>
      <c r="FB46" s="2" t="s">
        <v>129</v>
      </c>
      <c r="FC46" s="2" t="s">
        <v>365</v>
      </c>
      <c r="FD46" s="2" t="s">
        <v>879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138</v>
      </c>
      <c r="FN46" s="2" t="s">
        <v>129</v>
      </c>
      <c r="FO46" s="2" t="s">
        <v>367</v>
      </c>
      <c r="FP46" s="2" t="s">
        <v>661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138</v>
      </c>
      <c r="FZ46" s="2" t="s">
        <v>129</v>
      </c>
      <c r="GA46" s="2" t="s">
        <v>369</v>
      </c>
      <c r="GB46" s="2" t="s">
        <v>132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838</v>
      </c>
      <c r="GN46" s="2" t="s">
        <v>451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138</v>
      </c>
      <c r="GX46" s="2" t="s">
        <v>129</v>
      </c>
      <c r="GY46" s="2" t="s">
        <v>372</v>
      </c>
      <c r="GZ46" s="2" t="s">
        <v>368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374</v>
      </c>
      <c r="HL46" s="2" t="s">
        <v>693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138</v>
      </c>
      <c r="HV46" s="2" t="s">
        <v>129</v>
      </c>
      <c r="HW46" s="2" t="s">
        <v>246</v>
      </c>
      <c r="HX46" s="2" t="s">
        <v>132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841</v>
      </c>
      <c r="IJ46" s="2" t="s">
        <v>724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171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138</v>
      </c>
      <c r="JF46" s="2" t="s">
        <v>129</v>
      </c>
      <c r="JG46" s="2" t="s">
        <v>376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138</v>
      </c>
      <c r="KD46" s="2" t="s">
        <v>168</v>
      </c>
      <c r="KE46" s="2" t="s">
        <v>377</v>
      </c>
      <c r="KF46" s="2" t="s">
        <v>880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171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171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172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171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171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172</v>
      </c>
      <c r="MX46" s="2" t="s">
        <v>129</v>
      </c>
      <c r="MY46" s="2" t="s">
        <v>132</v>
      </c>
      <c r="MZ46" s="2" t="s">
        <v>132</v>
      </c>
      <c r="NA46" s="2" t="s">
        <v>141</v>
      </c>
      <c r="NB46" s="2" t="s">
        <v>132</v>
      </c>
      <c r="NC46" s="4"/>
      <c r="ND46" s="8"/>
      <c r="NE46" s="4"/>
      <c r="NF46" s="8"/>
      <c r="NG46" s="7"/>
      <c r="NH46" s="7"/>
      <c r="NI46" s="2" t="s">
        <v>171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171</v>
      </c>
      <c r="OH46" s="2" t="s">
        <v>129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138</v>
      </c>
      <c r="PF46" s="2" t="s">
        <v>173</v>
      </c>
      <c r="PG46" s="2" t="s">
        <v>400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171</v>
      </c>
      <c r="PR46" s="2" t="s">
        <v>129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138</v>
      </c>
      <c r="QD46" s="2" t="s">
        <v>129</v>
      </c>
      <c r="QE46" s="2" t="s">
        <v>176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172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138</v>
      </c>
      <c r="RN46" s="2" t="s">
        <v>173</v>
      </c>
      <c r="RO46" s="2" t="s">
        <v>378</v>
      </c>
      <c r="RP46" s="2" t="s">
        <v>151</v>
      </c>
      <c r="RQ46" s="2" t="s">
        <v>141</v>
      </c>
      <c r="RR46" s="2" t="s">
        <v>132</v>
      </c>
    </row>
    <row r="47">
      <c r="A47" s="2" t="s">
        <v>881</v>
      </c>
      <c r="B47" s="2" t="s">
        <v>121</v>
      </c>
      <c r="C47" s="2" t="s">
        <v>122</v>
      </c>
      <c r="D47" s="2" t="s">
        <v>522</v>
      </c>
      <c r="E47" s="2" t="s">
        <v>523</v>
      </c>
      <c r="F47" s="2" t="s">
        <v>882</v>
      </c>
      <c r="G47" s="2" t="s">
        <v>882</v>
      </c>
      <c r="H47" s="2" t="s">
        <v>882</v>
      </c>
      <c r="I47" s="2" t="s">
        <v>883</v>
      </c>
      <c r="J47" s="2" t="s">
        <v>127</v>
      </c>
      <c r="K47" s="2" t="s">
        <v>128</v>
      </c>
      <c r="L47" s="3">
        <v>29.7</v>
      </c>
      <c r="M47" s="3">
        <v>31.18</v>
      </c>
      <c r="N47" s="3">
        <v>69.99</v>
      </c>
      <c r="O47" s="2" t="s">
        <v>129</v>
      </c>
      <c r="P47" s="2" t="s">
        <v>336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185</v>
      </c>
      <c r="V47" s="2" t="s">
        <v>186</v>
      </c>
      <c r="W47" s="2" t="s">
        <v>258</v>
      </c>
      <c r="X47" s="2" t="s">
        <v>134</v>
      </c>
      <c r="Y47" s="2" t="s">
        <v>884</v>
      </c>
      <c r="Z47" s="4">
        <v>90</v>
      </c>
      <c r="AA47" s="4">
        <f>=ROUNDDOWN(45,0)</f>
      </c>
      <c r="AB47" s="5">
        <v>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</v>
      </c>
      <c r="AQ47" s="8">
        <v>33.68</v>
      </c>
      <c r="AR47" s="4"/>
      <c r="AS47" s="8"/>
      <c r="AT47" s="7"/>
      <c r="AU47" s="7"/>
      <c r="AV47" s="4">
        <v>1</v>
      </c>
      <c r="AW47" s="8">
        <v>33.68</v>
      </c>
      <c r="AX47" s="4"/>
      <c r="AY47" s="8"/>
      <c r="AZ47" s="7"/>
      <c r="BA47" s="7"/>
      <c r="BB47" s="7">
        <v>1</v>
      </c>
      <c r="BC47" s="4">
        <v>1</v>
      </c>
      <c r="BD47" s="8">
        <v>33.68</v>
      </c>
      <c r="BE47" s="4"/>
      <c r="BF47" s="8"/>
      <c r="BG47" s="7"/>
      <c r="BH47" s="7"/>
      <c r="BI47" s="7">
        <v>1</v>
      </c>
      <c r="BJ47" s="4">
        <v>1</v>
      </c>
      <c r="BK47" s="8">
        <v>33.68</v>
      </c>
      <c r="BL47" s="2" t="s">
        <v>27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138</v>
      </c>
      <c r="BV47" s="2" t="s">
        <v>129</v>
      </c>
      <c r="BW47" s="2" t="s">
        <v>885</v>
      </c>
      <c r="BX47" s="2" t="s">
        <v>886</v>
      </c>
      <c r="BY47" s="2" t="s">
        <v>141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884</v>
      </c>
      <c r="CJ47" s="2" t="s">
        <v>887</v>
      </c>
      <c r="CK47" s="2" t="s">
        <v>141</v>
      </c>
      <c r="CL47" s="2" t="s">
        <v>132</v>
      </c>
      <c r="CM47" s="4"/>
      <c r="CN47" s="8"/>
      <c r="CO47" s="4"/>
      <c r="CP47" s="8"/>
      <c r="CQ47" s="7"/>
      <c r="CR47" s="7"/>
      <c r="CS47" s="2" t="s">
        <v>138</v>
      </c>
      <c r="CT47" s="2" t="s">
        <v>129</v>
      </c>
      <c r="CU47" s="2" t="s">
        <v>692</v>
      </c>
      <c r="CV47" s="2" t="s">
        <v>132</v>
      </c>
      <c r="CW47" s="2" t="s">
        <v>141</v>
      </c>
      <c r="CX47" s="2" t="s">
        <v>132</v>
      </c>
      <c r="CY47" s="4"/>
      <c r="CZ47" s="8"/>
      <c r="DA47" s="4"/>
      <c r="DB47" s="8"/>
      <c r="DC47" s="7"/>
      <c r="DD47" s="7"/>
      <c r="DE47" s="2" t="s">
        <v>138</v>
      </c>
      <c r="DF47" s="2" t="s">
        <v>129</v>
      </c>
      <c r="DG47" s="2" t="s">
        <v>888</v>
      </c>
      <c r="DH47" s="2" t="s">
        <v>375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447</v>
      </c>
      <c r="DT47" s="2" t="s">
        <v>889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449</v>
      </c>
      <c r="EF47" s="2" t="s">
        <v>890</v>
      </c>
      <c r="EG47" s="2" t="s">
        <v>141</v>
      </c>
      <c r="EH47" s="2" t="s">
        <v>132</v>
      </c>
      <c r="EI47" s="4"/>
      <c r="EJ47" s="8"/>
      <c r="EK47" s="4"/>
      <c r="EL47" s="8"/>
      <c r="EM47" s="7"/>
      <c r="EN47" s="7"/>
      <c r="EO47" s="2" t="s">
        <v>171</v>
      </c>
      <c r="EP47" s="2" t="s">
        <v>129</v>
      </c>
      <c r="EQ47" s="2" t="s">
        <v>132</v>
      </c>
      <c r="ER47" s="2" t="s">
        <v>132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138</v>
      </c>
      <c r="FB47" s="2" t="s">
        <v>129</v>
      </c>
      <c r="FC47" s="2" t="s">
        <v>450</v>
      </c>
      <c r="FD47" s="2" t="s">
        <v>793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138</v>
      </c>
      <c r="FN47" s="2" t="s">
        <v>129</v>
      </c>
      <c r="FO47" s="2" t="s">
        <v>891</v>
      </c>
      <c r="FP47" s="2" t="s">
        <v>892</v>
      </c>
      <c r="FQ47" s="2" t="s">
        <v>141</v>
      </c>
      <c r="FR47" s="2" t="s">
        <v>132</v>
      </c>
      <c r="FS47" s="4"/>
      <c r="FT47" s="8"/>
      <c r="FU47" s="4"/>
      <c r="FV47" s="8"/>
      <c r="FW47" s="7"/>
      <c r="FX47" s="7"/>
      <c r="FY47" s="2" t="s">
        <v>138</v>
      </c>
      <c r="FZ47" s="2" t="s">
        <v>129</v>
      </c>
      <c r="GA47" s="2" t="s">
        <v>452</v>
      </c>
      <c r="GB47" s="2" t="s">
        <v>433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305</v>
      </c>
      <c r="GN47" s="2" t="s">
        <v>662</v>
      </c>
      <c r="GO47" s="2" t="s">
        <v>141</v>
      </c>
      <c r="GP47" s="2" t="s">
        <v>132</v>
      </c>
      <c r="GQ47" s="4">
        <v>1</v>
      </c>
      <c r="GR47" s="8">
        <v>33.68</v>
      </c>
      <c r="GS47" s="4"/>
      <c r="GT47" s="8"/>
      <c r="GU47" s="7"/>
      <c r="GV47" s="7"/>
      <c r="GW47" s="2" t="s">
        <v>138</v>
      </c>
      <c r="GX47" s="2" t="s">
        <v>129</v>
      </c>
      <c r="GY47" s="2" t="s">
        <v>370</v>
      </c>
      <c r="GZ47" s="2" t="s">
        <v>893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129</v>
      </c>
      <c r="HK47" s="2" t="s">
        <v>453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138</v>
      </c>
      <c r="HV47" s="2" t="s">
        <v>129</v>
      </c>
      <c r="HW47" s="2" t="s">
        <v>246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375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171</v>
      </c>
      <c r="IT47" s="2" t="s">
        <v>129</v>
      </c>
      <c r="IU47" s="2" t="s">
        <v>132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138</v>
      </c>
      <c r="JF47" s="2" t="s">
        <v>129</v>
      </c>
      <c r="JG47" s="2" t="s">
        <v>884</v>
      </c>
      <c r="JH47" s="2" t="s">
        <v>885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308</v>
      </c>
      <c r="KD47" s="2" t="s">
        <v>129</v>
      </c>
      <c r="KE47" s="2" t="s">
        <v>132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171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171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172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171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171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171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171</v>
      </c>
      <c r="OH47" s="2" t="s">
        <v>129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138</v>
      </c>
      <c r="PF47" s="2" t="s">
        <v>173</v>
      </c>
      <c r="PG47" s="2" t="s">
        <v>312</v>
      </c>
      <c r="PH47" s="2" t="s">
        <v>132</v>
      </c>
      <c r="PI47" s="2" t="s">
        <v>141</v>
      </c>
      <c r="PJ47" s="2" t="s">
        <v>132</v>
      </c>
      <c r="PK47" s="4"/>
      <c r="PL47" s="8"/>
      <c r="PM47" s="4"/>
      <c r="PN47" s="8"/>
      <c r="PO47" s="7"/>
      <c r="PP47" s="7"/>
      <c r="PQ47" s="2" t="s">
        <v>171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138</v>
      </c>
      <c r="QD47" s="2" t="s">
        <v>129</v>
      </c>
      <c r="QE47" s="2" t="s">
        <v>176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171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138</v>
      </c>
      <c r="RN47" s="2" t="s">
        <v>173</v>
      </c>
      <c r="RO47" s="2" t="s">
        <v>887</v>
      </c>
      <c r="RP47" s="2" t="s">
        <v>132</v>
      </c>
      <c r="RQ47" s="2" t="s">
        <v>141</v>
      </c>
      <c r="RR47" s="2" t="s">
        <v>132</v>
      </c>
    </row>
    <row r="48">
      <c r="A48" s="2" t="s">
        <v>894</v>
      </c>
      <c r="B48" s="2" t="s">
        <v>121</v>
      </c>
      <c r="C48" s="2" t="s">
        <v>122</v>
      </c>
      <c r="D48" s="2" t="s">
        <v>522</v>
      </c>
      <c r="E48" s="2" t="s">
        <v>523</v>
      </c>
      <c r="F48" s="2" t="s">
        <v>895</v>
      </c>
      <c r="G48" s="2" t="s">
        <v>895</v>
      </c>
      <c r="H48" s="2" t="s">
        <v>895</v>
      </c>
      <c r="I48" s="2" t="s">
        <v>896</v>
      </c>
      <c r="J48" s="2" t="s">
        <v>127</v>
      </c>
      <c r="K48" s="2" t="s">
        <v>632</v>
      </c>
      <c r="L48" s="3">
        <v>24.5</v>
      </c>
      <c r="M48" s="3">
        <v>25.73</v>
      </c>
      <c r="N48" s="3">
        <v>49.99</v>
      </c>
      <c r="O48" s="2" t="s">
        <v>129</v>
      </c>
      <c r="P48" s="2" t="s">
        <v>407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185</v>
      </c>
      <c r="V48" s="2" t="s">
        <v>133</v>
      </c>
      <c r="W48" s="2" t="s">
        <v>409</v>
      </c>
      <c r="X48" s="2" t="s">
        <v>258</v>
      </c>
      <c r="Y48" s="2" t="s">
        <v>897</v>
      </c>
      <c r="Z48" s="4">
        <v>100</v>
      </c>
      <c r="AA48" s="4">
        <f>=ROUNDDOWN(100,0)</f>
      </c>
      <c r="AB48" s="5">
        <v>1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132</v>
      </c>
      <c r="BM48" s="7"/>
      <c r="BN48" s="7"/>
      <c r="BO48" s="4"/>
      <c r="BP48" s="8"/>
      <c r="BQ48" s="4"/>
      <c r="BR48" s="8"/>
      <c r="BS48" s="7"/>
      <c r="BT48" s="7"/>
      <c r="BU48" s="2" t="s">
        <v>308</v>
      </c>
      <c r="BV48" s="2" t="s">
        <v>129</v>
      </c>
      <c r="BW48" s="2" t="s">
        <v>132</v>
      </c>
      <c r="BX48" s="2" t="s">
        <v>132</v>
      </c>
      <c r="BY48" s="2" t="s">
        <v>141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898</v>
      </c>
      <c r="CJ48" s="2" t="s">
        <v>132</v>
      </c>
      <c r="CK48" s="2" t="s">
        <v>141</v>
      </c>
      <c r="CL48" s="2" t="s">
        <v>132</v>
      </c>
      <c r="CM48" s="4"/>
      <c r="CN48" s="8"/>
      <c r="CO48" s="4"/>
      <c r="CP48" s="8"/>
      <c r="CQ48" s="7"/>
      <c r="CR48" s="7"/>
      <c r="CS48" s="2" t="s">
        <v>862</v>
      </c>
      <c r="CT48" s="2" t="s">
        <v>129</v>
      </c>
      <c r="CU48" s="2" t="s">
        <v>132</v>
      </c>
      <c r="CV48" s="2" t="s">
        <v>132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138</v>
      </c>
      <c r="DF48" s="2" t="s">
        <v>129</v>
      </c>
      <c r="DG48" s="2" t="s">
        <v>713</v>
      </c>
      <c r="DH48" s="2" t="s">
        <v>132</v>
      </c>
      <c r="DI48" s="2" t="s">
        <v>141</v>
      </c>
      <c r="DJ48" s="2" t="s">
        <v>132</v>
      </c>
      <c r="DK48" s="4"/>
      <c r="DL48" s="8"/>
      <c r="DM48" s="4"/>
      <c r="DN48" s="8"/>
      <c r="DO48" s="7"/>
      <c r="DP48" s="7"/>
      <c r="DQ48" s="2" t="s">
        <v>138</v>
      </c>
      <c r="DR48" s="2" t="s">
        <v>129</v>
      </c>
      <c r="DS48" s="2" t="s">
        <v>344</v>
      </c>
      <c r="DT48" s="2" t="s">
        <v>132</v>
      </c>
      <c r="DU48" s="2" t="s">
        <v>141</v>
      </c>
      <c r="DV48" s="2" t="s">
        <v>132</v>
      </c>
      <c r="DW48" s="4"/>
      <c r="DX48" s="8"/>
      <c r="DY48" s="4"/>
      <c r="DZ48" s="8"/>
      <c r="EA48" s="7"/>
      <c r="EB48" s="7"/>
      <c r="EC48" s="2" t="s">
        <v>418</v>
      </c>
      <c r="ED48" s="2" t="s">
        <v>129</v>
      </c>
      <c r="EE48" s="2" t="s">
        <v>132</v>
      </c>
      <c r="EF48" s="2" t="s">
        <v>132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171</v>
      </c>
      <c r="EP48" s="2" t="s">
        <v>129</v>
      </c>
      <c r="EQ48" s="2" t="s">
        <v>132</v>
      </c>
      <c r="ER48" s="2" t="s">
        <v>132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418</v>
      </c>
      <c r="FB48" s="2" t="s">
        <v>129</v>
      </c>
      <c r="FC48" s="2" t="s">
        <v>132</v>
      </c>
      <c r="FD48" s="2" t="s">
        <v>132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418</v>
      </c>
      <c r="FN48" s="2" t="s">
        <v>129</v>
      </c>
      <c r="FO48" s="2" t="s">
        <v>132</v>
      </c>
      <c r="FP48" s="2" t="s">
        <v>132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171</v>
      </c>
      <c r="FZ48" s="2" t="s">
        <v>129</v>
      </c>
      <c r="GA48" s="2" t="s">
        <v>132</v>
      </c>
      <c r="GB48" s="2" t="s">
        <v>132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171</v>
      </c>
      <c r="GL48" s="2" t="s">
        <v>129</v>
      </c>
      <c r="GM48" s="2" t="s">
        <v>132</v>
      </c>
      <c r="GN48" s="2" t="s">
        <v>132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171</v>
      </c>
      <c r="GX48" s="2" t="s">
        <v>129</v>
      </c>
      <c r="GY48" s="2" t="s">
        <v>132</v>
      </c>
      <c r="GZ48" s="2" t="s">
        <v>132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308</v>
      </c>
      <c r="HJ48" s="2" t="s">
        <v>129</v>
      </c>
      <c r="HK48" s="2" t="s">
        <v>132</v>
      </c>
      <c r="HL48" s="2" t="s">
        <v>132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308</v>
      </c>
      <c r="HV48" s="2" t="s">
        <v>129</v>
      </c>
      <c r="HW48" s="2" t="s">
        <v>246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308</v>
      </c>
      <c r="IH48" s="2" t="s">
        <v>129</v>
      </c>
      <c r="II48" s="2" t="s">
        <v>132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171</v>
      </c>
      <c r="IT48" s="2" t="s">
        <v>129</v>
      </c>
      <c r="IU48" s="2" t="s">
        <v>132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138</v>
      </c>
      <c r="JF48" s="2" t="s">
        <v>129</v>
      </c>
      <c r="JG48" s="2" t="s">
        <v>898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171</v>
      </c>
      <c r="JR48" s="2" t="s">
        <v>129</v>
      </c>
      <c r="JS48" s="2" t="s">
        <v>132</v>
      </c>
      <c r="JT48" s="2" t="s">
        <v>132</v>
      </c>
      <c r="JU48" s="2" t="s">
        <v>141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171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171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172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171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171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172</v>
      </c>
      <c r="NJ48" s="2" t="s">
        <v>129</v>
      </c>
      <c r="NK48" s="2" t="s">
        <v>132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171</v>
      </c>
      <c r="NV48" s="2" t="s">
        <v>129</v>
      </c>
      <c r="NW48" s="2" t="s">
        <v>132</v>
      </c>
      <c r="NX48" s="2" t="s">
        <v>132</v>
      </c>
      <c r="NY48" s="2" t="s">
        <v>141</v>
      </c>
      <c r="NZ48" s="2" t="s">
        <v>132</v>
      </c>
      <c r="OA48" s="4"/>
      <c r="OB48" s="8"/>
      <c r="OC48" s="4"/>
      <c r="OD48" s="8"/>
      <c r="OE48" s="7"/>
      <c r="OF48" s="7"/>
      <c r="OG48" s="2" t="s">
        <v>171</v>
      </c>
      <c r="OH48" s="2" t="s">
        <v>129</v>
      </c>
      <c r="OI48" s="2" t="s">
        <v>132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171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171</v>
      </c>
      <c r="PF48" s="2" t="s">
        <v>129</v>
      </c>
      <c r="PG48" s="2" t="s">
        <v>132</v>
      </c>
      <c r="PH48" s="2" t="s">
        <v>132</v>
      </c>
      <c r="PI48" s="2" t="s">
        <v>141</v>
      </c>
      <c r="PJ48" s="2" t="s">
        <v>132</v>
      </c>
      <c r="PK48" s="4"/>
      <c r="PL48" s="8"/>
      <c r="PM48" s="4"/>
      <c r="PN48" s="8"/>
      <c r="PO48" s="7"/>
      <c r="PP48" s="7"/>
      <c r="PQ48" s="2" t="s">
        <v>171</v>
      </c>
      <c r="PR48" s="2" t="s">
        <v>129</v>
      </c>
      <c r="PS48" s="2" t="s">
        <v>132</v>
      </c>
      <c r="PT48" s="2" t="s">
        <v>132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138</v>
      </c>
      <c r="QD48" s="2" t="s">
        <v>129</v>
      </c>
      <c r="QE48" s="2" t="s">
        <v>898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172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171</v>
      </c>
      <c r="RN48" s="2" t="s">
        <v>129</v>
      </c>
      <c r="RO48" s="2" t="s">
        <v>132</v>
      </c>
      <c r="RP48" s="2" t="s">
        <v>132</v>
      </c>
      <c r="RQ48" s="2" t="s">
        <v>141</v>
      </c>
      <c r="RR48" s="2" t="s">
        <v>132</v>
      </c>
    </row>
    <row r="49">
      <c r="A49" s="2" t="s">
        <v>899</v>
      </c>
      <c r="B49" s="2" t="s">
        <v>121</v>
      </c>
      <c r="C49" s="2" t="s">
        <v>122</v>
      </c>
      <c r="D49" s="2" t="s">
        <v>522</v>
      </c>
      <c r="E49" s="2" t="s">
        <v>523</v>
      </c>
      <c r="F49" s="2" t="s">
        <v>900</v>
      </c>
      <c r="G49" s="2" t="s">
        <v>901</v>
      </c>
      <c r="H49" s="2" t="s">
        <v>900</v>
      </c>
      <c r="I49" s="2" t="s">
        <v>902</v>
      </c>
      <c r="J49" s="2" t="s">
        <v>127</v>
      </c>
      <c r="K49" s="2" t="s">
        <v>697</v>
      </c>
      <c r="L49" s="3">
        <v>53</v>
      </c>
      <c r="M49" s="3">
        <v>55.65</v>
      </c>
      <c r="N49" s="3">
        <v>109.99</v>
      </c>
      <c r="O49" s="2" t="s">
        <v>129</v>
      </c>
      <c r="P49" s="2" t="s">
        <v>407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185</v>
      </c>
      <c r="V49" s="2" t="s">
        <v>133</v>
      </c>
      <c r="W49" s="2" t="s">
        <v>903</v>
      </c>
      <c r="X49" s="2" t="s">
        <v>258</v>
      </c>
      <c r="Y49" s="2" t="s">
        <v>897</v>
      </c>
      <c r="Z49" s="4">
        <v>100</v>
      </c>
      <c r="AA49" s="4">
        <f>=ROUNDDOWN({0},0)</f>
      </c>
      <c r="AB49" s="5"/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132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129</v>
      </c>
      <c r="BW49" s="2" t="s">
        <v>132</v>
      </c>
      <c r="BX49" s="2" t="s">
        <v>132</v>
      </c>
      <c r="BY49" s="2" t="s">
        <v>141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129</v>
      </c>
      <c r="CI49" s="2" t="s">
        <v>898</v>
      </c>
      <c r="CJ49" s="2" t="s">
        <v>132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862</v>
      </c>
      <c r="CT49" s="2" t="s">
        <v>129</v>
      </c>
      <c r="CU49" s="2" t="s">
        <v>132</v>
      </c>
      <c r="CV49" s="2" t="s">
        <v>132</v>
      </c>
      <c r="CW49" s="2" t="s">
        <v>141</v>
      </c>
      <c r="CX49" s="2" t="s">
        <v>132</v>
      </c>
      <c r="CY49" s="4"/>
      <c r="CZ49" s="8"/>
      <c r="DA49" s="4"/>
      <c r="DB49" s="8"/>
      <c r="DC49" s="7"/>
      <c r="DD49" s="7"/>
      <c r="DE49" s="2" t="s">
        <v>171</v>
      </c>
      <c r="DF49" s="2" t="s">
        <v>129</v>
      </c>
      <c r="DG49" s="2" t="s">
        <v>132</v>
      </c>
      <c r="DH49" s="2" t="s">
        <v>132</v>
      </c>
      <c r="DI49" s="2" t="s">
        <v>141</v>
      </c>
      <c r="DJ49" s="2" t="s">
        <v>132</v>
      </c>
      <c r="DK49" s="4"/>
      <c r="DL49" s="8"/>
      <c r="DM49" s="4"/>
      <c r="DN49" s="8"/>
      <c r="DO49" s="7"/>
      <c r="DP49" s="7"/>
      <c r="DQ49" s="2" t="s">
        <v>171</v>
      </c>
      <c r="DR49" s="2" t="s">
        <v>129</v>
      </c>
      <c r="DS49" s="2" t="s">
        <v>132</v>
      </c>
      <c r="DT49" s="2" t="s">
        <v>132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171</v>
      </c>
      <c r="ED49" s="2" t="s">
        <v>129</v>
      </c>
      <c r="EE49" s="2" t="s">
        <v>132</v>
      </c>
      <c r="EF49" s="2" t="s">
        <v>132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171</v>
      </c>
      <c r="EP49" s="2" t="s">
        <v>129</v>
      </c>
      <c r="EQ49" s="2" t="s">
        <v>132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171</v>
      </c>
      <c r="FB49" s="2" t="s">
        <v>129</v>
      </c>
      <c r="FC49" s="2" t="s">
        <v>132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418</v>
      </c>
      <c r="FN49" s="2" t="s">
        <v>129</v>
      </c>
      <c r="FO49" s="2" t="s">
        <v>132</v>
      </c>
      <c r="FP49" s="2" t="s">
        <v>132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171</v>
      </c>
      <c r="FZ49" s="2" t="s">
        <v>129</v>
      </c>
      <c r="GA49" s="2" t="s">
        <v>132</v>
      </c>
      <c r="GB49" s="2" t="s">
        <v>132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171</v>
      </c>
      <c r="GL49" s="2" t="s">
        <v>129</v>
      </c>
      <c r="GM49" s="2" t="s">
        <v>132</v>
      </c>
      <c r="GN49" s="2" t="s">
        <v>132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171</v>
      </c>
      <c r="GX49" s="2" t="s">
        <v>129</v>
      </c>
      <c r="GY49" s="2" t="s">
        <v>132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171</v>
      </c>
      <c r="HJ49" s="2" t="s">
        <v>129</v>
      </c>
      <c r="HK49" s="2" t="s">
        <v>132</v>
      </c>
      <c r="HL49" s="2" t="s">
        <v>132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308</v>
      </c>
      <c r="HV49" s="2" t="s">
        <v>129</v>
      </c>
      <c r="HW49" s="2" t="s">
        <v>246</v>
      </c>
      <c r="HX49" s="2" t="s">
        <v>132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171</v>
      </c>
      <c r="IH49" s="2" t="s">
        <v>129</v>
      </c>
      <c r="II49" s="2" t="s">
        <v>132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171</v>
      </c>
      <c r="IT49" s="2" t="s">
        <v>129</v>
      </c>
      <c r="IU49" s="2" t="s">
        <v>132</v>
      </c>
      <c r="IV49" s="2" t="s">
        <v>132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138</v>
      </c>
      <c r="JF49" s="2" t="s">
        <v>129</v>
      </c>
      <c r="JG49" s="2" t="s">
        <v>898</v>
      </c>
      <c r="JH49" s="2" t="s">
        <v>132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171</v>
      </c>
      <c r="JR49" s="2" t="s">
        <v>129</v>
      </c>
      <c r="JS49" s="2" t="s">
        <v>132</v>
      </c>
      <c r="JT49" s="2" t="s">
        <v>132</v>
      </c>
      <c r="JU49" s="2" t="s">
        <v>141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171</v>
      </c>
      <c r="KP49" s="2" t="s">
        <v>129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171</v>
      </c>
      <c r="LB49" s="2" t="s">
        <v>129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172</v>
      </c>
      <c r="LN49" s="2" t="s">
        <v>129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171</v>
      </c>
      <c r="LZ49" s="2" t="s">
        <v>129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171</v>
      </c>
      <c r="ML49" s="2" t="s">
        <v>129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172</v>
      </c>
      <c r="NJ49" s="2" t="s">
        <v>129</v>
      </c>
      <c r="NK49" s="2" t="s">
        <v>132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171</v>
      </c>
      <c r="NV49" s="2" t="s">
        <v>129</v>
      </c>
      <c r="NW49" s="2" t="s">
        <v>132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171</v>
      </c>
      <c r="OH49" s="2" t="s">
        <v>129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171</v>
      </c>
      <c r="OT49" s="2" t="s">
        <v>129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171</v>
      </c>
      <c r="PR49" s="2" t="s">
        <v>129</v>
      </c>
      <c r="PS49" s="2" t="s">
        <v>132</v>
      </c>
      <c r="PT49" s="2" t="s">
        <v>132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138</v>
      </c>
      <c r="QD49" s="2" t="s">
        <v>129</v>
      </c>
      <c r="QE49" s="2" t="s">
        <v>898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172</v>
      </c>
      <c r="RB49" s="2" t="s">
        <v>129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132</v>
      </c>
      <c r="RN49" s="2" t="s">
        <v>132</v>
      </c>
      <c r="RO49" s="2" t="s">
        <v>132</v>
      </c>
      <c r="RP49" s="2" t="s">
        <v>132</v>
      </c>
      <c r="RQ49" s="2" t="s">
        <v>132</v>
      </c>
      <c r="RR49" s="2" t="s">
        <v>132</v>
      </c>
    </row>
    <row r="50">
      <c r="A50" s="2" t="s">
        <v>904</v>
      </c>
      <c r="B50" s="2" t="s">
        <v>121</v>
      </c>
      <c r="C50" s="2" t="s">
        <v>122</v>
      </c>
      <c r="D50" s="2" t="s">
        <v>522</v>
      </c>
      <c r="E50" s="2" t="s">
        <v>523</v>
      </c>
      <c r="F50" s="2" t="s">
        <v>905</v>
      </c>
      <c r="G50" s="2" t="s">
        <v>905</v>
      </c>
      <c r="H50" s="2" t="s">
        <v>905</v>
      </c>
      <c r="I50" s="2" t="s">
        <v>631</v>
      </c>
      <c r="J50" s="2" t="s">
        <v>127</v>
      </c>
      <c r="K50" s="2" t="s">
        <v>128</v>
      </c>
      <c r="L50" s="3">
        <v>44</v>
      </c>
      <c r="M50" s="3">
        <v>46.2</v>
      </c>
      <c r="N50" s="3">
        <v>89.99</v>
      </c>
      <c r="O50" s="2" t="s">
        <v>129</v>
      </c>
      <c r="P50" s="2" t="s">
        <v>407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185</v>
      </c>
      <c r="V50" s="2" t="s">
        <v>133</v>
      </c>
      <c r="W50" s="2" t="s">
        <v>903</v>
      </c>
      <c r="X50" s="2" t="s">
        <v>258</v>
      </c>
      <c r="Y50" s="2" t="s">
        <v>906</v>
      </c>
      <c r="Z50" s="4">
        <v>100</v>
      </c>
      <c r="AA50" s="4">
        <f>=ROUNDDOWN({0},0)</f>
      </c>
      <c r="AB50" s="5"/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132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129</v>
      </c>
      <c r="BW50" s="2" t="s">
        <v>132</v>
      </c>
      <c r="BX50" s="2" t="s">
        <v>132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907</v>
      </c>
      <c r="CJ50" s="2" t="s">
        <v>132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862</v>
      </c>
      <c r="CT50" s="2" t="s">
        <v>129</v>
      </c>
      <c r="CU50" s="2" t="s">
        <v>132</v>
      </c>
      <c r="CV50" s="2" t="s">
        <v>132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171</v>
      </c>
      <c r="DF50" s="2" t="s">
        <v>129</v>
      </c>
      <c r="DG50" s="2" t="s">
        <v>132</v>
      </c>
      <c r="DH50" s="2" t="s">
        <v>132</v>
      </c>
      <c r="DI50" s="2" t="s">
        <v>141</v>
      </c>
      <c r="DJ50" s="2" t="s">
        <v>132</v>
      </c>
      <c r="DK50" s="4"/>
      <c r="DL50" s="8"/>
      <c r="DM50" s="4"/>
      <c r="DN50" s="8"/>
      <c r="DO50" s="7"/>
      <c r="DP50" s="7"/>
      <c r="DQ50" s="2" t="s">
        <v>171</v>
      </c>
      <c r="DR50" s="2" t="s">
        <v>129</v>
      </c>
      <c r="DS50" s="2" t="s">
        <v>132</v>
      </c>
      <c r="DT50" s="2" t="s">
        <v>132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171</v>
      </c>
      <c r="ED50" s="2" t="s">
        <v>129</v>
      </c>
      <c r="EE50" s="2" t="s">
        <v>132</v>
      </c>
      <c r="EF50" s="2" t="s">
        <v>132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171</v>
      </c>
      <c r="EP50" s="2" t="s">
        <v>129</v>
      </c>
      <c r="EQ50" s="2" t="s">
        <v>132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418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418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171</v>
      </c>
      <c r="FZ50" s="2" t="s">
        <v>129</v>
      </c>
      <c r="GA50" s="2" t="s">
        <v>132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171</v>
      </c>
      <c r="GL50" s="2" t="s">
        <v>129</v>
      </c>
      <c r="GM50" s="2" t="s">
        <v>132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171</v>
      </c>
      <c r="GX50" s="2" t="s">
        <v>129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171</v>
      </c>
      <c r="HJ50" s="2" t="s">
        <v>129</v>
      </c>
      <c r="HK50" s="2" t="s">
        <v>132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308</v>
      </c>
      <c r="HV50" s="2" t="s">
        <v>129</v>
      </c>
      <c r="HW50" s="2" t="s">
        <v>132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171</v>
      </c>
      <c r="IH50" s="2" t="s">
        <v>129</v>
      </c>
      <c r="II50" s="2" t="s">
        <v>132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171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138</v>
      </c>
      <c r="JF50" s="2" t="s">
        <v>129</v>
      </c>
      <c r="JG50" s="2" t="s">
        <v>907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171</v>
      </c>
      <c r="JR50" s="2" t="s">
        <v>129</v>
      </c>
      <c r="JS50" s="2" t="s">
        <v>132</v>
      </c>
      <c r="JT50" s="2" t="s">
        <v>132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171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171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172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171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171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172</v>
      </c>
      <c r="NJ50" s="2" t="s">
        <v>129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171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171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171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171</v>
      </c>
      <c r="PR50" s="2" t="s">
        <v>129</v>
      </c>
      <c r="PS50" s="2" t="s">
        <v>132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138</v>
      </c>
      <c r="QD50" s="2" t="s">
        <v>129</v>
      </c>
      <c r="QE50" s="2" t="s">
        <v>907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172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908</v>
      </c>
      <c r="B51" s="2" t="s">
        <v>121</v>
      </c>
      <c r="C51" s="2" t="s">
        <v>122</v>
      </c>
      <c r="D51" s="2" t="s">
        <v>522</v>
      </c>
      <c r="E51" s="2" t="s">
        <v>523</v>
      </c>
      <c r="F51" s="2" t="s">
        <v>909</v>
      </c>
      <c r="G51" s="2" t="s">
        <v>909</v>
      </c>
      <c r="H51" s="2" t="s">
        <v>909</v>
      </c>
      <c r="I51" s="2" t="s">
        <v>910</v>
      </c>
      <c r="J51" s="2" t="s">
        <v>127</v>
      </c>
      <c r="K51" s="2" t="s">
        <v>911</v>
      </c>
      <c r="L51" s="3">
        <v>49</v>
      </c>
      <c r="M51" s="3">
        <v>51.45</v>
      </c>
      <c r="N51" s="3">
        <v>99.99</v>
      </c>
      <c r="O51" s="2" t="s">
        <v>129</v>
      </c>
      <c r="P51" s="2" t="s">
        <v>407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185</v>
      </c>
      <c r="V51" s="2" t="s">
        <v>133</v>
      </c>
      <c r="W51" s="2" t="s">
        <v>258</v>
      </c>
      <c r="X51" s="2" t="s">
        <v>409</v>
      </c>
      <c r="Y51" s="2" t="s">
        <v>706</v>
      </c>
      <c r="Z51" s="4">
        <v>73</v>
      </c>
      <c r="AA51" s="4">
        <f>=ROUNDDOWN(73,0)</f>
      </c>
      <c r="AB51" s="5">
        <v>1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132</v>
      </c>
      <c r="BM51" s="7"/>
      <c r="BN51" s="7"/>
      <c r="BO51" s="4"/>
      <c r="BP51" s="8"/>
      <c r="BQ51" s="4"/>
      <c r="BR51" s="8"/>
      <c r="BS51" s="7"/>
      <c r="BT51" s="7"/>
      <c r="BU51" s="2" t="s">
        <v>138</v>
      </c>
      <c r="BV51" s="2" t="s">
        <v>129</v>
      </c>
      <c r="BW51" s="2" t="s">
        <v>706</v>
      </c>
      <c r="BX51" s="2" t="s">
        <v>912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129</v>
      </c>
      <c r="CI51" s="2" t="s">
        <v>464</v>
      </c>
      <c r="CJ51" s="2" t="s">
        <v>805</v>
      </c>
      <c r="CK51" s="2" t="s">
        <v>141</v>
      </c>
      <c r="CL51" s="2" t="s">
        <v>132</v>
      </c>
      <c r="CM51" s="4"/>
      <c r="CN51" s="8"/>
      <c r="CO51" s="4"/>
      <c r="CP51" s="8"/>
      <c r="CQ51" s="7"/>
      <c r="CR51" s="7"/>
      <c r="CS51" s="2" t="s">
        <v>308</v>
      </c>
      <c r="CT51" s="2" t="s">
        <v>129</v>
      </c>
      <c r="CU51" s="2" t="s">
        <v>132</v>
      </c>
      <c r="CV51" s="2" t="s">
        <v>132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138</v>
      </c>
      <c r="DF51" s="2" t="s">
        <v>129</v>
      </c>
      <c r="DG51" s="2" t="s">
        <v>494</v>
      </c>
      <c r="DH51" s="2" t="s">
        <v>913</v>
      </c>
      <c r="DI51" s="2" t="s">
        <v>141</v>
      </c>
      <c r="DJ51" s="2" t="s">
        <v>132</v>
      </c>
      <c r="DK51" s="4"/>
      <c r="DL51" s="8"/>
      <c r="DM51" s="4"/>
      <c r="DN51" s="8"/>
      <c r="DO51" s="7"/>
      <c r="DP51" s="7"/>
      <c r="DQ51" s="2" t="s">
        <v>138</v>
      </c>
      <c r="DR51" s="2" t="s">
        <v>129</v>
      </c>
      <c r="DS51" s="2" t="s">
        <v>417</v>
      </c>
      <c r="DT51" s="2" t="s">
        <v>132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418</v>
      </c>
      <c r="ED51" s="2" t="s">
        <v>129</v>
      </c>
      <c r="EE51" s="2" t="s">
        <v>132</v>
      </c>
      <c r="EF51" s="2" t="s">
        <v>132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171</v>
      </c>
      <c r="EP51" s="2" t="s">
        <v>129</v>
      </c>
      <c r="EQ51" s="2" t="s">
        <v>132</v>
      </c>
      <c r="ER51" s="2" t="s">
        <v>132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308</v>
      </c>
      <c r="FB51" s="2" t="s">
        <v>129</v>
      </c>
      <c r="FC51" s="2" t="s">
        <v>132</v>
      </c>
      <c r="FD51" s="2" t="s">
        <v>132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138</v>
      </c>
      <c r="FN51" s="2" t="s">
        <v>129</v>
      </c>
      <c r="FO51" s="2" t="s">
        <v>914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129</v>
      </c>
      <c r="GA51" s="2" t="s">
        <v>369</v>
      </c>
      <c r="GB51" s="2" t="s">
        <v>132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138</v>
      </c>
      <c r="GL51" s="2" t="s">
        <v>129</v>
      </c>
      <c r="GM51" s="2" t="s">
        <v>420</v>
      </c>
      <c r="GN51" s="2" t="s">
        <v>177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160</v>
      </c>
      <c r="GX51" s="2" t="s">
        <v>129</v>
      </c>
      <c r="GY51" s="2" t="s">
        <v>132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308</v>
      </c>
      <c r="HJ51" s="2" t="s">
        <v>129</v>
      </c>
      <c r="HK51" s="2" t="s">
        <v>132</v>
      </c>
      <c r="HL51" s="2" t="s">
        <v>132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129</v>
      </c>
      <c r="HW51" s="2" t="s">
        <v>246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129</v>
      </c>
      <c r="II51" s="2" t="s">
        <v>479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171</v>
      </c>
      <c r="IT51" s="2" t="s">
        <v>129</v>
      </c>
      <c r="IU51" s="2" t="s">
        <v>132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138</v>
      </c>
      <c r="JF51" s="2" t="s">
        <v>129</v>
      </c>
      <c r="JG51" s="2" t="s">
        <v>464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171</v>
      </c>
      <c r="JR51" s="2" t="s">
        <v>129</v>
      </c>
      <c r="JS51" s="2" t="s">
        <v>132</v>
      </c>
      <c r="JT51" s="2" t="s">
        <v>132</v>
      </c>
      <c r="JU51" s="2" t="s">
        <v>141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171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171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172</v>
      </c>
      <c r="LN51" s="2" t="s">
        <v>129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171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171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172</v>
      </c>
      <c r="NJ51" s="2" t="s">
        <v>129</v>
      </c>
      <c r="NK51" s="2" t="s">
        <v>132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171</v>
      </c>
      <c r="OH51" s="2" t="s">
        <v>129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171</v>
      </c>
      <c r="OT51" s="2" t="s">
        <v>129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171</v>
      </c>
      <c r="PF51" s="2" t="s">
        <v>129</v>
      </c>
      <c r="PG51" s="2" t="s">
        <v>132</v>
      </c>
      <c r="PH51" s="2" t="s">
        <v>132</v>
      </c>
      <c r="PI51" s="2" t="s">
        <v>141</v>
      </c>
      <c r="PJ51" s="2" t="s">
        <v>132</v>
      </c>
      <c r="PK51" s="4"/>
      <c r="PL51" s="8"/>
      <c r="PM51" s="4"/>
      <c r="PN51" s="8"/>
      <c r="PO51" s="7"/>
      <c r="PP51" s="7"/>
      <c r="PQ51" s="2" t="s">
        <v>171</v>
      </c>
      <c r="PR51" s="2" t="s">
        <v>129</v>
      </c>
      <c r="PS51" s="2" t="s">
        <v>132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172</v>
      </c>
      <c r="RB51" s="2" t="s">
        <v>129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171</v>
      </c>
      <c r="RN51" s="2" t="s">
        <v>129</v>
      </c>
      <c r="RO51" s="2" t="s">
        <v>132</v>
      </c>
      <c r="RP51" s="2" t="s">
        <v>132</v>
      </c>
      <c r="RQ51" s="2" t="s">
        <v>141</v>
      </c>
      <c r="RR51" s="2" t="s">
        <v>132</v>
      </c>
    </row>
    <row r="52">
      <c r="A52" s="2" t="s">
        <v>915</v>
      </c>
      <c r="B52" s="2" t="s">
        <v>121</v>
      </c>
      <c r="C52" s="2" t="s">
        <v>122</v>
      </c>
      <c r="D52" s="2" t="s">
        <v>522</v>
      </c>
      <c r="E52" s="2" t="s">
        <v>523</v>
      </c>
      <c r="F52" s="2" t="s">
        <v>916</v>
      </c>
      <c r="G52" s="2" t="s">
        <v>916</v>
      </c>
      <c r="H52" s="2" t="s">
        <v>916</v>
      </c>
      <c r="I52" s="2" t="s">
        <v>696</v>
      </c>
      <c r="J52" s="2" t="s">
        <v>127</v>
      </c>
      <c r="K52" s="2" t="s">
        <v>255</v>
      </c>
      <c r="L52" s="3">
        <v>44.98</v>
      </c>
      <c r="M52" s="3">
        <v>47.23</v>
      </c>
      <c r="N52" s="3">
        <v>94.99</v>
      </c>
      <c r="O52" s="2" t="s">
        <v>290</v>
      </c>
      <c r="P52" s="2" t="s">
        <v>291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185</v>
      </c>
      <c r="V52" s="2" t="s">
        <v>133</v>
      </c>
      <c r="W52" s="2" t="s">
        <v>258</v>
      </c>
      <c r="X52" s="2" t="s">
        <v>132</v>
      </c>
      <c r="Y52" s="2" t="s">
        <v>651</v>
      </c>
      <c r="Z52" s="4">
        <v>12</v>
      </c>
      <c r="AA52" s="4">
        <f>=ROUNDDOWN(60,0)</f>
      </c>
      <c r="AB52" s="5">
        <v>0.2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132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129</v>
      </c>
      <c r="BW52" s="2" t="s">
        <v>635</v>
      </c>
      <c r="BX52" s="2" t="s">
        <v>917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138</v>
      </c>
      <c r="CH52" s="2" t="s">
        <v>129</v>
      </c>
      <c r="CI52" s="2" t="s">
        <v>651</v>
      </c>
      <c r="CJ52" s="2" t="s">
        <v>918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171</v>
      </c>
      <c r="CT52" s="2" t="s">
        <v>129</v>
      </c>
      <c r="CU52" s="2" t="s">
        <v>132</v>
      </c>
      <c r="CV52" s="2" t="s">
        <v>132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638</v>
      </c>
      <c r="DH52" s="2" t="s">
        <v>919</v>
      </c>
      <c r="DI52" s="2" t="s">
        <v>141</v>
      </c>
      <c r="DJ52" s="2" t="s">
        <v>132</v>
      </c>
      <c r="DK52" s="4"/>
      <c r="DL52" s="8"/>
      <c r="DM52" s="4"/>
      <c r="DN52" s="8"/>
      <c r="DO52" s="7"/>
      <c r="DP52" s="7"/>
      <c r="DQ52" s="2" t="s">
        <v>138</v>
      </c>
      <c r="DR52" s="2" t="s">
        <v>129</v>
      </c>
      <c r="DS52" s="2" t="s">
        <v>361</v>
      </c>
      <c r="DT52" s="2" t="s">
        <v>920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160</v>
      </c>
      <c r="ED52" s="2" t="s">
        <v>129</v>
      </c>
      <c r="EE52" s="2" t="s">
        <v>132</v>
      </c>
      <c r="EF52" s="2" t="s">
        <v>132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171</v>
      </c>
      <c r="EP52" s="2" t="s">
        <v>129</v>
      </c>
      <c r="EQ52" s="2" t="s">
        <v>132</v>
      </c>
      <c r="ER52" s="2" t="s">
        <v>132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138</v>
      </c>
      <c r="FB52" s="2" t="s">
        <v>129</v>
      </c>
      <c r="FC52" s="2" t="s">
        <v>365</v>
      </c>
      <c r="FD52" s="2" t="s">
        <v>132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138</v>
      </c>
      <c r="FN52" s="2" t="s">
        <v>129</v>
      </c>
      <c r="FO52" s="2" t="s">
        <v>641</v>
      </c>
      <c r="FP52" s="2" t="s">
        <v>309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171</v>
      </c>
      <c r="FZ52" s="2" t="s">
        <v>129</v>
      </c>
      <c r="GA52" s="2" t="s">
        <v>132</v>
      </c>
      <c r="GB52" s="2" t="s">
        <v>132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171</v>
      </c>
      <c r="GL52" s="2" t="s">
        <v>129</v>
      </c>
      <c r="GM52" s="2" t="s">
        <v>132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160</v>
      </c>
      <c r="GX52" s="2" t="s">
        <v>129</v>
      </c>
      <c r="GY52" s="2" t="s">
        <v>132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129</v>
      </c>
      <c r="HK52" s="2" t="s">
        <v>355</v>
      </c>
      <c r="HL52" s="2" t="s">
        <v>132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308</v>
      </c>
      <c r="HV52" s="2" t="s">
        <v>129</v>
      </c>
      <c r="HW52" s="2" t="s">
        <v>246</v>
      </c>
      <c r="HX52" s="2" t="s">
        <v>132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138</v>
      </c>
      <c r="IH52" s="2" t="s">
        <v>129</v>
      </c>
      <c r="II52" s="2" t="s">
        <v>643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171</v>
      </c>
      <c r="IT52" s="2" t="s">
        <v>129</v>
      </c>
      <c r="IU52" s="2" t="s">
        <v>132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138</v>
      </c>
      <c r="JF52" s="2" t="s">
        <v>129</v>
      </c>
      <c r="JG52" s="2" t="s">
        <v>665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138</v>
      </c>
      <c r="KD52" s="2" t="s">
        <v>168</v>
      </c>
      <c r="KE52" s="2" t="s">
        <v>376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171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171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172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171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172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172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171</v>
      </c>
      <c r="NV52" s="2" t="s">
        <v>173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171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171</v>
      </c>
      <c r="PF52" s="2" t="s">
        <v>129</v>
      </c>
      <c r="PG52" s="2" t="s">
        <v>132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171</v>
      </c>
      <c r="QP52" s="2" t="s">
        <v>173</v>
      </c>
      <c r="QQ52" s="2" t="s">
        <v>132</v>
      </c>
      <c r="QR52" s="2" t="s">
        <v>132</v>
      </c>
      <c r="QS52" s="2" t="s">
        <v>141</v>
      </c>
      <c r="QT52" s="2" t="s">
        <v>132</v>
      </c>
      <c r="QU52" s="4"/>
      <c r="QV52" s="8"/>
      <c r="QW52" s="4"/>
      <c r="QX52" s="8"/>
      <c r="QY52" s="7"/>
      <c r="QZ52" s="7"/>
      <c r="RA52" s="2" t="s">
        <v>172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138</v>
      </c>
      <c r="RN52" s="2" t="s">
        <v>173</v>
      </c>
      <c r="RO52" s="2" t="s">
        <v>647</v>
      </c>
      <c r="RP52" s="2" t="s">
        <v>921</v>
      </c>
      <c r="RQ52" s="2" t="s">
        <v>141</v>
      </c>
      <c r="RR52" s="2" t="s">
        <v>132</v>
      </c>
    </row>
    <row r="53">
      <c r="A53" s="2" t="s">
        <v>922</v>
      </c>
      <c r="B53" s="2" t="s">
        <v>121</v>
      </c>
      <c r="C53" s="2" t="s">
        <v>122</v>
      </c>
      <c r="D53" s="2" t="s">
        <v>522</v>
      </c>
      <c r="E53" s="2" t="s">
        <v>523</v>
      </c>
      <c r="F53" s="2" t="s">
        <v>923</v>
      </c>
      <c r="G53" s="2" t="s">
        <v>923</v>
      </c>
      <c r="H53" s="2" t="s">
        <v>923</v>
      </c>
      <c r="I53" s="2" t="s">
        <v>631</v>
      </c>
      <c r="J53" s="2" t="s">
        <v>127</v>
      </c>
      <c r="K53" s="2" t="s">
        <v>128</v>
      </c>
      <c r="L53" s="3">
        <v>39.2</v>
      </c>
      <c r="M53" s="3">
        <v>41.16</v>
      </c>
      <c r="N53" s="3">
        <v>79.99</v>
      </c>
      <c r="O53" s="2" t="s">
        <v>129</v>
      </c>
      <c r="P53" s="2" t="s">
        <v>407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185</v>
      </c>
      <c r="V53" s="2" t="s">
        <v>133</v>
      </c>
      <c r="W53" s="2" t="s">
        <v>409</v>
      </c>
      <c r="X53" s="2" t="s">
        <v>258</v>
      </c>
      <c r="Y53" s="2" t="s">
        <v>132</v>
      </c>
      <c r="Z53" s="4"/>
      <c r="AA53" s="4">
        <f>=ROUNDDOWN({0},0)</f>
      </c>
      <c r="AB53" s="5"/>
      <c r="AC53" s="2" t="s">
        <v>924</v>
      </c>
      <c r="AD53" s="4">
        <v>100</v>
      </c>
      <c r="AE53" s="4">
        <v>100</v>
      </c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132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129</v>
      </c>
      <c r="BW53" s="2" t="s">
        <v>132</v>
      </c>
      <c r="BX53" s="2" t="s">
        <v>132</v>
      </c>
      <c r="BY53" s="2" t="s">
        <v>141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129</v>
      </c>
      <c r="CI53" s="2" t="s">
        <v>132</v>
      </c>
      <c r="CJ53" s="2" t="s">
        <v>132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862</v>
      </c>
      <c r="CT53" s="2" t="s">
        <v>129</v>
      </c>
      <c r="CU53" s="2" t="s">
        <v>132</v>
      </c>
      <c r="CV53" s="2" t="s">
        <v>132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171</v>
      </c>
      <c r="DF53" s="2" t="s">
        <v>129</v>
      </c>
      <c r="DG53" s="2" t="s">
        <v>132</v>
      </c>
      <c r="DH53" s="2" t="s">
        <v>132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171</v>
      </c>
      <c r="DR53" s="2" t="s">
        <v>129</v>
      </c>
      <c r="DS53" s="2" t="s">
        <v>132</v>
      </c>
      <c r="DT53" s="2" t="s">
        <v>132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171</v>
      </c>
      <c r="ED53" s="2" t="s">
        <v>129</v>
      </c>
      <c r="EE53" s="2" t="s">
        <v>132</v>
      </c>
      <c r="EF53" s="2" t="s">
        <v>132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171</v>
      </c>
      <c r="EP53" s="2" t="s">
        <v>129</v>
      </c>
      <c r="EQ53" s="2" t="s">
        <v>132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418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418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171</v>
      </c>
      <c r="FZ53" s="2" t="s">
        <v>129</v>
      </c>
      <c r="GA53" s="2" t="s">
        <v>132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171</v>
      </c>
      <c r="GL53" s="2" t="s">
        <v>129</v>
      </c>
      <c r="GM53" s="2" t="s">
        <v>132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171</v>
      </c>
      <c r="GX53" s="2" t="s">
        <v>129</v>
      </c>
      <c r="GY53" s="2" t="s">
        <v>132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171</v>
      </c>
      <c r="HJ53" s="2" t="s">
        <v>129</v>
      </c>
      <c r="HK53" s="2" t="s">
        <v>132</v>
      </c>
      <c r="HL53" s="2" t="s">
        <v>132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308</v>
      </c>
      <c r="HV53" s="2" t="s">
        <v>129</v>
      </c>
      <c r="HW53" s="2" t="s">
        <v>132</v>
      </c>
      <c r="HX53" s="2" t="s">
        <v>132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171</v>
      </c>
      <c r="IH53" s="2" t="s">
        <v>129</v>
      </c>
      <c r="II53" s="2" t="s">
        <v>132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171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138</v>
      </c>
      <c r="JF53" s="2" t="s">
        <v>129</v>
      </c>
      <c r="JG53" s="2" t="s">
        <v>132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171</v>
      </c>
      <c r="JR53" s="2" t="s">
        <v>129</v>
      </c>
      <c r="JS53" s="2" t="s">
        <v>132</v>
      </c>
      <c r="JT53" s="2" t="s">
        <v>132</v>
      </c>
      <c r="JU53" s="2" t="s">
        <v>141</v>
      </c>
      <c r="JV53" s="2" t="s">
        <v>132</v>
      </c>
      <c r="JW53" s="4"/>
      <c r="JX53" s="8"/>
      <c r="JY53" s="4"/>
      <c r="JZ53" s="8"/>
      <c r="KA53" s="7"/>
      <c r="KB53" s="7"/>
      <c r="KC53" s="2" t="s">
        <v>132</v>
      </c>
      <c r="KD53" s="2" t="s">
        <v>132</v>
      </c>
      <c r="KE53" s="2" t="s">
        <v>132</v>
      </c>
      <c r="KF53" s="2" t="s">
        <v>132</v>
      </c>
      <c r="KG53" s="2" t="s">
        <v>132</v>
      </c>
      <c r="KH53" s="2" t="s">
        <v>132</v>
      </c>
      <c r="KI53" s="4"/>
      <c r="KJ53" s="8"/>
      <c r="KK53" s="4"/>
      <c r="KL53" s="8"/>
      <c r="KM53" s="7"/>
      <c r="KN53" s="7"/>
      <c r="KO53" s="2" t="s">
        <v>171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171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172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171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171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172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171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171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171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171</v>
      </c>
      <c r="PR53" s="2" t="s">
        <v>129</v>
      </c>
      <c r="PS53" s="2" t="s">
        <v>132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138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172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132</v>
      </c>
      <c r="RN53" s="2" t="s">
        <v>132</v>
      </c>
      <c r="RO53" s="2" t="s">
        <v>132</v>
      </c>
      <c r="RP53" s="2" t="s">
        <v>132</v>
      </c>
      <c r="RQ53" s="2" t="s">
        <v>132</v>
      </c>
      <c r="RR53" s="2" t="s">
        <v>132</v>
      </c>
    </row>
    <row r="54">
      <c r="A54" s="2" t="s">
        <v>925</v>
      </c>
      <c r="B54" s="2" t="s">
        <v>121</v>
      </c>
      <c r="C54" s="2" t="s">
        <v>122</v>
      </c>
      <c r="D54" s="2" t="s">
        <v>522</v>
      </c>
      <c r="E54" s="2" t="s">
        <v>523</v>
      </c>
      <c r="F54" s="2" t="s">
        <v>926</v>
      </c>
      <c r="G54" s="2" t="s">
        <v>926</v>
      </c>
      <c r="H54" s="2" t="s">
        <v>926</v>
      </c>
      <c r="I54" s="2" t="s">
        <v>927</v>
      </c>
      <c r="J54" s="2" t="s">
        <v>127</v>
      </c>
      <c r="K54" s="2" t="s">
        <v>128</v>
      </c>
      <c r="L54" s="3">
        <v>40.5</v>
      </c>
      <c r="M54" s="3">
        <v>42.53</v>
      </c>
      <c r="N54" s="3">
        <v>84.99</v>
      </c>
      <c r="O54" s="2" t="s">
        <v>129</v>
      </c>
      <c r="P54" s="2" t="s">
        <v>483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185</v>
      </c>
      <c r="V54" s="2" t="s">
        <v>133</v>
      </c>
      <c r="W54" s="2" t="s">
        <v>258</v>
      </c>
      <c r="X54" s="2" t="s">
        <v>409</v>
      </c>
      <c r="Y54" s="2" t="s">
        <v>132</v>
      </c>
      <c r="Z54" s="4"/>
      <c r="AA54" s="4">
        <f>=ROUNDDOWN({0},0)</f>
      </c>
      <c r="AB54" s="5"/>
      <c r="AC54" s="2" t="s">
        <v>136</v>
      </c>
      <c r="AD54" s="4">
        <v>100</v>
      </c>
      <c r="AE54" s="4">
        <v>100</v>
      </c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171</v>
      </c>
      <c r="BV54" s="2" t="s">
        <v>129</v>
      </c>
      <c r="BW54" s="2" t="s">
        <v>132</v>
      </c>
      <c r="BX54" s="2" t="s">
        <v>132</v>
      </c>
      <c r="BY54" s="2" t="s">
        <v>141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132</v>
      </c>
      <c r="CJ54" s="2" t="s">
        <v>132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862</v>
      </c>
      <c r="CT54" s="2" t="s">
        <v>129</v>
      </c>
      <c r="CU54" s="2" t="s">
        <v>132</v>
      </c>
      <c r="CV54" s="2" t="s">
        <v>132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171</v>
      </c>
      <c r="DF54" s="2" t="s">
        <v>129</v>
      </c>
      <c r="DG54" s="2" t="s">
        <v>132</v>
      </c>
      <c r="DH54" s="2" t="s">
        <v>132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171</v>
      </c>
      <c r="DR54" s="2" t="s">
        <v>129</v>
      </c>
      <c r="DS54" s="2" t="s">
        <v>132</v>
      </c>
      <c r="DT54" s="2" t="s">
        <v>132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171</v>
      </c>
      <c r="ED54" s="2" t="s">
        <v>129</v>
      </c>
      <c r="EE54" s="2" t="s">
        <v>132</v>
      </c>
      <c r="EF54" s="2" t="s">
        <v>132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171</v>
      </c>
      <c r="EP54" s="2" t="s">
        <v>129</v>
      </c>
      <c r="EQ54" s="2" t="s">
        <v>132</v>
      </c>
      <c r="ER54" s="2" t="s">
        <v>132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171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171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171</v>
      </c>
      <c r="FZ54" s="2" t="s">
        <v>129</v>
      </c>
      <c r="GA54" s="2" t="s">
        <v>132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171</v>
      </c>
      <c r="GL54" s="2" t="s">
        <v>129</v>
      </c>
      <c r="GM54" s="2" t="s">
        <v>132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171</v>
      </c>
      <c r="GX54" s="2" t="s">
        <v>129</v>
      </c>
      <c r="GY54" s="2" t="s">
        <v>132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171</v>
      </c>
      <c r="HJ54" s="2" t="s">
        <v>129</v>
      </c>
      <c r="HK54" s="2" t="s">
        <v>132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308</v>
      </c>
      <c r="HV54" s="2" t="s">
        <v>129</v>
      </c>
      <c r="HW54" s="2" t="s">
        <v>132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171</v>
      </c>
      <c r="IH54" s="2" t="s">
        <v>129</v>
      </c>
      <c r="II54" s="2" t="s">
        <v>132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171</v>
      </c>
      <c r="IT54" s="2" t="s">
        <v>129</v>
      </c>
      <c r="IU54" s="2" t="s">
        <v>132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138</v>
      </c>
      <c r="JF54" s="2" t="s">
        <v>129</v>
      </c>
      <c r="JG54" s="2" t="s">
        <v>132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171</v>
      </c>
      <c r="JR54" s="2" t="s">
        <v>129</v>
      </c>
      <c r="JS54" s="2" t="s">
        <v>132</v>
      </c>
      <c r="JT54" s="2" t="s">
        <v>132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171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171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172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171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171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172</v>
      </c>
      <c r="NJ54" s="2" t="s">
        <v>129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171</v>
      </c>
      <c r="NV54" s="2" t="s">
        <v>129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171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171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171</v>
      </c>
      <c r="PR54" s="2" t="s">
        <v>129</v>
      </c>
      <c r="PS54" s="2" t="s">
        <v>132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138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172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132</v>
      </c>
      <c r="RN54" s="2" t="s">
        <v>132</v>
      </c>
      <c r="RO54" s="2" t="s">
        <v>132</v>
      </c>
      <c r="RP54" s="2" t="s">
        <v>132</v>
      </c>
      <c r="RQ54" s="2" t="s">
        <v>132</v>
      </c>
      <c r="RR54" s="2" t="s">
        <v>132</v>
      </c>
    </row>
    <row r="55">
      <c r="A55" s="2" t="s">
        <v>928</v>
      </c>
      <c r="B55" s="2" t="s">
        <v>121</v>
      </c>
      <c r="C55" s="2" t="s">
        <v>122</v>
      </c>
      <c r="D55" s="2" t="s">
        <v>522</v>
      </c>
      <c r="E55" s="2" t="s">
        <v>523</v>
      </c>
      <c r="F55" s="2" t="s">
        <v>929</v>
      </c>
      <c r="G55" s="2" t="s">
        <v>929</v>
      </c>
      <c r="H55" s="2" t="s">
        <v>929</v>
      </c>
      <c r="I55" s="2" t="s">
        <v>930</v>
      </c>
      <c r="J55" s="2" t="s">
        <v>127</v>
      </c>
      <c r="K55" s="2" t="s">
        <v>931</v>
      </c>
      <c r="L55" s="3">
        <v>55</v>
      </c>
      <c r="M55" s="3">
        <v>57.75</v>
      </c>
      <c r="N55" s="3">
        <v>119.99</v>
      </c>
      <c r="O55" s="2" t="s">
        <v>290</v>
      </c>
      <c r="P55" s="2" t="s">
        <v>291</v>
      </c>
      <c r="Q55" s="2" t="s">
        <v>131</v>
      </c>
      <c r="R55" s="2" t="s">
        <v>132</v>
      </c>
      <c r="S55" s="2" t="s">
        <v>932</v>
      </c>
      <c r="T55" s="2" t="s">
        <v>132</v>
      </c>
      <c r="U55" s="2" t="s">
        <v>132</v>
      </c>
      <c r="V55" s="2" t="s">
        <v>221</v>
      </c>
      <c r="W55" s="2" t="s">
        <v>222</v>
      </c>
      <c r="X55" s="2" t="s">
        <v>132</v>
      </c>
      <c r="Y55" s="2" t="s">
        <v>292</v>
      </c>
      <c r="Z55" s="4">
        <v>9</v>
      </c>
      <c r="AA55" s="4">
        <f>=ROUNDDOWN(45,0)</f>
      </c>
      <c r="AB55" s="5">
        <v>0.2</v>
      </c>
      <c r="AC55" s="2" t="s">
        <v>132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132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129</v>
      </c>
      <c r="BW55" s="2" t="s">
        <v>260</v>
      </c>
      <c r="BX55" s="2" t="s">
        <v>933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138</v>
      </c>
      <c r="CH55" s="2" t="s">
        <v>129</v>
      </c>
      <c r="CI55" s="2" t="s">
        <v>262</v>
      </c>
      <c r="CJ55" s="2" t="s">
        <v>934</v>
      </c>
      <c r="CK55" s="2" t="s">
        <v>141</v>
      </c>
      <c r="CL55" s="2" t="s">
        <v>132</v>
      </c>
      <c r="CM55" s="4"/>
      <c r="CN55" s="8"/>
      <c r="CO55" s="4"/>
      <c r="CP55" s="8"/>
      <c r="CQ55" s="7"/>
      <c r="CR55" s="7"/>
      <c r="CS55" s="2" t="s">
        <v>320</v>
      </c>
      <c r="CT55" s="2" t="s">
        <v>173</v>
      </c>
      <c r="CU55" s="2" t="s">
        <v>751</v>
      </c>
      <c r="CV55" s="2" t="s">
        <v>935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262</v>
      </c>
      <c r="DH55" s="2" t="s">
        <v>936</v>
      </c>
      <c r="DI55" s="2" t="s">
        <v>141</v>
      </c>
      <c r="DJ55" s="2" t="s">
        <v>132</v>
      </c>
      <c r="DK55" s="4"/>
      <c r="DL55" s="8"/>
      <c r="DM55" s="4"/>
      <c r="DN55" s="8"/>
      <c r="DO55" s="7"/>
      <c r="DP55" s="7"/>
      <c r="DQ55" s="2" t="s">
        <v>171</v>
      </c>
      <c r="DR55" s="2" t="s">
        <v>129</v>
      </c>
      <c r="DS55" s="2" t="s">
        <v>266</v>
      </c>
      <c r="DT55" s="2" t="s">
        <v>937</v>
      </c>
      <c r="DU55" s="2" t="s">
        <v>141</v>
      </c>
      <c r="DV55" s="2" t="s">
        <v>132</v>
      </c>
      <c r="DW55" s="4"/>
      <c r="DX55" s="8"/>
      <c r="DY55" s="4"/>
      <c r="DZ55" s="8"/>
      <c r="EA55" s="7"/>
      <c r="EB55" s="7"/>
      <c r="EC55" s="2" t="s">
        <v>138</v>
      </c>
      <c r="ED55" s="2" t="s">
        <v>173</v>
      </c>
      <c r="EE55" s="2" t="s">
        <v>196</v>
      </c>
      <c r="EF55" s="2" t="s">
        <v>253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171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138</v>
      </c>
      <c r="FB55" s="2" t="s">
        <v>129</v>
      </c>
      <c r="FC55" s="2" t="s">
        <v>592</v>
      </c>
      <c r="FD55" s="2" t="s">
        <v>938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273</v>
      </c>
      <c r="FP55" s="2" t="s">
        <v>274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138</v>
      </c>
      <c r="FZ55" s="2" t="s">
        <v>129</v>
      </c>
      <c r="GA55" s="2" t="s">
        <v>939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171</v>
      </c>
      <c r="GL55" s="2" t="s">
        <v>129</v>
      </c>
      <c r="GM55" s="2" t="s">
        <v>132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138</v>
      </c>
      <c r="GX55" s="2" t="s">
        <v>129</v>
      </c>
      <c r="GY55" s="2" t="s">
        <v>242</v>
      </c>
      <c r="GZ55" s="2" t="s">
        <v>346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138</v>
      </c>
      <c r="HJ55" s="2" t="s">
        <v>129</v>
      </c>
      <c r="HK55" s="2" t="s">
        <v>279</v>
      </c>
      <c r="HL55" s="2" t="s">
        <v>940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308</v>
      </c>
      <c r="HV55" s="2" t="s">
        <v>129</v>
      </c>
      <c r="HW55" s="2" t="s">
        <v>246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171</v>
      </c>
      <c r="IH55" s="2" t="s">
        <v>129</v>
      </c>
      <c r="II55" s="2" t="s">
        <v>281</v>
      </c>
      <c r="IJ55" s="2" t="s">
        <v>941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171</v>
      </c>
      <c r="IT55" s="2" t="s">
        <v>129</v>
      </c>
      <c r="IU55" s="2" t="s">
        <v>132</v>
      </c>
      <c r="IV55" s="2" t="s">
        <v>132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138</v>
      </c>
      <c r="JF55" s="2" t="s">
        <v>129</v>
      </c>
      <c r="JG55" s="2" t="s">
        <v>262</v>
      </c>
      <c r="JH55" s="2" t="s">
        <v>592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138</v>
      </c>
      <c r="KD55" s="2" t="s">
        <v>168</v>
      </c>
      <c r="KE55" s="2" t="s">
        <v>283</v>
      </c>
      <c r="KF55" s="2" t="s">
        <v>942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171</v>
      </c>
      <c r="KP55" s="2" t="s">
        <v>173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172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171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172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171</v>
      </c>
      <c r="NV55" s="2" t="s">
        <v>173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171</v>
      </c>
      <c r="OH55" s="2" t="s">
        <v>129</v>
      </c>
      <c r="OI55" s="2" t="s">
        <v>132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171</v>
      </c>
      <c r="PF55" s="2" t="s">
        <v>129</v>
      </c>
      <c r="PG55" s="2" t="s">
        <v>132</v>
      </c>
      <c r="PH55" s="2" t="s">
        <v>132</v>
      </c>
      <c r="PI55" s="2" t="s">
        <v>141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138</v>
      </c>
      <c r="QD55" s="2" t="s">
        <v>129</v>
      </c>
      <c r="QE55" s="2" t="s">
        <v>943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138</v>
      </c>
      <c r="QP55" s="2" t="s">
        <v>173</v>
      </c>
      <c r="QQ55" s="2" t="s">
        <v>286</v>
      </c>
      <c r="QR55" s="2" t="s">
        <v>944</v>
      </c>
      <c r="QS55" s="2" t="s">
        <v>141</v>
      </c>
      <c r="QT55" s="2" t="s">
        <v>132</v>
      </c>
      <c r="QU55" s="4"/>
      <c r="QV55" s="8"/>
      <c r="QW55" s="4"/>
      <c r="QX55" s="8"/>
      <c r="QY55" s="7"/>
      <c r="QZ55" s="7"/>
      <c r="RA55" s="2" t="s">
        <v>172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138</v>
      </c>
      <c r="RN55" s="2" t="s">
        <v>173</v>
      </c>
      <c r="RO55" s="2" t="s">
        <v>553</v>
      </c>
      <c r="RP55" s="2" t="s">
        <v>945</v>
      </c>
      <c r="RQ55" s="2" t="s">
        <v>141</v>
      </c>
      <c r="RR55" s="2" t="s">
        <v>132</v>
      </c>
    </row>
    <row r="56">
      <c r="A56" s="2" t="s">
        <v>946</v>
      </c>
      <c r="B56" s="2" t="s">
        <v>121</v>
      </c>
      <c r="C56" s="2" t="s">
        <v>122</v>
      </c>
      <c r="D56" s="2" t="s">
        <v>522</v>
      </c>
      <c r="E56" s="2" t="s">
        <v>523</v>
      </c>
      <c r="F56" s="2" t="s">
        <v>947</v>
      </c>
      <c r="G56" s="2" t="s">
        <v>947</v>
      </c>
      <c r="H56" s="2" t="s">
        <v>947</v>
      </c>
      <c r="I56" s="2" t="s">
        <v>948</v>
      </c>
      <c r="J56" s="2" t="s">
        <v>127</v>
      </c>
      <c r="K56" s="2" t="s">
        <v>949</v>
      </c>
      <c r="L56" s="3">
        <v>38.4</v>
      </c>
      <c r="M56" s="3">
        <v>40.32</v>
      </c>
      <c r="N56" s="3">
        <v>79.99</v>
      </c>
      <c r="O56" s="2" t="s">
        <v>129</v>
      </c>
      <c r="P56" s="2" t="s">
        <v>407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185</v>
      </c>
      <c r="V56" s="2" t="s">
        <v>133</v>
      </c>
      <c r="W56" s="2" t="s">
        <v>903</v>
      </c>
      <c r="X56" s="2" t="s">
        <v>258</v>
      </c>
      <c r="Y56" s="2" t="s">
        <v>906</v>
      </c>
      <c r="Z56" s="4">
        <v>100</v>
      </c>
      <c r="AA56" s="4">
        <f>=ROUNDDOWN(100,0)</f>
      </c>
      <c r="AB56" s="5">
        <v>1</v>
      </c>
      <c r="AC56" s="2" t="s">
        <v>132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132</v>
      </c>
      <c r="BM56" s="7"/>
      <c r="BN56" s="7"/>
      <c r="BO56" s="4"/>
      <c r="BP56" s="8"/>
      <c r="BQ56" s="4"/>
      <c r="BR56" s="8"/>
      <c r="BS56" s="7"/>
      <c r="BT56" s="7"/>
      <c r="BU56" s="2" t="s">
        <v>138</v>
      </c>
      <c r="BV56" s="2" t="s">
        <v>129</v>
      </c>
      <c r="BW56" s="2" t="s">
        <v>907</v>
      </c>
      <c r="BX56" s="2" t="s">
        <v>132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138</v>
      </c>
      <c r="CH56" s="2" t="s">
        <v>129</v>
      </c>
      <c r="CI56" s="2" t="s">
        <v>907</v>
      </c>
      <c r="CJ56" s="2" t="s">
        <v>132</v>
      </c>
      <c r="CK56" s="2" t="s">
        <v>141</v>
      </c>
      <c r="CL56" s="2" t="s">
        <v>132</v>
      </c>
      <c r="CM56" s="4"/>
      <c r="CN56" s="8"/>
      <c r="CO56" s="4"/>
      <c r="CP56" s="8"/>
      <c r="CQ56" s="7"/>
      <c r="CR56" s="7"/>
      <c r="CS56" s="2" t="s">
        <v>862</v>
      </c>
      <c r="CT56" s="2" t="s">
        <v>129</v>
      </c>
      <c r="CU56" s="2" t="s">
        <v>132</v>
      </c>
      <c r="CV56" s="2" t="s">
        <v>132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308</v>
      </c>
      <c r="DF56" s="2" t="s">
        <v>129</v>
      </c>
      <c r="DG56" s="2" t="s">
        <v>132</v>
      </c>
      <c r="DH56" s="2" t="s">
        <v>132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138</v>
      </c>
      <c r="DR56" s="2" t="s">
        <v>129</v>
      </c>
      <c r="DS56" s="2" t="s">
        <v>907</v>
      </c>
      <c r="DT56" s="2" t="s">
        <v>132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171</v>
      </c>
      <c r="ED56" s="2" t="s">
        <v>129</v>
      </c>
      <c r="EE56" s="2" t="s">
        <v>132</v>
      </c>
      <c r="EF56" s="2" t="s">
        <v>132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171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308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418</v>
      </c>
      <c r="FN56" s="2" t="s">
        <v>129</v>
      </c>
      <c r="FO56" s="2" t="s">
        <v>132</v>
      </c>
      <c r="FP56" s="2" t="s">
        <v>132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171</v>
      </c>
      <c r="FZ56" s="2" t="s">
        <v>129</v>
      </c>
      <c r="GA56" s="2" t="s">
        <v>132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171</v>
      </c>
      <c r="GL56" s="2" t="s">
        <v>129</v>
      </c>
      <c r="GM56" s="2" t="s">
        <v>132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171</v>
      </c>
      <c r="GX56" s="2" t="s">
        <v>129</v>
      </c>
      <c r="GY56" s="2" t="s">
        <v>132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308</v>
      </c>
      <c r="HJ56" s="2" t="s">
        <v>129</v>
      </c>
      <c r="HK56" s="2" t="s">
        <v>132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138</v>
      </c>
      <c r="HV56" s="2" t="s">
        <v>129</v>
      </c>
      <c r="HW56" s="2" t="s">
        <v>807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308</v>
      </c>
      <c r="IH56" s="2" t="s">
        <v>129</v>
      </c>
      <c r="II56" s="2" t="s">
        <v>132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171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138</v>
      </c>
      <c r="JF56" s="2" t="s">
        <v>129</v>
      </c>
      <c r="JG56" s="2" t="s">
        <v>907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171</v>
      </c>
      <c r="JR56" s="2" t="s">
        <v>129</v>
      </c>
      <c r="JS56" s="2" t="s">
        <v>132</v>
      </c>
      <c r="JT56" s="2" t="s">
        <v>132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132</v>
      </c>
      <c r="KD56" s="2" t="s">
        <v>132</v>
      </c>
      <c r="KE56" s="2" t="s">
        <v>132</v>
      </c>
      <c r="KF56" s="2" t="s">
        <v>132</v>
      </c>
      <c r="KG56" s="2" t="s">
        <v>132</v>
      </c>
      <c r="KH56" s="2" t="s">
        <v>132</v>
      </c>
      <c r="KI56" s="4"/>
      <c r="KJ56" s="8"/>
      <c r="KK56" s="4"/>
      <c r="KL56" s="8"/>
      <c r="KM56" s="7"/>
      <c r="KN56" s="7"/>
      <c r="KO56" s="2" t="s">
        <v>171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171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172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171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171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172</v>
      </c>
      <c r="NJ56" s="2" t="s">
        <v>129</v>
      </c>
      <c r="NK56" s="2" t="s">
        <v>132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171</v>
      </c>
      <c r="NV56" s="2" t="s">
        <v>129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171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171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171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171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138</v>
      </c>
      <c r="QD56" s="2" t="s">
        <v>129</v>
      </c>
      <c r="QE56" s="2" t="s">
        <v>907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172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171</v>
      </c>
      <c r="RN56" s="2" t="s">
        <v>129</v>
      </c>
      <c r="RO56" s="2" t="s">
        <v>132</v>
      </c>
      <c r="RP56" s="2" t="s">
        <v>132</v>
      </c>
      <c r="RQ56" s="2" t="s">
        <v>141</v>
      </c>
      <c r="RR56" s="2" t="s">
        <v>132</v>
      </c>
    </row>
    <row r="57">
      <c r="A57" s="2" t="s">
        <v>950</v>
      </c>
      <c r="B57" s="2" t="s">
        <v>121</v>
      </c>
      <c r="C57" s="2" t="s">
        <v>122</v>
      </c>
      <c r="D57" s="2" t="s">
        <v>522</v>
      </c>
      <c r="E57" s="2" t="s">
        <v>951</v>
      </c>
      <c r="F57" s="2" t="s">
        <v>952</v>
      </c>
      <c r="G57" s="2" t="s">
        <v>132</v>
      </c>
      <c r="H57" s="2" t="s">
        <v>132</v>
      </c>
      <c r="I57" s="2" t="s">
        <v>132</v>
      </c>
      <c r="J57" s="2" t="s">
        <v>953</v>
      </c>
      <c r="K57" s="2" t="s">
        <v>949</v>
      </c>
      <c r="L57" s="3">
        <v>92.89</v>
      </c>
      <c r="M57" s="3"/>
      <c r="N57" s="3"/>
      <c r="O57" s="2" t="s">
        <v>954</v>
      </c>
      <c r="P57" s="2" t="s">
        <v>132</v>
      </c>
      <c r="Q57" s="2" t="s">
        <v>132</v>
      </c>
      <c r="R57" s="2" t="s">
        <v>32</v>
      </c>
      <c r="S57" s="2" t="s">
        <v>132</v>
      </c>
      <c r="T57" s="2" t="s">
        <v>132</v>
      </c>
      <c r="U57" s="2" t="s">
        <v>132</v>
      </c>
      <c r="V57" s="2" t="s">
        <v>132</v>
      </c>
      <c r="W57" s="2" t="s">
        <v>132</v>
      </c>
      <c r="X57" s="2" t="s">
        <v>132</v>
      </c>
      <c r="Y57" s="2" t="s">
        <v>132</v>
      </c>
      <c r="Z57" s="4"/>
      <c r="AA57" s="4">
        <f>=ROUNDDOWN({0},0)</f>
      </c>
      <c r="AB57" s="5"/>
      <c r="AC57" s="2" t="s">
        <v>132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/>
      <c r="BJ57" s="4"/>
      <c r="BK57" s="8"/>
      <c r="BL57" s="2" t="s">
        <v>132</v>
      </c>
      <c r="BM57" s="7"/>
      <c r="BN57" s="7"/>
      <c r="BO57" s="4"/>
      <c r="BP57" s="8"/>
      <c r="BQ57" s="4"/>
      <c r="BR57" s="8"/>
      <c r="BS57" s="7"/>
      <c r="BT57" s="7"/>
      <c r="BU57" s="2" t="s">
        <v>132</v>
      </c>
      <c r="BV57" s="2" t="s">
        <v>132</v>
      </c>
      <c r="BW57" s="2" t="s">
        <v>132</v>
      </c>
      <c r="BX57" s="2" t="s">
        <v>132</v>
      </c>
      <c r="BY57" s="2" t="s">
        <v>132</v>
      </c>
      <c r="BZ57" s="2" t="s">
        <v>132</v>
      </c>
      <c r="CA57" s="4"/>
      <c r="CB57" s="8"/>
      <c r="CC57" s="4"/>
      <c r="CD57" s="8"/>
      <c r="CE57" s="7"/>
      <c r="CF57" s="7"/>
      <c r="CG57" s="2" t="s">
        <v>132</v>
      </c>
      <c r="CH57" s="2" t="s">
        <v>132</v>
      </c>
      <c r="CI57" s="2" t="s">
        <v>132</v>
      </c>
      <c r="CJ57" s="2" t="s">
        <v>132</v>
      </c>
      <c r="CK57" s="2" t="s">
        <v>132</v>
      </c>
      <c r="CL57" s="2" t="s">
        <v>132</v>
      </c>
      <c r="CM57" s="4"/>
      <c r="CN57" s="8"/>
      <c r="CO57" s="4"/>
      <c r="CP57" s="8"/>
      <c r="CQ57" s="7"/>
      <c r="CR57" s="7"/>
      <c r="CS57" s="2" t="s">
        <v>132</v>
      </c>
      <c r="CT57" s="2" t="s">
        <v>132</v>
      </c>
      <c r="CU57" s="2" t="s">
        <v>132</v>
      </c>
      <c r="CV57" s="2" t="s">
        <v>132</v>
      </c>
      <c r="CW57" s="2" t="s">
        <v>132</v>
      </c>
      <c r="CX57" s="2" t="s">
        <v>132</v>
      </c>
      <c r="CY57" s="4"/>
      <c r="CZ57" s="8"/>
      <c r="DA57" s="4"/>
      <c r="DB57" s="8"/>
      <c r="DC57" s="7"/>
      <c r="DD57" s="7"/>
      <c r="DE57" s="2" t="s">
        <v>132</v>
      </c>
      <c r="DF57" s="2" t="s">
        <v>132</v>
      </c>
      <c r="DG57" s="2" t="s">
        <v>132</v>
      </c>
      <c r="DH57" s="2" t="s">
        <v>132</v>
      </c>
      <c r="DI57" s="2" t="s">
        <v>132</v>
      </c>
      <c r="DJ57" s="2" t="s">
        <v>132</v>
      </c>
      <c r="DK57" s="4"/>
      <c r="DL57" s="8"/>
      <c r="DM57" s="4"/>
      <c r="DN57" s="8"/>
      <c r="DO57" s="7"/>
      <c r="DP57" s="7"/>
      <c r="DQ57" s="2" t="s">
        <v>132</v>
      </c>
      <c r="DR57" s="2" t="s">
        <v>132</v>
      </c>
      <c r="DS57" s="2" t="s">
        <v>132</v>
      </c>
      <c r="DT57" s="2" t="s">
        <v>132</v>
      </c>
      <c r="DU57" s="2" t="s">
        <v>132</v>
      </c>
      <c r="DV57" s="2" t="s">
        <v>132</v>
      </c>
      <c r="DW57" s="4"/>
      <c r="DX57" s="8"/>
      <c r="DY57" s="4"/>
      <c r="DZ57" s="8"/>
      <c r="EA57" s="7"/>
      <c r="EB57" s="7"/>
      <c r="EC57" s="2" t="s">
        <v>132</v>
      </c>
      <c r="ED57" s="2" t="s">
        <v>132</v>
      </c>
      <c r="EE57" s="2" t="s">
        <v>132</v>
      </c>
      <c r="EF57" s="2" t="s">
        <v>132</v>
      </c>
      <c r="EG57" s="2" t="s">
        <v>132</v>
      </c>
      <c r="EH57" s="2" t="s">
        <v>132</v>
      </c>
      <c r="EI57" s="4"/>
      <c r="EJ57" s="8"/>
      <c r="EK57" s="4"/>
      <c r="EL57" s="8"/>
      <c r="EM57" s="7"/>
      <c r="EN57" s="7"/>
      <c r="EO57" s="2" t="s">
        <v>132</v>
      </c>
      <c r="EP57" s="2" t="s">
        <v>132</v>
      </c>
      <c r="EQ57" s="2" t="s">
        <v>132</v>
      </c>
      <c r="ER57" s="2" t="s">
        <v>132</v>
      </c>
      <c r="ES57" s="2" t="s">
        <v>132</v>
      </c>
      <c r="ET57" s="2" t="s">
        <v>132</v>
      </c>
      <c r="EU57" s="4"/>
      <c r="EV57" s="8"/>
      <c r="EW57" s="4"/>
      <c r="EX57" s="8"/>
      <c r="EY57" s="7"/>
      <c r="EZ57" s="7"/>
      <c r="FA57" s="2" t="s">
        <v>132</v>
      </c>
      <c r="FB57" s="2" t="s">
        <v>132</v>
      </c>
      <c r="FC57" s="2" t="s">
        <v>132</v>
      </c>
      <c r="FD57" s="2" t="s">
        <v>132</v>
      </c>
      <c r="FE57" s="2" t="s">
        <v>132</v>
      </c>
      <c r="FF57" s="2" t="s">
        <v>132</v>
      </c>
      <c r="FG57" s="4"/>
      <c r="FH57" s="8"/>
      <c r="FI57" s="4"/>
      <c r="FJ57" s="8"/>
      <c r="FK57" s="7"/>
      <c r="FL57" s="7"/>
      <c r="FM57" s="2" t="s">
        <v>132</v>
      </c>
      <c r="FN57" s="2" t="s">
        <v>132</v>
      </c>
      <c r="FO57" s="2" t="s">
        <v>132</v>
      </c>
      <c r="FP57" s="2" t="s">
        <v>132</v>
      </c>
      <c r="FQ57" s="2" t="s">
        <v>132</v>
      </c>
      <c r="FR57" s="2" t="s">
        <v>132</v>
      </c>
      <c r="FS57" s="4"/>
      <c r="FT57" s="8"/>
      <c r="FU57" s="4"/>
      <c r="FV57" s="8"/>
      <c r="FW57" s="7"/>
      <c r="FX57" s="7"/>
      <c r="FY57" s="2" t="s">
        <v>132</v>
      </c>
      <c r="FZ57" s="2" t="s">
        <v>132</v>
      </c>
      <c r="GA57" s="2" t="s">
        <v>132</v>
      </c>
      <c r="GB57" s="2" t="s">
        <v>132</v>
      </c>
      <c r="GC57" s="2" t="s">
        <v>132</v>
      </c>
      <c r="GD57" s="2" t="s">
        <v>132</v>
      </c>
      <c r="GE57" s="4"/>
      <c r="GF57" s="8"/>
      <c r="GG57" s="4"/>
      <c r="GH57" s="8"/>
      <c r="GI57" s="7"/>
      <c r="GJ57" s="7"/>
      <c r="GK57" s="2" t="s">
        <v>132</v>
      </c>
      <c r="GL57" s="2" t="s">
        <v>132</v>
      </c>
      <c r="GM57" s="2" t="s">
        <v>132</v>
      </c>
      <c r="GN57" s="2" t="s">
        <v>132</v>
      </c>
      <c r="GO57" s="2" t="s">
        <v>132</v>
      </c>
      <c r="GP57" s="2" t="s">
        <v>132</v>
      </c>
      <c r="GQ57" s="4"/>
      <c r="GR57" s="8"/>
      <c r="GS57" s="4"/>
      <c r="GT57" s="8"/>
      <c r="GU57" s="7"/>
      <c r="GV57" s="7"/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132</v>
      </c>
      <c r="HV57" s="2" t="s">
        <v>132</v>
      </c>
      <c r="HW57" s="2" t="s">
        <v>132</v>
      </c>
      <c r="HX57" s="2" t="s">
        <v>132</v>
      </c>
      <c r="HY57" s="2" t="s">
        <v>132</v>
      </c>
      <c r="HZ57" s="2" t="s">
        <v>132</v>
      </c>
      <c r="IA57" s="4"/>
      <c r="IB57" s="8"/>
      <c r="IC57" s="4"/>
      <c r="ID57" s="8"/>
      <c r="IE57" s="7"/>
      <c r="IF57" s="7"/>
      <c r="IG57" s="2" t="s">
        <v>132</v>
      </c>
      <c r="IH57" s="2" t="s">
        <v>132</v>
      </c>
      <c r="II57" s="2" t="s">
        <v>132</v>
      </c>
      <c r="IJ57" s="2" t="s">
        <v>132</v>
      </c>
      <c r="IK57" s="2" t="s">
        <v>132</v>
      </c>
      <c r="IL57" s="2" t="s">
        <v>132</v>
      </c>
      <c r="IM57" s="4"/>
      <c r="IN57" s="8"/>
      <c r="IO57" s="4"/>
      <c r="IP57" s="8"/>
      <c r="IQ57" s="7"/>
      <c r="IR57" s="7"/>
      <c r="IS57" s="2" t="s">
        <v>132</v>
      </c>
      <c r="IT57" s="2" t="s">
        <v>132</v>
      </c>
      <c r="IU57" s="2" t="s">
        <v>132</v>
      </c>
      <c r="IV57" s="2" t="s">
        <v>132</v>
      </c>
      <c r="IW57" s="2" t="s">
        <v>132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955</v>
      </c>
      <c r="B58" s="2" t="s">
        <v>121</v>
      </c>
      <c r="C58" s="2" t="s">
        <v>122</v>
      </c>
      <c r="D58" s="2" t="s">
        <v>522</v>
      </c>
      <c r="E58" s="2" t="s">
        <v>951</v>
      </c>
      <c r="F58" s="2" t="s">
        <v>952</v>
      </c>
      <c r="G58" s="2" t="s">
        <v>132</v>
      </c>
      <c r="H58" s="2" t="s">
        <v>132</v>
      </c>
      <c r="I58" s="2" t="s">
        <v>132</v>
      </c>
      <c r="J58" s="2" t="s">
        <v>956</v>
      </c>
      <c r="K58" s="2" t="s">
        <v>957</v>
      </c>
      <c r="L58" s="3">
        <v>32.11</v>
      </c>
      <c r="M58" s="3"/>
      <c r="N58" s="3"/>
      <c r="O58" s="2" t="s">
        <v>954</v>
      </c>
      <c r="P58" s="2" t="s">
        <v>132</v>
      </c>
      <c r="Q58" s="2" t="s">
        <v>132</v>
      </c>
      <c r="R58" s="2" t="s">
        <v>32</v>
      </c>
      <c r="S58" s="2" t="s">
        <v>132</v>
      </c>
      <c r="T58" s="2" t="s">
        <v>132</v>
      </c>
      <c r="U58" s="2" t="s">
        <v>132</v>
      </c>
      <c r="V58" s="2" t="s">
        <v>132</v>
      </c>
      <c r="W58" s="2" t="s">
        <v>132</v>
      </c>
      <c r="X58" s="2" t="s">
        <v>132</v>
      </c>
      <c r="Y58" s="2" t="s">
        <v>132</v>
      </c>
      <c r="Z58" s="4"/>
      <c r="AA58" s="4">
        <f>=ROUNDDOWN({0},0)</f>
      </c>
      <c r="AB58" s="5"/>
      <c r="AC58" s="2" t="s">
        <v>132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/>
      <c r="BJ58" s="4"/>
      <c r="BK58" s="8"/>
      <c r="BL58" s="2" t="s">
        <v>132</v>
      </c>
      <c r="BM58" s="7"/>
      <c r="BN58" s="7"/>
      <c r="BO58" s="4"/>
      <c r="BP58" s="8"/>
      <c r="BQ58" s="4"/>
      <c r="BR58" s="8"/>
      <c r="BS58" s="7"/>
      <c r="BT58" s="7"/>
      <c r="BU58" s="2" t="s">
        <v>132</v>
      </c>
      <c r="BV58" s="2" t="s">
        <v>132</v>
      </c>
      <c r="BW58" s="2" t="s">
        <v>132</v>
      </c>
      <c r="BX58" s="2" t="s">
        <v>132</v>
      </c>
      <c r="BY58" s="2" t="s">
        <v>132</v>
      </c>
      <c r="BZ58" s="2" t="s">
        <v>132</v>
      </c>
      <c r="CA58" s="4"/>
      <c r="CB58" s="8"/>
      <c r="CC58" s="4"/>
      <c r="CD58" s="8"/>
      <c r="CE58" s="7"/>
      <c r="CF58" s="7"/>
      <c r="CG58" s="2" t="s">
        <v>132</v>
      </c>
      <c r="CH58" s="2" t="s">
        <v>132</v>
      </c>
      <c r="CI58" s="2" t="s">
        <v>132</v>
      </c>
      <c r="CJ58" s="2" t="s">
        <v>132</v>
      </c>
      <c r="CK58" s="2" t="s">
        <v>132</v>
      </c>
      <c r="CL58" s="2" t="s">
        <v>132</v>
      </c>
      <c r="CM58" s="4"/>
      <c r="CN58" s="8"/>
      <c r="CO58" s="4"/>
      <c r="CP58" s="8"/>
      <c r="CQ58" s="7"/>
      <c r="CR58" s="7"/>
      <c r="CS58" s="2" t="s">
        <v>132</v>
      </c>
      <c r="CT58" s="2" t="s">
        <v>132</v>
      </c>
      <c r="CU58" s="2" t="s">
        <v>132</v>
      </c>
      <c r="CV58" s="2" t="s">
        <v>132</v>
      </c>
      <c r="CW58" s="2" t="s">
        <v>132</v>
      </c>
      <c r="CX58" s="2" t="s">
        <v>132</v>
      </c>
      <c r="CY58" s="4"/>
      <c r="CZ58" s="8"/>
      <c r="DA58" s="4"/>
      <c r="DB58" s="8"/>
      <c r="DC58" s="7"/>
      <c r="DD58" s="7"/>
      <c r="DE58" s="2" t="s">
        <v>132</v>
      </c>
      <c r="DF58" s="2" t="s">
        <v>132</v>
      </c>
      <c r="DG58" s="2" t="s">
        <v>132</v>
      </c>
      <c r="DH58" s="2" t="s">
        <v>132</v>
      </c>
      <c r="DI58" s="2" t="s">
        <v>132</v>
      </c>
      <c r="DJ58" s="2" t="s">
        <v>132</v>
      </c>
      <c r="DK58" s="4"/>
      <c r="DL58" s="8"/>
      <c r="DM58" s="4"/>
      <c r="DN58" s="8"/>
      <c r="DO58" s="7"/>
      <c r="DP58" s="7"/>
      <c r="DQ58" s="2" t="s">
        <v>132</v>
      </c>
      <c r="DR58" s="2" t="s">
        <v>132</v>
      </c>
      <c r="DS58" s="2" t="s">
        <v>132</v>
      </c>
      <c r="DT58" s="2" t="s">
        <v>132</v>
      </c>
      <c r="DU58" s="2" t="s">
        <v>132</v>
      </c>
      <c r="DV58" s="2" t="s">
        <v>132</v>
      </c>
      <c r="DW58" s="4"/>
      <c r="DX58" s="8"/>
      <c r="DY58" s="4"/>
      <c r="DZ58" s="8"/>
      <c r="EA58" s="7"/>
      <c r="EB58" s="7"/>
      <c r="EC58" s="2" t="s">
        <v>132</v>
      </c>
      <c r="ED58" s="2" t="s">
        <v>132</v>
      </c>
      <c r="EE58" s="2" t="s">
        <v>132</v>
      </c>
      <c r="EF58" s="2" t="s">
        <v>132</v>
      </c>
      <c r="EG58" s="2" t="s">
        <v>132</v>
      </c>
      <c r="EH58" s="2" t="s">
        <v>132</v>
      </c>
      <c r="EI58" s="4"/>
      <c r="EJ58" s="8"/>
      <c r="EK58" s="4"/>
      <c r="EL58" s="8"/>
      <c r="EM58" s="7"/>
      <c r="EN58" s="7"/>
      <c r="EO58" s="2" t="s">
        <v>132</v>
      </c>
      <c r="EP58" s="2" t="s">
        <v>132</v>
      </c>
      <c r="EQ58" s="2" t="s">
        <v>132</v>
      </c>
      <c r="ER58" s="2" t="s">
        <v>132</v>
      </c>
      <c r="ES58" s="2" t="s">
        <v>132</v>
      </c>
      <c r="ET58" s="2" t="s">
        <v>132</v>
      </c>
      <c r="EU58" s="4"/>
      <c r="EV58" s="8"/>
      <c r="EW58" s="4"/>
      <c r="EX58" s="8"/>
      <c r="EY58" s="7"/>
      <c r="EZ58" s="7"/>
      <c r="FA58" s="2" t="s">
        <v>132</v>
      </c>
      <c r="FB58" s="2" t="s">
        <v>132</v>
      </c>
      <c r="FC58" s="2" t="s">
        <v>132</v>
      </c>
      <c r="FD58" s="2" t="s">
        <v>132</v>
      </c>
      <c r="FE58" s="2" t="s">
        <v>132</v>
      </c>
      <c r="FF58" s="2" t="s">
        <v>132</v>
      </c>
      <c r="FG58" s="4"/>
      <c r="FH58" s="8"/>
      <c r="FI58" s="4"/>
      <c r="FJ58" s="8"/>
      <c r="FK58" s="7"/>
      <c r="FL58" s="7"/>
      <c r="FM58" s="2" t="s">
        <v>132</v>
      </c>
      <c r="FN58" s="2" t="s">
        <v>132</v>
      </c>
      <c r="FO58" s="2" t="s">
        <v>132</v>
      </c>
      <c r="FP58" s="2" t="s">
        <v>132</v>
      </c>
      <c r="FQ58" s="2" t="s">
        <v>132</v>
      </c>
      <c r="FR58" s="2" t="s">
        <v>132</v>
      </c>
      <c r="FS58" s="4"/>
      <c r="FT58" s="8"/>
      <c r="FU58" s="4"/>
      <c r="FV58" s="8"/>
      <c r="FW58" s="7"/>
      <c r="FX58" s="7"/>
      <c r="FY58" s="2" t="s">
        <v>132</v>
      </c>
      <c r="FZ58" s="2" t="s">
        <v>132</v>
      </c>
      <c r="GA58" s="2" t="s">
        <v>132</v>
      </c>
      <c r="GB58" s="2" t="s">
        <v>132</v>
      </c>
      <c r="GC58" s="2" t="s">
        <v>132</v>
      </c>
      <c r="GD58" s="2" t="s">
        <v>132</v>
      </c>
      <c r="GE58" s="4"/>
      <c r="GF58" s="8"/>
      <c r="GG58" s="4"/>
      <c r="GH58" s="8"/>
      <c r="GI58" s="7"/>
      <c r="GJ58" s="7"/>
      <c r="GK58" s="2" t="s">
        <v>132</v>
      </c>
      <c r="GL58" s="2" t="s">
        <v>132</v>
      </c>
      <c r="GM58" s="2" t="s">
        <v>132</v>
      </c>
      <c r="GN58" s="2" t="s">
        <v>132</v>
      </c>
      <c r="GO58" s="2" t="s">
        <v>132</v>
      </c>
      <c r="GP58" s="2" t="s">
        <v>132</v>
      </c>
      <c r="GQ58" s="4"/>
      <c r="GR58" s="8"/>
      <c r="GS58" s="4"/>
      <c r="GT58" s="8"/>
      <c r="GU58" s="7"/>
      <c r="GV58" s="7"/>
      <c r="GW58" s="2" t="s">
        <v>132</v>
      </c>
      <c r="GX58" s="2" t="s">
        <v>132</v>
      </c>
      <c r="GY58" s="2" t="s">
        <v>132</v>
      </c>
      <c r="GZ58" s="2" t="s">
        <v>132</v>
      </c>
      <c r="HA58" s="2" t="s">
        <v>132</v>
      </c>
      <c r="HB58" s="2" t="s">
        <v>132</v>
      </c>
      <c r="HC58" s="4"/>
      <c r="HD58" s="8"/>
      <c r="HE58" s="4"/>
      <c r="HF58" s="8"/>
      <c r="HG58" s="7"/>
      <c r="HH58" s="7"/>
      <c r="HI58" s="2" t="s">
        <v>132</v>
      </c>
      <c r="HJ58" s="2" t="s">
        <v>132</v>
      </c>
      <c r="HK58" s="2" t="s">
        <v>132</v>
      </c>
      <c r="HL58" s="2" t="s">
        <v>132</v>
      </c>
      <c r="HM58" s="2" t="s">
        <v>132</v>
      </c>
      <c r="HN58" s="2" t="s">
        <v>132</v>
      </c>
      <c r="HO58" s="4"/>
      <c r="HP58" s="8"/>
      <c r="HQ58" s="4"/>
      <c r="HR58" s="8"/>
      <c r="HS58" s="7"/>
      <c r="HT58" s="7"/>
      <c r="HU58" s="2" t="s">
        <v>132</v>
      </c>
      <c r="HV58" s="2" t="s">
        <v>132</v>
      </c>
      <c r="HW58" s="2" t="s">
        <v>132</v>
      </c>
      <c r="HX58" s="2" t="s">
        <v>132</v>
      </c>
      <c r="HY58" s="2" t="s">
        <v>132</v>
      </c>
      <c r="HZ58" s="2" t="s">
        <v>132</v>
      </c>
      <c r="IA58" s="4"/>
      <c r="IB58" s="8"/>
      <c r="IC58" s="4"/>
      <c r="ID58" s="8"/>
      <c r="IE58" s="7"/>
      <c r="IF58" s="7"/>
      <c r="IG58" s="2" t="s">
        <v>132</v>
      </c>
      <c r="IH58" s="2" t="s">
        <v>132</v>
      </c>
      <c r="II58" s="2" t="s">
        <v>132</v>
      </c>
      <c r="IJ58" s="2" t="s">
        <v>132</v>
      </c>
      <c r="IK58" s="2" t="s">
        <v>132</v>
      </c>
      <c r="IL58" s="2" t="s">
        <v>132</v>
      </c>
      <c r="IM58" s="4"/>
      <c r="IN58" s="8"/>
      <c r="IO58" s="4"/>
      <c r="IP58" s="8"/>
      <c r="IQ58" s="7"/>
      <c r="IR58" s="7"/>
      <c r="IS58" s="2" t="s">
        <v>132</v>
      </c>
      <c r="IT58" s="2" t="s">
        <v>132</v>
      </c>
      <c r="IU58" s="2" t="s">
        <v>132</v>
      </c>
      <c r="IV58" s="2" t="s">
        <v>132</v>
      </c>
      <c r="IW58" s="2" t="s">
        <v>132</v>
      </c>
      <c r="IX58" s="2" t="s">
        <v>132</v>
      </c>
      <c r="IY58" s="4"/>
      <c r="IZ58" s="8"/>
      <c r="JA58" s="4"/>
      <c r="JB58" s="8"/>
      <c r="JC58" s="7"/>
      <c r="JD58" s="7"/>
      <c r="JE58" s="2" t="s">
        <v>132</v>
      </c>
      <c r="JF58" s="2" t="s">
        <v>132</v>
      </c>
      <c r="JG58" s="2" t="s">
        <v>132</v>
      </c>
      <c r="JH58" s="2" t="s">
        <v>132</v>
      </c>
      <c r="JI58" s="2" t="s">
        <v>132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132</v>
      </c>
      <c r="KD58" s="2" t="s">
        <v>132</v>
      </c>
      <c r="KE58" s="2" t="s">
        <v>132</v>
      </c>
      <c r="KF58" s="2" t="s">
        <v>132</v>
      </c>
      <c r="KG58" s="2" t="s">
        <v>132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132</v>
      </c>
      <c r="RB58" s="2" t="s">
        <v>132</v>
      </c>
      <c r="RC58" s="2" t="s">
        <v>132</v>
      </c>
      <c r="RD58" s="2" t="s">
        <v>132</v>
      </c>
      <c r="RE58" s="2" t="s">
        <v>132</v>
      </c>
      <c r="RF58" s="2" t="s">
        <v>132</v>
      </c>
      <c r="RG58" s="4"/>
      <c r="RH58" s="8"/>
      <c r="RI58" s="4"/>
      <c r="RJ58" s="8"/>
      <c r="RK58" s="7"/>
      <c r="RL58" s="7"/>
      <c r="RM58" s="2" t="s">
        <v>132</v>
      </c>
      <c r="RN58" s="2" t="s">
        <v>132</v>
      </c>
      <c r="RO58" s="2" t="s">
        <v>132</v>
      </c>
      <c r="RP58" s="2" t="s">
        <v>132</v>
      </c>
      <c r="RQ58" s="2" t="s">
        <v>132</v>
      </c>
      <c r="RR58" s="2" t="s">
        <v>132</v>
      </c>
    </row>
    <row r="59">
      <c r="A59" s="2" t="s">
        <v>958</v>
      </c>
      <c r="B59" s="2" t="s">
        <v>121</v>
      </c>
      <c r="C59" s="2" t="s">
        <v>122</v>
      </c>
      <c r="D59" s="2" t="s">
        <v>959</v>
      </c>
      <c r="E59" s="2" t="s">
        <v>960</v>
      </c>
      <c r="F59" s="2" t="s">
        <v>961</v>
      </c>
      <c r="G59" s="2" t="s">
        <v>961</v>
      </c>
      <c r="H59" s="2" t="s">
        <v>961</v>
      </c>
      <c r="I59" s="2" t="s">
        <v>962</v>
      </c>
      <c r="J59" s="2" t="s">
        <v>963</v>
      </c>
      <c r="K59" s="2" t="s">
        <v>473</v>
      </c>
      <c r="L59" s="3">
        <v>72</v>
      </c>
      <c r="M59" s="3">
        <v>75.6</v>
      </c>
      <c r="N59" s="3">
        <v>149.99</v>
      </c>
      <c r="O59" s="2" t="s">
        <v>129</v>
      </c>
      <c r="P59" s="2" t="s">
        <v>219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185</v>
      </c>
      <c r="V59" s="2" t="s">
        <v>133</v>
      </c>
      <c r="W59" s="2" t="s">
        <v>134</v>
      </c>
      <c r="X59" s="2" t="s">
        <v>408</v>
      </c>
      <c r="Y59" s="2" t="s">
        <v>474</v>
      </c>
      <c r="Z59" s="4">
        <v>13</v>
      </c>
      <c r="AA59" s="4">
        <f>=ROUNDDOWN(1.625,0)</f>
      </c>
      <c r="AB59" s="5">
        <v>8</v>
      </c>
      <c r="AC59" s="2" t="s">
        <v>924</v>
      </c>
      <c r="AD59" s="4">
        <v>150</v>
      </c>
      <c r="AE59" s="4">
        <v>150</v>
      </c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</v>
      </c>
      <c r="AQ59" s="8">
        <v>158.4</v>
      </c>
      <c r="AR59" s="4"/>
      <c r="AS59" s="8"/>
      <c r="AT59" s="7"/>
      <c r="AU59" s="7"/>
      <c r="AV59" s="4">
        <v>35</v>
      </c>
      <c r="AW59" s="8">
        <v>1901.42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0.0833</v>
      </c>
      <c r="BC59" s="4">
        <v>67</v>
      </c>
      <c r="BD59" s="8">
        <v>3656.75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0.52</v>
      </c>
      <c r="BJ59" s="4">
        <v>2</v>
      </c>
      <c r="BK59" s="8">
        <v>158.4</v>
      </c>
      <c r="BL59" s="2" t="s">
        <v>964</v>
      </c>
      <c r="BM59" s="7">
        <v>1</v>
      </c>
      <c r="BN59" s="7">
        <v>1</v>
      </c>
      <c r="BO59" s="4">
        <v>1</v>
      </c>
      <c r="BP59" s="8">
        <v>75.6</v>
      </c>
      <c r="BQ59" s="4"/>
      <c r="BR59" s="8"/>
      <c r="BS59" s="7"/>
      <c r="BT59" s="7"/>
      <c r="BU59" s="2" t="s">
        <v>138</v>
      </c>
      <c r="BV59" s="2" t="s">
        <v>129</v>
      </c>
      <c r="BW59" s="2" t="s">
        <v>412</v>
      </c>
      <c r="BX59" s="2" t="s">
        <v>965</v>
      </c>
      <c r="BY59" s="2" t="s">
        <v>141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475</v>
      </c>
      <c r="CJ59" s="2" t="s">
        <v>966</v>
      </c>
      <c r="CK59" s="2" t="s">
        <v>141</v>
      </c>
      <c r="CL59" s="2" t="s">
        <v>132</v>
      </c>
      <c r="CM59" s="4">
        <v>1</v>
      </c>
      <c r="CN59" s="8">
        <v>82.8</v>
      </c>
      <c r="CO59" s="4"/>
      <c r="CP59" s="8"/>
      <c r="CQ59" s="7"/>
      <c r="CR59" s="7"/>
      <c r="CS59" s="2" t="s">
        <v>138</v>
      </c>
      <c r="CT59" s="2" t="s">
        <v>129</v>
      </c>
      <c r="CU59" s="2" t="s">
        <v>132</v>
      </c>
      <c r="CV59" s="2" t="s">
        <v>967</v>
      </c>
      <c r="CW59" s="2" t="s">
        <v>141</v>
      </c>
      <c r="CX59" s="2" t="s">
        <v>132</v>
      </c>
      <c r="CY59" s="4"/>
      <c r="CZ59" s="8"/>
      <c r="DA59" s="4"/>
      <c r="DB59" s="8"/>
      <c r="DC59" s="7"/>
      <c r="DD59" s="7"/>
      <c r="DE59" s="2" t="s">
        <v>138</v>
      </c>
      <c r="DF59" s="2" t="s">
        <v>129</v>
      </c>
      <c r="DG59" s="2" t="s">
        <v>477</v>
      </c>
      <c r="DH59" s="2" t="s">
        <v>968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138</v>
      </c>
      <c r="DR59" s="2" t="s">
        <v>129</v>
      </c>
      <c r="DS59" s="2" t="s">
        <v>417</v>
      </c>
      <c r="DT59" s="2" t="s">
        <v>132</v>
      </c>
      <c r="DU59" s="2" t="s">
        <v>141</v>
      </c>
      <c r="DV59" s="2" t="s">
        <v>132</v>
      </c>
      <c r="DW59" s="4"/>
      <c r="DX59" s="8"/>
      <c r="DY59" s="4"/>
      <c r="DZ59" s="8"/>
      <c r="EA59" s="7"/>
      <c r="EB59" s="7"/>
      <c r="EC59" s="2" t="s">
        <v>166</v>
      </c>
      <c r="ED59" s="2" t="s">
        <v>129</v>
      </c>
      <c r="EE59" s="2" t="s">
        <v>132</v>
      </c>
      <c r="EF59" s="2" t="s">
        <v>132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171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308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138</v>
      </c>
      <c r="FN59" s="2" t="s">
        <v>129</v>
      </c>
      <c r="FO59" s="2" t="s">
        <v>796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138</v>
      </c>
      <c r="FZ59" s="2" t="s">
        <v>129</v>
      </c>
      <c r="GA59" s="2" t="s">
        <v>369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138</v>
      </c>
      <c r="GL59" s="2" t="s">
        <v>129</v>
      </c>
      <c r="GM59" s="2" t="s">
        <v>420</v>
      </c>
      <c r="GN59" s="2" t="s">
        <v>132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160</v>
      </c>
      <c r="GX59" s="2" t="s">
        <v>129</v>
      </c>
      <c r="GY59" s="2" t="s">
        <v>132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308</v>
      </c>
      <c r="HJ59" s="2" t="s">
        <v>129</v>
      </c>
      <c r="HK59" s="2" t="s">
        <v>132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138</v>
      </c>
      <c r="HV59" s="2" t="s">
        <v>129</v>
      </c>
      <c r="HW59" s="2" t="s">
        <v>806</v>
      </c>
      <c r="HX59" s="2" t="s">
        <v>132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479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171</v>
      </c>
      <c r="IT59" s="2" t="s">
        <v>129</v>
      </c>
      <c r="IU59" s="2" t="s">
        <v>132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138</v>
      </c>
      <c r="JF59" s="2" t="s">
        <v>129</v>
      </c>
      <c r="JG59" s="2" t="s">
        <v>475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171</v>
      </c>
      <c r="JR59" s="2" t="s">
        <v>129</v>
      </c>
      <c r="JS59" s="2" t="s">
        <v>132</v>
      </c>
      <c r="JT59" s="2" t="s">
        <v>132</v>
      </c>
      <c r="JU59" s="2" t="s">
        <v>141</v>
      </c>
      <c r="JV59" s="2" t="s">
        <v>132</v>
      </c>
      <c r="JW59" s="4"/>
      <c r="JX59" s="8"/>
      <c r="JY59" s="4"/>
      <c r="JZ59" s="8"/>
      <c r="KA59" s="7"/>
      <c r="KB59" s="7"/>
      <c r="KC59" s="2" t="s">
        <v>132</v>
      </c>
      <c r="KD59" s="2" t="s">
        <v>132</v>
      </c>
      <c r="KE59" s="2" t="s">
        <v>132</v>
      </c>
      <c r="KF59" s="2" t="s">
        <v>132</v>
      </c>
      <c r="KG59" s="2" t="s">
        <v>132</v>
      </c>
      <c r="KH59" s="2" t="s">
        <v>132</v>
      </c>
      <c r="KI59" s="4"/>
      <c r="KJ59" s="8"/>
      <c r="KK59" s="4"/>
      <c r="KL59" s="8"/>
      <c r="KM59" s="7"/>
      <c r="KN59" s="7"/>
      <c r="KO59" s="2" t="s">
        <v>171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171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172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171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171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171</v>
      </c>
      <c r="NJ59" s="2" t="s">
        <v>129</v>
      </c>
      <c r="NK59" s="2" t="s">
        <v>132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171</v>
      </c>
      <c r="NV59" s="2" t="s">
        <v>129</v>
      </c>
      <c r="NW59" s="2" t="s">
        <v>132</v>
      </c>
      <c r="NX59" s="2" t="s">
        <v>132</v>
      </c>
      <c r="NY59" s="2" t="s">
        <v>141</v>
      </c>
      <c r="NZ59" s="2" t="s">
        <v>132</v>
      </c>
      <c r="OA59" s="4"/>
      <c r="OB59" s="8"/>
      <c r="OC59" s="4"/>
      <c r="OD59" s="8"/>
      <c r="OE59" s="7"/>
      <c r="OF59" s="7"/>
      <c r="OG59" s="2" t="s">
        <v>171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171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171</v>
      </c>
      <c r="PF59" s="2" t="s">
        <v>129</v>
      </c>
      <c r="PG59" s="2" t="s">
        <v>132</v>
      </c>
      <c r="PH59" s="2" t="s">
        <v>132</v>
      </c>
      <c r="PI59" s="2" t="s">
        <v>141</v>
      </c>
      <c r="PJ59" s="2" t="s">
        <v>132</v>
      </c>
      <c r="PK59" s="4"/>
      <c r="PL59" s="8"/>
      <c r="PM59" s="4"/>
      <c r="PN59" s="8"/>
      <c r="PO59" s="7"/>
      <c r="PP59" s="7"/>
      <c r="PQ59" s="2" t="s">
        <v>171</v>
      </c>
      <c r="PR59" s="2" t="s">
        <v>129</v>
      </c>
      <c r="PS59" s="2" t="s">
        <v>132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138</v>
      </c>
      <c r="QD59" s="2" t="s">
        <v>129</v>
      </c>
      <c r="QE59" s="2" t="s">
        <v>475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172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171</v>
      </c>
      <c r="RN59" s="2" t="s">
        <v>129</v>
      </c>
      <c r="RO59" s="2" t="s">
        <v>132</v>
      </c>
      <c r="RP59" s="2" t="s">
        <v>132</v>
      </c>
      <c r="RQ59" s="2" t="s">
        <v>141</v>
      </c>
      <c r="RR59" s="2" t="s">
        <v>132</v>
      </c>
    </row>
    <row r="60">
      <c r="A60" s="2" t="s">
        <v>969</v>
      </c>
      <c r="B60" s="2" t="s">
        <v>121</v>
      </c>
      <c r="C60" s="2" t="s">
        <v>122</v>
      </c>
      <c r="D60" s="2" t="s">
        <v>959</v>
      </c>
      <c r="E60" s="2" t="s">
        <v>960</v>
      </c>
      <c r="F60" s="2" t="s">
        <v>961</v>
      </c>
      <c r="G60" s="2" t="s">
        <v>961</v>
      </c>
      <c r="H60" s="2" t="s">
        <v>961</v>
      </c>
      <c r="I60" s="2" t="s">
        <v>962</v>
      </c>
      <c r="J60" s="2" t="s">
        <v>970</v>
      </c>
      <c r="K60" s="2" t="s">
        <v>473</v>
      </c>
      <c r="L60" s="3">
        <v>47.52</v>
      </c>
      <c r="M60" s="3">
        <v>49.9</v>
      </c>
      <c r="N60" s="3">
        <v>109.99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971</v>
      </c>
      <c r="T60" s="2" t="s">
        <v>132</v>
      </c>
      <c r="U60" s="2" t="s">
        <v>185</v>
      </c>
      <c r="V60" s="2" t="s">
        <v>186</v>
      </c>
      <c r="W60" s="2" t="s">
        <v>134</v>
      </c>
      <c r="X60" s="2" t="s">
        <v>408</v>
      </c>
      <c r="Y60" s="2" t="s">
        <v>614</v>
      </c>
      <c r="Z60" s="4">
        <v>1741</v>
      </c>
      <c r="AA60" s="4">
        <f>=ROUNDDOWN(39.5681818181818,0)</f>
      </c>
      <c r="AB60" s="5">
        <v>44</v>
      </c>
      <c r="AC60" s="2" t="s">
        <v>972</v>
      </c>
      <c r="AD60" s="4">
        <v>400</v>
      </c>
      <c r="AE60" s="4">
        <v>400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33</v>
      </c>
      <c r="AQ60" s="8">
        <v>1743.02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0.9167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33</v>
      </c>
      <c r="BK60" s="8">
        <v>1743.02</v>
      </c>
      <c r="BL60" s="2" t="s">
        <v>973</v>
      </c>
      <c r="BM60" s="7">
        <v>1</v>
      </c>
      <c r="BN60" s="7">
        <v>1</v>
      </c>
      <c r="BO60" s="4">
        <v>7</v>
      </c>
      <c r="BP60" s="8">
        <v>295.29</v>
      </c>
      <c r="BQ60" s="4"/>
      <c r="BR60" s="8"/>
      <c r="BS60" s="7"/>
      <c r="BT60" s="7"/>
      <c r="BU60" s="2" t="s">
        <v>138</v>
      </c>
      <c r="BV60" s="2" t="s">
        <v>129</v>
      </c>
      <c r="BW60" s="2" t="s">
        <v>974</v>
      </c>
      <c r="BX60" s="2" t="s">
        <v>975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138</v>
      </c>
      <c r="CH60" s="2" t="s">
        <v>129</v>
      </c>
      <c r="CI60" s="2" t="s">
        <v>976</v>
      </c>
      <c r="CJ60" s="2" t="s">
        <v>977</v>
      </c>
      <c r="CK60" s="2" t="s">
        <v>141</v>
      </c>
      <c r="CL60" s="2" t="s">
        <v>132</v>
      </c>
      <c r="CM60" s="4">
        <v>1</v>
      </c>
      <c r="CN60" s="8">
        <v>51.61</v>
      </c>
      <c r="CO60" s="4"/>
      <c r="CP60" s="8"/>
      <c r="CQ60" s="7"/>
      <c r="CR60" s="7"/>
      <c r="CS60" s="2" t="s">
        <v>138</v>
      </c>
      <c r="CT60" s="2" t="s">
        <v>129</v>
      </c>
      <c r="CU60" s="2" t="s">
        <v>132</v>
      </c>
      <c r="CV60" s="2" t="s">
        <v>551</v>
      </c>
      <c r="CW60" s="2" t="s">
        <v>141</v>
      </c>
      <c r="CX60" s="2" t="s">
        <v>132</v>
      </c>
      <c r="CY60" s="4">
        <v>11</v>
      </c>
      <c r="CZ60" s="8">
        <v>637.23</v>
      </c>
      <c r="DA60" s="4"/>
      <c r="DB60" s="8"/>
      <c r="DC60" s="7"/>
      <c r="DD60" s="7"/>
      <c r="DE60" s="2" t="s">
        <v>138</v>
      </c>
      <c r="DF60" s="2" t="s">
        <v>129</v>
      </c>
      <c r="DG60" s="2" t="s">
        <v>978</v>
      </c>
      <c r="DH60" s="2" t="s">
        <v>979</v>
      </c>
      <c r="DI60" s="2" t="s">
        <v>141</v>
      </c>
      <c r="DJ60" s="2" t="s">
        <v>132</v>
      </c>
      <c r="DK60" s="4">
        <v>1</v>
      </c>
      <c r="DL60" s="8">
        <v>58.32</v>
      </c>
      <c r="DM60" s="4"/>
      <c r="DN60" s="8"/>
      <c r="DO60" s="7"/>
      <c r="DP60" s="7"/>
      <c r="DQ60" s="2" t="s">
        <v>138</v>
      </c>
      <c r="DR60" s="2" t="s">
        <v>129</v>
      </c>
      <c r="DS60" s="2" t="s">
        <v>266</v>
      </c>
      <c r="DT60" s="2" t="s">
        <v>980</v>
      </c>
      <c r="DU60" s="2" t="s">
        <v>141</v>
      </c>
      <c r="DV60" s="2" t="s">
        <v>132</v>
      </c>
      <c r="DW60" s="4"/>
      <c r="DX60" s="8"/>
      <c r="DY60" s="4"/>
      <c r="DZ60" s="8"/>
      <c r="EA60" s="7"/>
      <c r="EB60" s="7"/>
      <c r="EC60" s="2" t="s">
        <v>138</v>
      </c>
      <c r="ED60" s="2" t="s">
        <v>129</v>
      </c>
      <c r="EE60" s="2" t="s">
        <v>618</v>
      </c>
      <c r="EF60" s="2" t="s">
        <v>981</v>
      </c>
      <c r="EG60" s="2" t="s">
        <v>141</v>
      </c>
      <c r="EH60" s="2" t="s">
        <v>132</v>
      </c>
      <c r="EI60" s="4">
        <v>9</v>
      </c>
      <c r="EJ60" s="8">
        <v>485.01</v>
      </c>
      <c r="EK60" s="4"/>
      <c r="EL60" s="8"/>
      <c r="EM60" s="7"/>
      <c r="EN60" s="7"/>
      <c r="EO60" s="2" t="s">
        <v>138</v>
      </c>
      <c r="EP60" s="2" t="s">
        <v>129</v>
      </c>
      <c r="EQ60" s="2" t="s">
        <v>150</v>
      </c>
      <c r="ER60" s="2" t="s">
        <v>198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138</v>
      </c>
      <c r="FB60" s="2" t="s">
        <v>173</v>
      </c>
      <c r="FC60" s="2" t="s">
        <v>982</v>
      </c>
      <c r="FD60" s="2" t="s">
        <v>983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138</v>
      </c>
      <c r="FN60" s="2" t="s">
        <v>129</v>
      </c>
      <c r="FO60" s="2" t="s">
        <v>544</v>
      </c>
      <c r="FP60" s="2" t="s">
        <v>984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138</v>
      </c>
      <c r="FZ60" s="2" t="s">
        <v>129</v>
      </c>
      <c r="GA60" s="2" t="s">
        <v>939</v>
      </c>
      <c r="GB60" s="2" t="s">
        <v>985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158</v>
      </c>
      <c r="GN60" s="2" t="s">
        <v>986</v>
      </c>
      <c r="GO60" s="2" t="s">
        <v>141</v>
      </c>
      <c r="GP60" s="2" t="s">
        <v>132</v>
      </c>
      <c r="GQ60" s="4">
        <v>4</v>
      </c>
      <c r="GR60" s="8">
        <v>215.56</v>
      </c>
      <c r="GS60" s="4"/>
      <c r="GT60" s="8"/>
      <c r="GU60" s="7"/>
      <c r="GV60" s="7"/>
      <c r="GW60" s="2" t="s">
        <v>138</v>
      </c>
      <c r="GX60" s="2" t="s">
        <v>129</v>
      </c>
      <c r="GY60" s="2" t="s">
        <v>242</v>
      </c>
      <c r="GZ60" s="2" t="s">
        <v>346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138</v>
      </c>
      <c r="HJ60" s="2" t="s">
        <v>129</v>
      </c>
      <c r="HK60" s="2" t="s">
        <v>161</v>
      </c>
      <c r="HL60" s="2" t="s">
        <v>987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138</v>
      </c>
      <c r="HV60" s="2" t="s">
        <v>129</v>
      </c>
      <c r="HW60" s="2" t="s">
        <v>163</v>
      </c>
      <c r="HX60" s="2" t="s">
        <v>132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164</v>
      </c>
      <c r="IJ60" s="2" t="s">
        <v>988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166</v>
      </c>
      <c r="IT60" s="2" t="s">
        <v>129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138</v>
      </c>
      <c r="JF60" s="2" t="s">
        <v>129</v>
      </c>
      <c r="JG60" s="2" t="s">
        <v>976</v>
      </c>
      <c r="JH60" s="2" t="s">
        <v>984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138</v>
      </c>
      <c r="KD60" s="2" t="s">
        <v>168</v>
      </c>
      <c r="KE60" s="2" t="s">
        <v>989</v>
      </c>
      <c r="KF60" s="2" t="s">
        <v>621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171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172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171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171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171</v>
      </c>
      <c r="NJ60" s="2" t="s">
        <v>129</v>
      </c>
      <c r="NK60" s="2" t="s">
        <v>132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171</v>
      </c>
      <c r="NV60" s="2" t="s">
        <v>173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171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138</v>
      </c>
      <c r="PF60" s="2" t="s">
        <v>173</v>
      </c>
      <c r="PG60" s="2" t="s">
        <v>174</v>
      </c>
      <c r="PH60" s="2" t="s">
        <v>990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138</v>
      </c>
      <c r="QD60" s="2" t="s">
        <v>129</v>
      </c>
      <c r="QE60" s="2" t="s">
        <v>176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138</v>
      </c>
      <c r="QP60" s="2" t="s">
        <v>173</v>
      </c>
      <c r="QQ60" s="2" t="s">
        <v>991</v>
      </c>
      <c r="QR60" s="2" t="s">
        <v>992</v>
      </c>
      <c r="QS60" s="2" t="s">
        <v>141</v>
      </c>
      <c r="QT60" s="2" t="s">
        <v>132</v>
      </c>
      <c r="QU60" s="4"/>
      <c r="QV60" s="8"/>
      <c r="QW60" s="4"/>
      <c r="QX60" s="8"/>
      <c r="QY60" s="7"/>
      <c r="QZ60" s="7"/>
      <c r="RA60" s="2" t="s">
        <v>171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138</v>
      </c>
      <c r="RN60" s="2" t="s">
        <v>173</v>
      </c>
      <c r="RO60" s="2" t="s">
        <v>993</v>
      </c>
      <c r="RP60" s="2" t="s">
        <v>994</v>
      </c>
      <c r="RQ60" s="2" t="s">
        <v>141</v>
      </c>
      <c r="RR60" s="2" t="s">
        <v>132</v>
      </c>
    </row>
    <row r="61">
      <c r="A61" s="2" t="s">
        <v>995</v>
      </c>
      <c r="B61" s="2" t="s">
        <v>121</v>
      </c>
      <c r="C61" s="2" t="s">
        <v>122</v>
      </c>
      <c r="D61" s="2" t="s">
        <v>959</v>
      </c>
      <c r="E61" s="2" t="s">
        <v>960</v>
      </c>
      <c r="F61" s="2" t="s">
        <v>961</v>
      </c>
      <c r="G61" s="2" t="s">
        <v>961</v>
      </c>
      <c r="H61" s="2" t="s">
        <v>961</v>
      </c>
      <c r="I61" s="2" t="s">
        <v>962</v>
      </c>
      <c r="J61" s="2" t="s">
        <v>970</v>
      </c>
      <c r="K61" s="2" t="s">
        <v>996</v>
      </c>
      <c r="L61" s="3">
        <v>47.52</v>
      </c>
      <c r="M61" s="3">
        <v>49.9</v>
      </c>
      <c r="N61" s="3">
        <v>109.99</v>
      </c>
      <c r="O61" s="2" t="s">
        <v>129</v>
      </c>
      <c r="P61" s="2" t="s">
        <v>256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185</v>
      </c>
      <c r="V61" s="2" t="s">
        <v>133</v>
      </c>
      <c r="W61" s="2" t="s">
        <v>134</v>
      </c>
      <c r="X61" s="2" t="s">
        <v>408</v>
      </c>
      <c r="Y61" s="2" t="s">
        <v>997</v>
      </c>
      <c r="Z61" s="4">
        <v>270</v>
      </c>
      <c r="AA61" s="4">
        <f>=ROUNDDOWN(30,0)</f>
      </c>
      <c r="AB61" s="5">
        <v>9</v>
      </c>
      <c r="AC61" s="2" t="s">
        <v>924</v>
      </c>
      <c r="AD61" s="4">
        <v>200</v>
      </c>
      <c r="AE61" s="4">
        <v>200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16</v>
      </c>
      <c r="AQ61" s="8">
        <v>872.93</v>
      </c>
      <c r="AR61" s="4"/>
      <c r="AS61" s="8"/>
      <c r="AT61" s="7"/>
      <c r="AU61" s="7"/>
      <c r="AV61" s="4">
        <v>16</v>
      </c>
      <c r="AW61" s="8">
        <v>872.93</v>
      </c>
      <c r="AX61" s="4"/>
      <c r="AY61" s="8"/>
      <c r="AZ61" s="7"/>
      <c r="BA61" s="7"/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0.2387</v>
      </c>
      <c r="BJ61" s="4">
        <v>16</v>
      </c>
      <c r="BK61" s="8">
        <v>872.93</v>
      </c>
      <c r="BL61" s="2" t="s">
        <v>998</v>
      </c>
      <c r="BM61" s="7">
        <v>1</v>
      </c>
      <c r="BN61" s="7">
        <v>1</v>
      </c>
      <c r="BO61" s="4">
        <v>1</v>
      </c>
      <c r="BP61" s="8">
        <v>47.63</v>
      </c>
      <c r="BQ61" s="4"/>
      <c r="BR61" s="8"/>
      <c r="BS61" s="7"/>
      <c r="BT61" s="7"/>
      <c r="BU61" s="2" t="s">
        <v>138</v>
      </c>
      <c r="BV61" s="2" t="s">
        <v>129</v>
      </c>
      <c r="BW61" s="2" t="s">
        <v>999</v>
      </c>
      <c r="BX61" s="2" t="s">
        <v>1000</v>
      </c>
      <c r="BY61" s="2" t="s">
        <v>141</v>
      </c>
      <c r="BZ61" s="2" t="s">
        <v>132</v>
      </c>
      <c r="CA61" s="4"/>
      <c r="CB61" s="8"/>
      <c r="CC61" s="4"/>
      <c r="CD61" s="8"/>
      <c r="CE61" s="7"/>
      <c r="CF61" s="7"/>
      <c r="CG61" s="2" t="s">
        <v>138</v>
      </c>
      <c r="CH61" s="2" t="s">
        <v>129</v>
      </c>
      <c r="CI61" s="2" t="s">
        <v>997</v>
      </c>
      <c r="CJ61" s="2" t="s">
        <v>1001</v>
      </c>
      <c r="CK61" s="2" t="s">
        <v>141</v>
      </c>
      <c r="CL61" s="2" t="s">
        <v>132</v>
      </c>
      <c r="CM61" s="4">
        <v>6</v>
      </c>
      <c r="CN61" s="8">
        <v>344.28</v>
      </c>
      <c r="CO61" s="4"/>
      <c r="CP61" s="8"/>
      <c r="CQ61" s="7"/>
      <c r="CR61" s="7"/>
      <c r="CS61" s="2" t="s">
        <v>138</v>
      </c>
      <c r="CT61" s="2" t="s">
        <v>129</v>
      </c>
      <c r="CU61" s="2" t="s">
        <v>132</v>
      </c>
      <c r="CV61" s="2" t="s">
        <v>132</v>
      </c>
      <c r="CW61" s="2" t="s">
        <v>141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1002</v>
      </c>
      <c r="DH61" s="2" t="s">
        <v>1003</v>
      </c>
      <c r="DI61" s="2" t="s">
        <v>141</v>
      </c>
      <c r="DJ61" s="2" t="s">
        <v>132</v>
      </c>
      <c r="DK61" s="4"/>
      <c r="DL61" s="8"/>
      <c r="DM61" s="4"/>
      <c r="DN61" s="8"/>
      <c r="DO61" s="7"/>
      <c r="DP61" s="7"/>
      <c r="DQ61" s="2" t="s">
        <v>138</v>
      </c>
      <c r="DR61" s="2" t="s">
        <v>129</v>
      </c>
      <c r="DS61" s="2" t="s">
        <v>538</v>
      </c>
      <c r="DT61" s="2" t="s">
        <v>1004</v>
      </c>
      <c r="DU61" s="2" t="s">
        <v>141</v>
      </c>
      <c r="DV61" s="2" t="s">
        <v>132</v>
      </c>
      <c r="DW61" s="4"/>
      <c r="DX61" s="8"/>
      <c r="DY61" s="4"/>
      <c r="DZ61" s="8"/>
      <c r="EA61" s="7"/>
      <c r="EB61" s="7"/>
      <c r="EC61" s="2" t="s">
        <v>138</v>
      </c>
      <c r="ED61" s="2" t="s">
        <v>129</v>
      </c>
      <c r="EE61" s="2" t="s">
        <v>540</v>
      </c>
      <c r="EF61" s="2" t="s">
        <v>1005</v>
      </c>
      <c r="EG61" s="2" t="s">
        <v>141</v>
      </c>
      <c r="EH61" s="2" t="s">
        <v>132</v>
      </c>
      <c r="EI61" s="4">
        <v>5</v>
      </c>
      <c r="EJ61" s="8">
        <v>269.45</v>
      </c>
      <c r="EK61" s="4"/>
      <c r="EL61" s="8"/>
      <c r="EM61" s="7"/>
      <c r="EN61" s="7"/>
      <c r="EO61" s="2" t="s">
        <v>138</v>
      </c>
      <c r="EP61" s="2" t="s">
        <v>129</v>
      </c>
      <c r="EQ61" s="2" t="s">
        <v>150</v>
      </c>
      <c r="ER61" s="2" t="s">
        <v>1006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138</v>
      </c>
      <c r="FB61" s="2" t="s">
        <v>173</v>
      </c>
      <c r="FC61" s="2" t="s">
        <v>565</v>
      </c>
      <c r="FD61" s="2" t="s">
        <v>572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129</v>
      </c>
      <c r="FO61" s="2" t="s">
        <v>1007</v>
      </c>
      <c r="FP61" s="2" t="s">
        <v>1008</v>
      </c>
      <c r="FQ61" s="2" t="s">
        <v>141</v>
      </c>
      <c r="FR61" s="2" t="s">
        <v>132</v>
      </c>
      <c r="FS61" s="4">
        <v>1</v>
      </c>
      <c r="FT61" s="8">
        <v>49.9</v>
      </c>
      <c r="FU61" s="4"/>
      <c r="FV61" s="8"/>
      <c r="FW61" s="7"/>
      <c r="FX61" s="7"/>
      <c r="FY61" s="2" t="s">
        <v>138</v>
      </c>
      <c r="FZ61" s="2" t="s">
        <v>129</v>
      </c>
      <c r="GA61" s="2" t="s">
        <v>156</v>
      </c>
      <c r="GB61" s="2" t="s">
        <v>392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370</v>
      </c>
      <c r="GN61" s="2" t="s">
        <v>724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160</v>
      </c>
      <c r="GX61" s="2" t="s">
        <v>129</v>
      </c>
      <c r="GY61" s="2" t="s">
        <v>132</v>
      </c>
      <c r="GZ61" s="2" t="s">
        <v>132</v>
      </c>
      <c r="HA61" s="2" t="s">
        <v>141</v>
      </c>
      <c r="HB61" s="2" t="s">
        <v>132</v>
      </c>
      <c r="HC61" s="4">
        <v>3</v>
      </c>
      <c r="HD61" s="8">
        <v>161.67</v>
      </c>
      <c r="HE61" s="4"/>
      <c r="HF61" s="8"/>
      <c r="HG61" s="7"/>
      <c r="HH61" s="7"/>
      <c r="HI61" s="2" t="s">
        <v>138</v>
      </c>
      <c r="HJ61" s="2" t="s">
        <v>129</v>
      </c>
      <c r="HK61" s="2" t="s">
        <v>1009</v>
      </c>
      <c r="HL61" s="2" t="s">
        <v>1010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138</v>
      </c>
      <c r="HV61" s="2" t="s">
        <v>129</v>
      </c>
      <c r="HW61" s="2" t="s">
        <v>163</v>
      </c>
      <c r="HX61" s="2" t="s">
        <v>132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1011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166</v>
      </c>
      <c r="IT61" s="2" t="s">
        <v>129</v>
      </c>
      <c r="IU61" s="2" t="s">
        <v>132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138</v>
      </c>
      <c r="JF61" s="2" t="s">
        <v>129</v>
      </c>
      <c r="JG61" s="2" t="s">
        <v>997</v>
      </c>
      <c r="JH61" s="2" t="s">
        <v>1012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132</v>
      </c>
      <c r="JR61" s="2" t="s">
        <v>132</v>
      </c>
      <c r="JS61" s="2" t="s">
        <v>132</v>
      </c>
      <c r="JT61" s="2" t="s">
        <v>132</v>
      </c>
      <c r="JU61" s="2" t="s">
        <v>132</v>
      </c>
      <c r="JV61" s="2" t="s">
        <v>132</v>
      </c>
      <c r="JW61" s="4"/>
      <c r="JX61" s="8"/>
      <c r="JY61" s="4"/>
      <c r="JZ61" s="8"/>
      <c r="KA61" s="7"/>
      <c r="KB61" s="7"/>
      <c r="KC61" s="2" t="s">
        <v>138</v>
      </c>
      <c r="KD61" s="2" t="s">
        <v>168</v>
      </c>
      <c r="KE61" s="2" t="s">
        <v>1013</v>
      </c>
      <c r="KF61" s="2" t="s">
        <v>1014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171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172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171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171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172</v>
      </c>
      <c r="MX61" s="2" t="s">
        <v>129</v>
      </c>
      <c r="MY61" s="2" t="s">
        <v>132</v>
      </c>
      <c r="MZ61" s="2" t="s">
        <v>132</v>
      </c>
      <c r="NA61" s="2" t="s">
        <v>141</v>
      </c>
      <c r="NB61" s="2" t="s">
        <v>132</v>
      </c>
      <c r="NC61" s="4"/>
      <c r="ND61" s="8"/>
      <c r="NE61" s="4"/>
      <c r="NF61" s="8"/>
      <c r="NG61" s="7"/>
      <c r="NH61" s="7"/>
      <c r="NI61" s="2" t="s">
        <v>171</v>
      </c>
      <c r="NJ61" s="2" t="s">
        <v>129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171</v>
      </c>
      <c r="NV61" s="2" t="s">
        <v>173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171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138</v>
      </c>
      <c r="PF61" s="2" t="s">
        <v>173</v>
      </c>
      <c r="PG61" s="2" t="s">
        <v>400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138</v>
      </c>
      <c r="QD61" s="2" t="s">
        <v>129</v>
      </c>
      <c r="QE61" s="2" t="s">
        <v>176</v>
      </c>
      <c r="QF61" s="2" t="s">
        <v>132</v>
      </c>
      <c r="QG61" s="2" t="s">
        <v>141</v>
      </c>
      <c r="QH61" s="2" t="s">
        <v>132</v>
      </c>
      <c r="QI61" s="4"/>
      <c r="QJ61" s="8"/>
      <c r="QK61" s="4"/>
      <c r="QL61" s="8"/>
      <c r="QM61" s="7"/>
      <c r="QN61" s="7"/>
      <c r="QO61" s="2" t="s">
        <v>308</v>
      </c>
      <c r="QP61" s="2" t="s">
        <v>173</v>
      </c>
      <c r="QQ61" s="2" t="s">
        <v>132</v>
      </c>
      <c r="QR61" s="2" t="s">
        <v>132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171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138</v>
      </c>
      <c r="RN61" s="2" t="s">
        <v>173</v>
      </c>
      <c r="RO61" s="2" t="s">
        <v>1015</v>
      </c>
      <c r="RP61" s="2" t="s">
        <v>1016</v>
      </c>
      <c r="RQ61" s="2" t="s">
        <v>141</v>
      </c>
      <c r="RR61" s="2" t="s">
        <v>132</v>
      </c>
    </row>
    <row r="62">
      <c r="A62" s="2" t="s">
        <v>1017</v>
      </c>
      <c r="B62" s="2" t="s">
        <v>121</v>
      </c>
      <c r="C62" s="2" t="s">
        <v>122</v>
      </c>
      <c r="D62" s="2" t="s">
        <v>959</v>
      </c>
      <c r="E62" s="2" t="s">
        <v>960</v>
      </c>
      <c r="F62" s="2" t="s">
        <v>961</v>
      </c>
      <c r="G62" s="2" t="s">
        <v>961</v>
      </c>
      <c r="H62" s="2" t="s">
        <v>961</v>
      </c>
      <c r="I62" s="2" t="s">
        <v>962</v>
      </c>
      <c r="J62" s="2" t="s">
        <v>970</v>
      </c>
      <c r="K62" s="2" t="s">
        <v>1018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256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185</v>
      </c>
      <c r="V62" s="2" t="s">
        <v>133</v>
      </c>
      <c r="W62" s="2" t="s">
        <v>134</v>
      </c>
      <c r="X62" s="2" t="s">
        <v>408</v>
      </c>
      <c r="Y62" s="2" t="s">
        <v>997</v>
      </c>
      <c r="Z62" s="4">
        <v>201</v>
      </c>
      <c r="AA62" s="4">
        <f>=ROUNDDOWN(22.3333333333333,0)</f>
      </c>
      <c r="AB62" s="5">
        <v>9</v>
      </c>
      <c r="AC62" s="2" t="s">
        <v>924</v>
      </c>
      <c r="AD62" s="4">
        <v>200</v>
      </c>
      <c r="AE62" s="4">
        <v>600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14</v>
      </c>
      <c r="AQ62" s="8">
        <v>769.64</v>
      </c>
      <c r="AR62" s="4"/>
      <c r="AS62" s="8"/>
      <c r="AT62" s="7"/>
      <c r="AU62" s="7"/>
      <c r="AV62" s="4">
        <v>14</v>
      </c>
      <c r="AW62" s="8">
        <v>769.64</v>
      </c>
      <c r="AX62" s="4"/>
      <c r="AY62" s="8"/>
      <c r="AZ62" s="7"/>
      <c r="BA62" s="7"/>
      <c r="BB62" s="7">
        <v>1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0.2105</v>
      </c>
      <c r="BJ62" s="4">
        <v>14</v>
      </c>
      <c r="BK62" s="8">
        <v>769.64</v>
      </c>
      <c r="BL62" s="2" t="s">
        <v>1019</v>
      </c>
      <c r="BM62" s="7">
        <v>1</v>
      </c>
      <c r="BN62" s="7">
        <v>1</v>
      </c>
      <c r="BO62" s="4">
        <v>4</v>
      </c>
      <c r="BP62" s="8">
        <v>190.52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999</v>
      </c>
      <c r="BX62" s="2" t="s">
        <v>1020</v>
      </c>
      <c r="BY62" s="2" t="s">
        <v>141</v>
      </c>
      <c r="BZ62" s="2" t="s">
        <v>132</v>
      </c>
      <c r="CA62" s="4"/>
      <c r="CB62" s="8"/>
      <c r="CC62" s="4"/>
      <c r="CD62" s="8"/>
      <c r="CE62" s="7"/>
      <c r="CF62" s="7"/>
      <c r="CG62" s="2" t="s">
        <v>138</v>
      </c>
      <c r="CH62" s="2" t="s">
        <v>129</v>
      </c>
      <c r="CI62" s="2" t="s">
        <v>997</v>
      </c>
      <c r="CJ62" s="2" t="s">
        <v>1021</v>
      </c>
      <c r="CK62" s="2" t="s">
        <v>141</v>
      </c>
      <c r="CL62" s="2" t="s">
        <v>132</v>
      </c>
      <c r="CM62" s="4">
        <v>1</v>
      </c>
      <c r="CN62" s="8">
        <v>60.72</v>
      </c>
      <c r="CO62" s="4"/>
      <c r="CP62" s="8"/>
      <c r="CQ62" s="7"/>
      <c r="CR62" s="7"/>
      <c r="CS62" s="2" t="s">
        <v>138</v>
      </c>
      <c r="CT62" s="2" t="s">
        <v>129</v>
      </c>
      <c r="CU62" s="2" t="s">
        <v>132</v>
      </c>
      <c r="CV62" s="2" t="s">
        <v>132</v>
      </c>
      <c r="CW62" s="2" t="s">
        <v>141</v>
      </c>
      <c r="CX62" s="2" t="s">
        <v>132</v>
      </c>
      <c r="CY62" s="4">
        <v>3</v>
      </c>
      <c r="CZ62" s="8">
        <v>173.79</v>
      </c>
      <c r="DA62" s="4"/>
      <c r="DB62" s="8"/>
      <c r="DC62" s="7"/>
      <c r="DD62" s="7"/>
      <c r="DE62" s="2" t="s">
        <v>138</v>
      </c>
      <c r="DF62" s="2" t="s">
        <v>129</v>
      </c>
      <c r="DG62" s="2" t="s">
        <v>1002</v>
      </c>
      <c r="DH62" s="2" t="s">
        <v>752</v>
      </c>
      <c r="DI62" s="2" t="s">
        <v>141</v>
      </c>
      <c r="DJ62" s="2" t="s">
        <v>132</v>
      </c>
      <c r="DK62" s="4">
        <v>3</v>
      </c>
      <c r="DL62" s="8">
        <v>182.94</v>
      </c>
      <c r="DM62" s="4"/>
      <c r="DN62" s="8"/>
      <c r="DO62" s="7"/>
      <c r="DP62" s="7"/>
      <c r="DQ62" s="2" t="s">
        <v>138</v>
      </c>
      <c r="DR62" s="2" t="s">
        <v>129</v>
      </c>
      <c r="DS62" s="2" t="s">
        <v>538</v>
      </c>
      <c r="DT62" s="2" t="s">
        <v>1022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138</v>
      </c>
      <c r="ED62" s="2" t="s">
        <v>129</v>
      </c>
      <c r="EE62" s="2" t="s">
        <v>1023</v>
      </c>
      <c r="EF62" s="2" t="s">
        <v>1024</v>
      </c>
      <c r="EG62" s="2" t="s">
        <v>141</v>
      </c>
      <c r="EH62" s="2" t="s">
        <v>132</v>
      </c>
      <c r="EI62" s="4"/>
      <c r="EJ62" s="8"/>
      <c r="EK62" s="4"/>
      <c r="EL62" s="8"/>
      <c r="EM62" s="7"/>
      <c r="EN62" s="7"/>
      <c r="EO62" s="2" t="s">
        <v>138</v>
      </c>
      <c r="EP62" s="2" t="s">
        <v>129</v>
      </c>
      <c r="EQ62" s="2" t="s">
        <v>150</v>
      </c>
      <c r="ER62" s="2" t="s">
        <v>1025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138</v>
      </c>
      <c r="FB62" s="2" t="s">
        <v>173</v>
      </c>
      <c r="FC62" s="2" t="s">
        <v>565</v>
      </c>
      <c r="FD62" s="2" t="s">
        <v>1026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138</v>
      </c>
      <c r="FN62" s="2" t="s">
        <v>129</v>
      </c>
      <c r="FO62" s="2" t="s">
        <v>1007</v>
      </c>
      <c r="FP62" s="2" t="s">
        <v>1027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138</v>
      </c>
      <c r="FZ62" s="2" t="s">
        <v>129</v>
      </c>
      <c r="GA62" s="2" t="s">
        <v>156</v>
      </c>
      <c r="GB62" s="2" t="s">
        <v>132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370</v>
      </c>
      <c r="GN62" s="2" t="s">
        <v>1028</v>
      </c>
      <c r="GO62" s="2" t="s">
        <v>141</v>
      </c>
      <c r="GP62" s="2" t="s">
        <v>132</v>
      </c>
      <c r="GQ62" s="4"/>
      <c r="GR62" s="8"/>
      <c r="GS62" s="4"/>
      <c r="GT62" s="8"/>
      <c r="GU62" s="7"/>
      <c r="GV62" s="7"/>
      <c r="GW62" s="2" t="s">
        <v>160</v>
      </c>
      <c r="GX62" s="2" t="s">
        <v>129</v>
      </c>
      <c r="GY62" s="2" t="s">
        <v>132</v>
      </c>
      <c r="GZ62" s="2" t="s">
        <v>132</v>
      </c>
      <c r="HA62" s="2" t="s">
        <v>141</v>
      </c>
      <c r="HB62" s="2" t="s">
        <v>132</v>
      </c>
      <c r="HC62" s="4">
        <v>3</v>
      </c>
      <c r="HD62" s="8">
        <v>161.67</v>
      </c>
      <c r="HE62" s="4"/>
      <c r="HF62" s="8"/>
      <c r="HG62" s="7"/>
      <c r="HH62" s="7"/>
      <c r="HI62" s="2" t="s">
        <v>138</v>
      </c>
      <c r="HJ62" s="2" t="s">
        <v>129</v>
      </c>
      <c r="HK62" s="2" t="s">
        <v>1009</v>
      </c>
      <c r="HL62" s="2" t="s">
        <v>1029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138</v>
      </c>
      <c r="HV62" s="2" t="s">
        <v>129</v>
      </c>
      <c r="HW62" s="2" t="s">
        <v>246</v>
      </c>
      <c r="HX62" s="2" t="s">
        <v>132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1011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166</v>
      </c>
      <c r="IT62" s="2" t="s">
        <v>129</v>
      </c>
      <c r="IU62" s="2" t="s">
        <v>132</v>
      </c>
      <c r="IV62" s="2" t="s">
        <v>132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138</v>
      </c>
      <c r="JF62" s="2" t="s">
        <v>129</v>
      </c>
      <c r="JG62" s="2" t="s">
        <v>997</v>
      </c>
      <c r="JH62" s="2" t="s">
        <v>1030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138</v>
      </c>
      <c r="KD62" s="2" t="s">
        <v>168</v>
      </c>
      <c r="KE62" s="2" t="s">
        <v>1013</v>
      </c>
      <c r="KF62" s="2" t="s">
        <v>1031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171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172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171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171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172</v>
      </c>
      <c r="MX62" s="2" t="s">
        <v>129</v>
      </c>
      <c r="MY62" s="2" t="s">
        <v>132</v>
      </c>
      <c r="MZ62" s="2" t="s">
        <v>132</v>
      </c>
      <c r="NA62" s="2" t="s">
        <v>141</v>
      </c>
      <c r="NB62" s="2" t="s">
        <v>132</v>
      </c>
      <c r="NC62" s="4"/>
      <c r="ND62" s="8"/>
      <c r="NE62" s="4"/>
      <c r="NF62" s="8"/>
      <c r="NG62" s="7"/>
      <c r="NH62" s="7"/>
      <c r="NI62" s="2" t="s">
        <v>171</v>
      </c>
      <c r="NJ62" s="2" t="s">
        <v>129</v>
      </c>
      <c r="NK62" s="2" t="s">
        <v>132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171</v>
      </c>
      <c r="NV62" s="2" t="s">
        <v>173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171</v>
      </c>
      <c r="OH62" s="2" t="s">
        <v>129</v>
      </c>
      <c r="OI62" s="2" t="s">
        <v>132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138</v>
      </c>
      <c r="PF62" s="2" t="s">
        <v>173</v>
      </c>
      <c r="PG62" s="2" t="s">
        <v>400</v>
      </c>
      <c r="PH62" s="2" t="s">
        <v>1032</v>
      </c>
      <c r="PI62" s="2" t="s">
        <v>141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138</v>
      </c>
      <c r="QD62" s="2" t="s">
        <v>129</v>
      </c>
      <c r="QE62" s="2" t="s">
        <v>176</v>
      </c>
      <c r="QF62" s="2" t="s">
        <v>132</v>
      </c>
      <c r="QG62" s="2" t="s">
        <v>141</v>
      </c>
      <c r="QH62" s="2" t="s">
        <v>132</v>
      </c>
      <c r="QI62" s="4"/>
      <c r="QJ62" s="8"/>
      <c r="QK62" s="4"/>
      <c r="QL62" s="8"/>
      <c r="QM62" s="7"/>
      <c r="QN62" s="7"/>
      <c r="QO62" s="2" t="s">
        <v>308</v>
      </c>
      <c r="QP62" s="2" t="s">
        <v>173</v>
      </c>
      <c r="QQ62" s="2" t="s">
        <v>132</v>
      </c>
      <c r="QR62" s="2" t="s">
        <v>132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171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173</v>
      </c>
      <c r="RO62" s="2" t="s">
        <v>1015</v>
      </c>
      <c r="RP62" s="2" t="s">
        <v>1033</v>
      </c>
      <c r="RQ62" s="2" t="s">
        <v>141</v>
      </c>
      <c r="RR62" s="2" t="s">
        <v>132</v>
      </c>
    </row>
    <row r="63">
      <c r="A63" s="2" t="s">
        <v>1034</v>
      </c>
      <c r="B63" s="2" t="s">
        <v>121</v>
      </c>
      <c r="C63" s="2" t="s">
        <v>122</v>
      </c>
      <c r="D63" s="2" t="s">
        <v>959</v>
      </c>
      <c r="E63" s="2" t="s">
        <v>960</v>
      </c>
      <c r="F63" s="2" t="s">
        <v>961</v>
      </c>
      <c r="G63" s="2" t="s">
        <v>961</v>
      </c>
      <c r="H63" s="2" t="s">
        <v>961</v>
      </c>
      <c r="I63" s="2" t="s">
        <v>962</v>
      </c>
      <c r="J63" s="2" t="s">
        <v>970</v>
      </c>
      <c r="K63" s="2" t="s">
        <v>1035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219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185</v>
      </c>
      <c r="V63" s="2" t="s">
        <v>133</v>
      </c>
      <c r="W63" s="2" t="s">
        <v>134</v>
      </c>
      <c r="X63" s="2" t="s">
        <v>408</v>
      </c>
      <c r="Y63" s="2" t="s">
        <v>390</v>
      </c>
      <c r="Z63" s="4">
        <v>41</v>
      </c>
      <c r="AA63" s="4">
        <f>=ROUNDDOWN(13.6666666666667,0)</f>
      </c>
      <c r="AB63" s="5">
        <v>3</v>
      </c>
      <c r="AC63" s="2" t="s">
        <v>924</v>
      </c>
      <c r="AD63" s="4">
        <v>200</v>
      </c>
      <c r="AE63" s="4">
        <v>200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</v>
      </c>
      <c r="AQ63" s="8">
        <v>112.76</v>
      </c>
      <c r="AR63" s="4"/>
      <c r="AS63" s="8"/>
      <c r="AT63" s="7"/>
      <c r="AU63" s="7"/>
      <c r="AV63" s="4">
        <v>2</v>
      </c>
      <c r="AW63" s="8">
        <v>112.76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0.0308</v>
      </c>
      <c r="BJ63" s="4">
        <v>2</v>
      </c>
      <c r="BK63" s="8">
        <v>112.76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129</v>
      </c>
      <c r="BW63" s="2" t="s">
        <v>462</v>
      </c>
      <c r="BX63" s="2" t="s">
        <v>1036</v>
      </c>
      <c r="BY63" s="2" t="s">
        <v>141</v>
      </c>
      <c r="BZ63" s="2" t="s">
        <v>132</v>
      </c>
      <c r="CA63" s="4">
        <v>2</v>
      </c>
      <c r="CB63" s="8">
        <v>112.76</v>
      </c>
      <c r="CC63" s="4"/>
      <c r="CD63" s="8"/>
      <c r="CE63" s="7"/>
      <c r="CF63" s="7"/>
      <c r="CG63" s="2" t="s">
        <v>138</v>
      </c>
      <c r="CH63" s="2" t="s">
        <v>129</v>
      </c>
      <c r="CI63" s="2" t="s">
        <v>390</v>
      </c>
      <c r="CJ63" s="2" t="s">
        <v>1037</v>
      </c>
      <c r="CK63" s="2" t="s">
        <v>141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132</v>
      </c>
      <c r="CV63" s="2" t="s">
        <v>132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461</v>
      </c>
      <c r="DH63" s="2" t="s">
        <v>1038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447</v>
      </c>
      <c r="DT63" s="2" t="s">
        <v>1039</v>
      </c>
      <c r="DU63" s="2" t="s">
        <v>141</v>
      </c>
      <c r="DV63" s="2" t="s">
        <v>132</v>
      </c>
      <c r="DW63" s="4"/>
      <c r="DX63" s="8"/>
      <c r="DY63" s="4"/>
      <c r="DZ63" s="8"/>
      <c r="EA63" s="7"/>
      <c r="EB63" s="7"/>
      <c r="EC63" s="2" t="s">
        <v>418</v>
      </c>
      <c r="ED63" s="2" t="s">
        <v>129</v>
      </c>
      <c r="EE63" s="2" t="s">
        <v>132</v>
      </c>
      <c r="EF63" s="2" t="s">
        <v>132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138</v>
      </c>
      <c r="EP63" s="2" t="s">
        <v>129</v>
      </c>
      <c r="EQ63" s="2" t="s">
        <v>364</v>
      </c>
      <c r="ER63" s="2" t="s">
        <v>132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138</v>
      </c>
      <c r="FB63" s="2" t="s">
        <v>129</v>
      </c>
      <c r="FC63" s="2" t="s">
        <v>450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1040</v>
      </c>
      <c r="FP63" s="2" t="s">
        <v>1041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129</v>
      </c>
      <c r="GA63" s="2" t="s">
        <v>452</v>
      </c>
      <c r="GB63" s="2" t="s">
        <v>1042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370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171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129</v>
      </c>
      <c r="HK63" s="2" t="s">
        <v>453</v>
      </c>
      <c r="HL63" s="2" t="s">
        <v>1043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246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375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171</v>
      </c>
      <c r="IT63" s="2" t="s">
        <v>129</v>
      </c>
      <c r="IU63" s="2" t="s">
        <v>132</v>
      </c>
      <c r="IV63" s="2" t="s">
        <v>132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138</v>
      </c>
      <c r="JF63" s="2" t="s">
        <v>129</v>
      </c>
      <c r="JG63" s="2" t="s">
        <v>390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308</v>
      </c>
      <c r="KD63" s="2" t="s">
        <v>129</v>
      </c>
      <c r="KE63" s="2" t="s">
        <v>132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171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171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172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171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171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172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171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171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138</v>
      </c>
      <c r="PF63" s="2" t="s">
        <v>173</v>
      </c>
      <c r="PG63" s="2" t="s">
        <v>312</v>
      </c>
      <c r="PH63" s="2" t="s">
        <v>132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171</v>
      </c>
      <c r="PR63" s="2" t="s">
        <v>129</v>
      </c>
      <c r="PS63" s="2" t="s">
        <v>132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138</v>
      </c>
      <c r="QD63" s="2" t="s">
        <v>129</v>
      </c>
      <c r="QE63" s="2" t="s">
        <v>176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171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173</v>
      </c>
      <c r="RO63" s="2" t="s">
        <v>469</v>
      </c>
      <c r="RP63" s="2" t="s">
        <v>919</v>
      </c>
      <c r="RQ63" s="2" t="s">
        <v>141</v>
      </c>
      <c r="RR63" s="2" t="s">
        <v>132</v>
      </c>
    </row>
    <row r="64">
      <c r="A64" s="2" t="s">
        <v>1044</v>
      </c>
      <c r="B64" s="2" t="s">
        <v>121</v>
      </c>
      <c r="C64" s="2" t="s">
        <v>122</v>
      </c>
      <c r="D64" s="2" t="s">
        <v>959</v>
      </c>
      <c r="E64" s="2" t="s">
        <v>960</v>
      </c>
      <c r="F64" s="2" t="s">
        <v>961</v>
      </c>
      <c r="G64" s="2" t="s">
        <v>961</v>
      </c>
      <c r="H64" s="2" t="s">
        <v>961</v>
      </c>
      <c r="I64" s="2" t="s">
        <v>962</v>
      </c>
      <c r="J64" s="2" t="s">
        <v>970</v>
      </c>
      <c r="K64" s="2" t="s">
        <v>1045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407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185</v>
      </c>
      <c r="V64" s="2" t="s">
        <v>133</v>
      </c>
      <c r="W64" s="2" t="s">
        <v>134</v>
      </c>
      <c r="X64" s="2" t="s">
        <v>408</v>
      </c>
      <c r="Y64" s="2" t="s">
        <v>693</v>
      </c>
      <c r="Z64" s="4">
        <v>96</v>
      </c>
      <c r="AA64" s="4">
        <f>=ROUNDDOWN({0},0)</f>
      </c>
      <c r="AB64" s="5"/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/>
      <c r="BJ64" s="4"/>
      <c r="BK64" s="8"/>
      <c r="BL64" s="2" t="s">
        <v>132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129</v>
      </c>
      <c r="BW64" s="2" t="s">
        <v>966</v>
      </c>
      <c r="BX64" s="2" t="s">
        <v>1046</v>
      </c>
      <c r="BY64" s="2" t="s">
        <v>141</v>
      </c>
      <c r="BZ64" s="2" t="s">
        <v>132</v>
      </c>
      <c r="CA64" s="4"/>
      <c r="CB64" s="8"/>
      <c r="CC64" s="4"/>
      <c r="CD64" s="8"/>
      <c r="CE64" s="7"/>
      <c r="CF64" s="7"/>
      <c r="CG64" s="2" t="s">
        <v>138</v>
      </c>
      <c r="CH64" s="2" t="s">
        <v>129</v>
      </c>
      <c r="CI64" s="2" t="s">
        <v>805</v>
      </c>
      <c r="CJ64" s="2" t="s">
        <v>132</v>
      </c>
      <c r="CK64" s="2" t="s">
        <v>141</v>
      </c>
      <c r="CL64" s="2" t="s">
        <v>132</v>
      </c>
      <c r="CM64" s="4"/>
      <c r="CN64" s="8"/>
      <c r="CO64" s="4"/>
      <c r="CP64" s="8"/>
      <c r="CQ64" s="7"/>
      <c r="CR64" s="7"/>
      <c r="CS64" s="2" t="s">
        <v>138</v>
      </c>
      <c r="CT64" s="2" t="s">
        <v>129</v>
      </c>
      <c r="CU64" s="2" t="s">
        <v>132</v>
      </c>
      <c r="CV64" s="2" t="s">
        <v>662</v>
      </c>
      <c r="CW64" s="2" t="s">
        <v>141</v>
      </c>
      <c r="CX64" s="2" t="s">
        <v>132</v>
      </c>
      <c r="CY64" s="4"/>
      <c r="CZ64" s="8"/>
      <c r="DA64" s="4"/>
      <c r="DB64" s="8"/>
      <c r="DC64" s="7"/>
      <c r="DD64" s="7"/>
      <c r="DE64" s="2" t="s">
        <v>138</v>
      </c>
      <c r="DF64" s="2" t="s">
        <v>129</v>
      </c>
      <c r="DG64" s="2" t="s">
        <v>479</v>
      </c>
      <c r="DH64" s="2" t="s">
        <v>132</v>
      </c>
      <c r="DI64" s="2" t="s">
        <v>141</v>
      </c>
      <c r="DJ64" s="2" t="s">
        <v>132</v>
      </c>
      <c r="DK64" s="4"/>
      <c r="DL64" s="8"/>
      <c r="DM64" s="4"/>
      <c r="DN64" s="8"/>
      <c r="DO64" s="7"/>
      <c r="DP64" s="7"/>
      <c r="DQ64" s="2" t="s">
        <v>138</v>
      </c>
      <c r="DR64" s="2" t="s">
        <v>129</v>
      </c>
      <c r="DS64" s="2" t="s">
        <v>417</v>
      </c>
      <c r="DT64" s="2" t="s">
        <v>132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418</v>
      </c>
      <c r="ED64" s="2" t="s">
        <v>129</v>
      </c>
      <c r="EE64" s="2" t="s">
        <v>132</v>
      </c>
      <c r="EF64" s="2" t="s">
        <v>132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171</v>
      </c>
      <c r="EP64" s="2" t="s">
        <v>129</v>
      </c>
      <c r="EQ64" s="2" t="s">
        <v>132</v>
      </c>
      <c r="ER64" s="2" t="s">
        <v>132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308</v>
      </c>
      <c r="FB64" s="2" t="s">
        <v>129</v>
      </c>
      <c r="FC64" s="2" t="s">
        <v>132</v>
      </c>
      <c r="FD64" s="2" t="s">
        <v>132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796</v>
      </c>
      <c r="FP64" s="2" t="s">
        <v>132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171</v>
      </c>
      <c r="FZ64" s="2" t="s">
        <v>129</v>
      </c>
      <c r="GA64" s="2" t="s">
        <v>132</v>
      </c>
      <c r="GB64" s="2" t="s">
        <v>132</v>
      </c>
      <c r="GC64" s="2" t="s">
        <v>141</v>
      </c>
      <c r="GD64" s="2" t="s">
        <v>132</v>
      </c>
      <c r="GE64" s="4"/>
      <c r="GF64" s="8"/>
      <c r="GG64" s="4"/>
      <c r="GH64" s="8"/>
      <c r="GI64" s="7"/>
      <c r="GJ64" s="7"/>
      <c r="GK64" s="2" t="s">
        <v>171</v>
      </c>
      <c r="GL64" s="2" t="s">
        <v>129</v>
      </c>
      <c r="GM64" s="2" t="s">
        <v>132</v>
      </c>
      <c r="GN64" s="2" t="s">
        <v>132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171</v>
      </c>
      <c r="GX64" s="2" t="s">
        <v>129</v>
      </c>
      <c r="GY64" s="2" t="s">
        <v>132</v>
      </c>
      <c r="GZ64" s="2" t="s">
        <v>132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308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138</v>
      </c>
      <c r="HV64" s="2" t="s">
        <v>129</v>
      </c>
      <c r="HW64" s="2" t="s">
        <v>246</v>
      </c>
      <c r="HX64" s="2" t="s">
        <v>132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308</v>
      </c>
      <c r="IH64" s="2" t="s">
        <v>129</v>
      </c>
      <c r="II64" s="2" t="s">
        <v>132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171</v>
      </c>
      <c r="IT64" s="2" t="s">
        <v>129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138</v>
      </c>
      <c r="JF64" s="2" t="s">
        <v>129</v>
      </c>
      <c r="JG64" s="2" t="s">
        <v>805</v>
      </c>
      <c r="JH64" s="2" t="s">
        <v>132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171</v>
      </c>
      <c r="JR64" s="2" t="s">
        <v>129</v>
      </c>
      <c r="JS64" s="2" t="s">
        <v>132</v>
      </c>
      <c r="JT64" s="2" t="s">
        <v>132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132</v>
      </c>
      <c r="KD64" s="2" t="s">
        <v>132</v>
      </c>
      <c r="KE64" s="2" t="s">
        <v>132</v>
      </c>
      <c r="KF64" s="2" t="s">
        <v>132</v>
      </c>
      <c r="KG64" s="2" t="s">
        <v>132</v>
      </c>
      <c r="KH64" s="2" t="s">
        <v>132</v>
      </c>
      <c r="KI64" s="4"/>
      <c r="KJ64" s="8"/>
      <c r="KK64" s="4"/>
      <c r="KL64" s="8"/>
      <c r="KM64" s="7"/>
      <c r="KN64" s="7"/>
      <c r="KO64" s="2" t="s">
        <v>171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171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172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171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171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172</v>
      </c>
      <c r="NJ64" s="2" t="s">
        <v>129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171</v>
      </c>
      <c r="NV64" s="2" t="s">
        <v>129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171</v>
      </c>
      <c r="OH64" s="2" t="s">
        <v>129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171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171</v>
      </c>
      <c r="PF64" s="2" t="s">
        <v>129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171</v>
      </c>
      <c r="PR64" s="2" t="s">
        <v>129</v>
      </c>
      <c r="PS64" s="2" t="s">
        <v>132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138</v>
      </c>
      <c r="QD64" s="2" t="s">
        <v>129</v>
      </c>
      <c r="QE64" s="2" t="s">
        <v>805</v>
      </c>
      <c r="QF64" s="2" t="s">
        <v>132</v>
      </c>
      <c r="QG64" s="2" t="s">
        <v>141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171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171</v>
      </c>
      <c r="RN64" s="2" t="s">
        <v>129</v>
      </c>
      <c r="RO64" s="2" t="s">
        <v>132</v>
      </c>
      <c r="RP64" s="2" t="s">
        <v>132</v>
      </c>
      <c r="RQ64" s="2" t="s">
        <v>141</v>
      </c>
      <c r="RR64" s="2" t="s">
        <v>132</v>
      </c>
    </row>
    <row r="65">
      <c r="A65" s="2" t="s">
        <v>1047</v>
      </c>
      <c r="B65" s="2" t="s">
        <v>121</v>
      </c>
      <c r="C65" s="2" t="s">
        <v>122</v>
      </c>
      <c r="D65" s="2" t="s">
        <v>959</v>
      </c>
      <c r="E65" s="2" t="s">
        <v>960</v>
      </c>
      <c r="F65" s="2" t="s">
        <v>1048</v>
      </c>
      <c r="G65" s="2" t="s">
        <v>1048</v>
      </c>
      <c r="H65" s="2" t="s">
        <v>1048</v>
      </c>
      <c r="I65" s="2" t="s">
        <v>1049</v>
      </c>
      <c r="J65" s="2" t="s">
        <v>127</v>
      </c>
      <c r="K65" s="2" t="s">
        <v>931</v>
      </c>
      <c r="L65" s="3">
        <v>45.45</v>
      </c>
      <c r="M65" s="3">
        <v>47.72</v>
      </c>
      <c r="N65" s="3">
        <v>99.99</v>
      </c>
      <c r="O65" s="2" t="s">
        <v>290</v>
      </c>
      <c r="P65" s="2" t="s">
        <v>291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185</v>
      </c>
      <c r="V65" s="2" t="s">
        <v>133</v>
      </c>
      <c r="W65" s="2" t="s">
        <v>258</v>
      </c>
      <c r="X65" s="2" t="s">
        <v>132</v>
      </c>
      <c r="Y65" s="2" t="s">
        <v>1050</v>
      </c>
      <c r="Z65" s="4">
        <v>102</v>
      </c>
      <c r="AA65" s="4">
        <f>=ROUNDDOWN(127.5,0)</f>
      </c>
      <c r="AB65" s="5">
        <v>0.8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</v>
      </c>
      <c r="AQ65" s="8">
        <v>119.6</v>
      </c>
      <c r="AR65" s="4"/>
      <c r="AS65" s="8"/>
      <c r="AT65" s="7"/>
      <c r="AU65" s="7"/>
      <c r="AV65" s="4">
        <v>2</v>
      </c>
      <c r="AW65" s="8">
        <v>119.6</v>
      </c>
      <c r="AX65" s="4"/>
      <c r="AY65" s="8"/>
      <c r="AZ65" s="7"/>
      <c r="BA65" s="7"/>
      <c r="BB65" s="7">
        <v>1</v>
      </c>
      <c r="BC65" s="4">
        <v>2</v>
      </c>
      <c r="BD65" s="8">
        <v>119.6</v>
      </c>
      <c r="BE65" s="4"/>
      <c r="BF65" s="8"/>
      <c r="BG65" s="7"/>
      <c r="BH65" s="7"/>
      <c r="BI65" s="7">
        <v>1</v>
      </c>
      <c r="BJ65" s="4">
        <v>2</v>
      </c>
      <c r="BK65" s="8">
        <v>119.6</v>
      </c>
      <c r="BL65" s="2" t="s">
        <v>1051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129</v>
      </c>
      <c r="BW65" s="2" t="s">
        <v>1052</v>
      </c>
      <c r="BX65" s="2" t="s">
        <v>132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138</v>
      </c>
      <c r="CH65" s="2" t="s">
        <v>129</v>
      </c>
      <c r="CI65" s="2" t="s">
        <v>641</v>
      </c>
      <c r="CJ65" s="2" t="s">
        <v>552</v>
      </c>
      <c r="CK65" s="2" t="s">
        <v>141</v>
      </c>
      <c r="CL65" s="2" t="s">
        <v>132</v>
      </c>
      <c r="CM65" s="4">
        <v>2</v>
      </c>
      <c r="CN65" s="8">
        <v>119.6</v>
      </c>
      <c r="CO65" s="4"/>
      <c r="CP65" s="8"/>
      <c r="CQ65" s="7"/>
      <c r="CR65" s="7"/>
      <c r="CS65" s="2" t="s">
        <v>138</v>
      </c>
      <c r="CT65" s="2" t="s">
        <v>129</v>
      </c>
      <c r="CU65" s="2" t="s">
        <v>132</v>
      </c>
      <c r="CV65" s="2" t="s">
        <v>132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138</v>
      </c>
      <c r="DF65" s="2" t="s">
        <v>129</v>
      </c>
      <c r="DG65" s="2" t="s">
        <v>1053</v>
      </c>
      <c r="DH65" s="2" t="s">
        <v>132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138</v>
      </c>
      <c r="DR65" s="2" t="s">
        <v>129</v>
      </c>
      <c r="DS65" s="2" t="s">
        <v>361</v>
      </c>
      <c r="DT65" s="2" t="s">
        <v>132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160</v>
      </c>
      <c r="ED65" s="2" t="s">
        <v>129</v>
      </c>
      <c r="EE65" s="2" t="s">
        <v>132</v>
      </c>
      <c r="EF65" s="2" t="s">
        <v>132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138</v>
      </c>
      <c r="EP65" s="2" t="s">
        <v>129</v>
      </c>
      <c r="EQ65" s="2" t="s">
        <v>364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138</v>
      </c>
      <c r="FB65" s="2" t="s">
        <v>129</v>
      </c>
      <c r="FC65" s="2" t="s">
        <v>365</v>
      </c>
      <c r="FD65" s="2" t="s">
        <v>132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138</v>
      </c>
      <c r="FN65" s="2" t="s">
        <v>129</v>
      </c>
      <c r="FO65" s="2" t="s">
        <v>1053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171</v>
      </c>
      <c r="FZ65" s="2" t="s">
        <v>129</v>
      </c>
      <c r="GA65" s="2" t="s">
        <v>132</v>
      </c>
      <c r="GB65" s="2" t="s">
        <v>132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171</v>
      </c>
      <c r="GL65" s="2" t="s">
        <v>129</v>
      </c>
      <c r="GM65" s="2" t="s">
        <v>132</v>
      </c>
      <c r="GN65" s="2" t="s">
        <v>132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160</v>
      </c>
      <c r="GX65" s="2" t="s">
        <v>129</v>
      </c>
      <c r="GY65" s="2" t="s">
        <v>132</v>
      </c>
      <c r="GZ65" s="2" t="s">
        <v>132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138</v>
      </c>
      <c r="HJ65" s="2" t="s">
        <v>129</v>
      </c>
      <c r="HK65" s="2" t="s">
        <v>374</v>
      </c>
      <c r="HL65" s="2" t="s">
        <v>132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308</v>
      </c>
      <c r="HV65" s="2" t="s">
        <v>129</v>
      </c>
      <c r="HW65" s="2" t="s">
        <v>246</v>
      </c>
      <c r="HX65" s="2" t="s">
        <v>132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643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171</v>
      </c>
      <c r="IT65" s="2" t="s">
        <v>129</v>
      </c>
      <c r="IU65" s="2" t="s">
        <v>132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138</v>
      </c>
      <c r="JF65" s="2" t="s">
        <v>129</v>
      </c>
      <c r="JG65" s="2" t="s">
        <v>641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138</v>
      </c>
      <c r="KD65" s="2" t="s">
        <v>168</v>
      </c>
      <c r="KE65" s="2" t="s">
        <v>1054</v>
      </c>
      <c r="KF65" s="2" t="s">
        <v>132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171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171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172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171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171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172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172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171</v>
      </c>
      <c r="NV65" s="2" t="s">
        <v>173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171</v>
      </c>
      <c r="OH65" s="2" t="s">
        <v>129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138</v>
      </c>
      <c r="PF65" s="2" t="s">
        <v>173</v>
      </c>
      <c r="PG65" s="2" t="s">
        <v>400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138</v>
      </c>
      <c r="QD65" s="2" t="s">
        <v>129</v>
      </c>
      <c r="QE65" s="2" t="s">
        <v>176</v>
      </c>
      <c r="QF65" s="2" t="s">
        <v>132</v>
      </c>
      <c r="QG65" s="2" t="s">
        <v>141</v>
      </c>
      <c r="QH65" s="2" t="s">
        <v>132</v>
      </c>
      <c r="QI65" s="4"/>
      <c r="QJ65" s="8"/>
      <c r="QK65" s="4"/>
      <c r="QL65" s="8"/>
      <c r="QM65" s="7"/>
      <c r="QN65" s="7"/>
      <c r="QO65" s="2" t="s">
        <v>171</v>
      </c>
      <c r="QP65" s="2" t="s">
        <v>173</v>
      </c>
      <c r="QQ65" s="2" t="s">
        <v>132</v>
      </c>
      <c r="QR65" s="2" t="s">
        <v>132</v>
      </c>
      <c r="QS65" s="2" t="s">
        <v>141</v>
      </c>
      <c r="QT65" s="2" t="s">
        <v>132</v>
      </c>
      <c r="QU65" s="4"/>
      <c r="QV65" s="8"/>
      <c r="QW65" s="4"/>
      <c r="QX65" s="8"/>
      <c r="QY65" s="7"/>
      <c r="QZ65" s="7"/>
      <c r="RA65" s="2" t="s">
        <v>172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173</v>
      </c>
      <c r="RO65" s="2" t="s">
        <v>641</v>
      </c>
      <c r="RP65" s="2" t="s">
        <v>132</v>
      </c>
      <c r="RQ65" s="2" t="s">
        <v>141</v>
      </c>
      <c r="RR65" s="2" t="s">
        <v>132</v>
      </c>
    </row>
    <row r="66">
      <c r="A66" s="2" t="s">
        <v>1055</v>
      </c>
      <c r="B66" s="2" t="s">
        <v>121</v>
      </c>
      <c r="C66" s="2" t="s">
        <v>122</v>
      </c>
      <c r="D66" s="2" t="s">
        <v>959</v>
      </c>
      <c r="E66" s="2" t="s">
        <v>960</v>
      </c>
      <c r="F66" s="2" t="s">
        <v>1056</v>
      </c>
      <c r="G66" s="2" t="s">
        <v>1056</v>
      </c>
      <c r="H66" s="2" t="s">
        <v>1056</v>
      </c>
      <c r="I66" s="2" t="s">
        <v>1057</v>
      </c>
      <c r="J66" s="2" t="s">
        <v>127</v>
      </c>
      <c r="K66" s="2" t="s">
        <v>1058</v>
      </c>
      <c r="L66" s="3">
        <v>71</v>
      </c>
      <c r="M66" s="3">
        <v>74.55</v>
      </c>
      <c r="N66" s="3">
        <v>149.99</v>
      </c>
      <c r="O66" s="2" t="s">
        <v>290</v>
      </c>
      <c r="P66" s="2" t="s">
        <v>291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185</v>
      </c>
      <c r="V66" s="2" t="s">
        <v>133</v>
      </c>
      <c r="W66" s="2" t="s">
        <v>408</v>
      </c>
      <c r="X66" s="2" t="s">
        <v>1059</v>
      </c>
      <c r="Y66" s="2" t="s">
        <v>1060</v>
      </c>
      <c r="Z66" s="4">
        <v>59</v>
      </c>
      <c r="AA66" s="4">
        <f>=ROUNDDOWN(29.5,0)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</v>
      </c>
      <c r="AQ66" s="8">
        <v>117.15</v>
      </c>
      <c r="AR66" s="4"/>
      <c r="AS66" s="8"/>
      <c r="AT66" s="7"/>
      <c r="AU66" s="7"/>
      <c r="AV66" s="4">
        <v>2</v>
      </c>
      <c r="AW66" s="8">
        <v>117.15</v>
      </c>
      <c r="AX66" s="4"/>
      <c r="AY66" s="8"/>
      <c r="AZ66" s="7"/>
      <c r="BA66" s="7"/>
      <c r="BB66" s="7">
        <v>1</v>
      </c>
      <c r="BC66" s="4">
        <v>2</v>
      </c>
      <c r="BD66" s="8">
        <v>117.15</v>
      </c>
      <c r="BE66" s="4"/>
      <c r="BF66" s="8"/>
      <c r="BG66" s="7"/>
      <c r="BH66" s="7"/>
      <c r="BI66" s="7">
        <v>1</v>
      </c>
      <c r="BJ66" s="4">
        <v>2</v>
      </c>
      <c r="BK66" s="8">
        <v>117.15</v>
      </c>
      <c r="BL66" s="2" t="s">
        <v>964</v>
      </c>
      <c r="BM66" s="7">
        <v>1</v>
      </c>
      <c r="BN66" s="7">
        <v>1</v>
      </c>
      <c r="BO66" s="4">
        <v>1</v>
      </c>
      <c r="BP66" s="8">
        <v>35.5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1061</v>
      </c>
      <c r="BX66" s="2" t="s">
        <v>892</v>
      </c>
      <c r="BY66" s="2" t="s">
        <v>141</v>
      </c>
      <c r="BZ66" s="2" t="s">
        <v>132</v>
      </c>
      <c r="CA66" s="4"/>
      <c r="CB66" s="8"/>
      <c r="CC66" s="4"/>
      <c r="CD66" s="8"/>
      <c r="CE66" s="7"/>
      <c r="CF66" s="7"/>
      <c r="CG66" s="2" t="s">
        <v>138</v>
      </c>
      <c r="CH66" s="2" t="s">
        <v>129</v>
      </c>
      <c r="CI66" s="2" t="s">
        <v>1062</v>
      </c>
      <c r="CJ66" s="2" t="s">
        <v>1063</v>
      </c>
      <c r="CK66" s="2" t="s">
        <v>141</v>
      </c>
      <c r="CL66" s="2" t="s">
        <v>132</v>
      </c>
      <c r="CM66" s="4">
        <v>1</v>
      </c>
      <c r="CN66" s="8">
        <v>81.65</v>
      </c>
      <c r="CO66" s="4"/>
      <c r="CP66" s="8"/>
      <c r="CQ66" s="7"/>
      <c r="CR66" s="7"/>
      <c r="CS66" s="2" t="s">
        <v>138</v>
      </c>
      <c r="CT66" s="2" t="s">
        <v>129</v>
      </c>
      <c r="CU66" s="2" t="s">
        <v>132</v>
      </c>
      <c r="CV66" s="2" t="s">
        <v>446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138</v>
      </c>
      <c r="DF66" s="2" t="s">
        <v>129</v>
      </c>
      <c r="DG66" s="2" t="s">
        <v>1064</v>
      </c>
      <c r="DH66" s="2" t="s">
        <v>1065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138</v>
      </c>
      <c r="DR66" s="2" t="s">
        <v>129</v>
      </c>
      <c r="DS66" s="2" t="s">
        <v>447</v>
      </c>
      <c r="DT66" s="2" t="s">
        <v>720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418</v>
      </c>
      <c r="ED66" s="2" t="s">
        <v>129</v>
      </c>
      <c r="EE66" s="2" t="s">
        <v>132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171</v>
      </c>
      <c r="EP66" s="2" t="s">
        <v>129</v>
      </c>
      <c r="EQ66" s="2" t="s">
        <v>132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138</v>
      </c>
      <c r="FB66" s="2" t="s">
        <v>129</v>
      </c>
      <c r="FC66" s="2" t="s">
        <v>450</v>
      </c>
      <c r="FD66" s="2" t="s">
        <v>856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138</v>
      </c>
      <c r="FN66" s="2" t="s">
        <v>129</v>
      </c>
      <c r="FO66" s="2" t="s">
        <v>467</v>
      </c>
      <c r="FP66" s="2" t="s">
        <v>502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138</v>
      </c>
      <c r="FZ66" s="2" t="s">
        <v>129</v>
      </c>
      <c r="GA66" s="2" t="s">
        <v>452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171</v>
      </c>
      <c r="GL66" s="2" t="s">
        <v>129</v>
      </c>
      <c r="GM66" s="2" t="s">
        <v>132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138</v>
      </c>
      <c r="GX66" s="2" t="s">
        <v>129</v>
      </c>
      <c r="GY66" s="2" t="s">
        <v>888</v>
      </c>
      <c r="GZ66" s="2" t="s">
        <v>505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138</v>
      </c>
      <c r="HJ66" s="2" t="s">
        <v>129</v>
      </c>
      <c r="HK66" s="2" t="s">
        <v>468</v>
      </c>
      <c r="HL66" s="2" t="s">
        <v>1066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308</v>
      </c>
      <c r="HV66" s="2" t="s">
        <v>129</v>
      </c>
      <c r="HW66" s="2" t="s">
        <v>246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375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171</v>
      </c>
      <c r="IT66" s="2" t="s">
        <v>129</v>
      </c>
      <c r="IU66" s="2" t="s">
        <v>132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138</v>
      </c>
      <c r="JF66" s="2" t="s">
        <v>129</v>
      </c>
      <c r="JG66" s="2" t="s">
        <v>1062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132</v>
      </c>
      <c r="JR66" s="2" t="s">
        <v>132</v>
      </c>
      <c r="JS66" s="2" t="s">
        <v>132</v>
      </c>
      <c r="JT66" s="2" t="s">
        <v>132</v>
      </c>
      <c r="JU66" s="2" t="s">
        <v>132</v>
      </c>
      <c r="JV66" s="2" t="s">
        <v>132</v>
      </c>
      <c r="JW66" s="4"/>
      <c r="JX66" s="8"/>
      <c r="JY66" s="4"/>
      <c r="JZ66" s="8"/>
      <c r="KA66" s="7"/>
      <c r="KB66" s="7"/>
      <c r="KC66" s="2" t="s">
        <v>308</v>
      </c>
      <c r="KD66" s="2" t="s">
        <v>129</v>
      </c>
      <c r="KE66" s="2" t="s">
        <v>132</v>
      </c>
      <c r="KF66" s="2" t="s">
        <v>132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171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171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172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171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171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172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172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171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138</v>
      </c>
      <c r="PF66" s="2" t="s">
        <v>173</v>
      </c>
      <c r="PG66" s="2" t="s">
        <v>312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171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138</v>
      </c>
      <c r="QD66" s="2" t="s">
        <v>129</v>
      </c>
      <c r="QE66" s="2" t="s">
        <v>176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172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138</v>
      </c>
      <c r="RN66" s="2" t="s">
        <v>173</v>
      </c>
      <c r="RO66" s="2" t="s">
        <v>467</v>
      </c>
      <c r="RP66" s="2" t="s">
        <v>132</v>
      </c>
      <c r="RQ66" s="2" t="s">
        <v>141</v>
      </c>
      <c r="RR66" s="2" t="s">
        <v>132</v>
      </c>
    </row>
    <row r="67">
      <c r="A67" s="2" t="s">
        <v>1067</v>
      </c>
      <c r="B67" s="2" t="s">
        <v>121</v>
      </c>
      <c r="C67" s="2" t="s">
        <v>122</v>
      </c>
      <c r="D67" s="2" t="s">
        <v>959</v>
      </c>
      <c r="E67" s="2" t="s">
        <v>960</v>
      </c>
      <c r="F67" s="2" t="s">
        <v>1068</v>
      </c>
      <c r="G67" s="2" t="s">
        <v>1068</v>
      </c>
      <c r="H67" s="2" t="s">
        <v>1068</v>
      </c>
      <c r="I67" s="2" t="s">
        <v>1069</v>
      </c>
      <c r="J67" s="2" t="s">
        <v>127</v>
      </c>
      <c r="K67" s="2" t="s">
        <v>1070</v>
      </c>
      <c r="L67" s="3">
        <v>41.08</v>
      </c>
      <c r="M67" s="3">
        <v>43.13</v>
      </c>
      <c r="N67" s="3">
        <v>89.99</v>
      </c>
      <c r="O67" s="2" t="s">
        <v>290</v>
      </c>
      <c r="P67" s="2" t="s">
        <v>291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185</v>
      </c>
      <c r="V67" s="2" t="s">
        <v>133</v>
      </c>
      <c r="W67" s="2" t="s">
        <v>460</v>
      </c>
      <c r="X67" s="2" t="s">
        <v>132</v>
      </c>
      <c r="Y67" s="2" t="s">
        <v>355</v>
      </c>
      <c r="Z67" s="4">
        <v>149</v>
      </c>
      <c r="AA67" s="4">
        <f>=ROUNDDOWN(124.166666666667,0)</f>
      </c>
      <c r="AB67" s="5">
        <v>1.2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</v>
      </c>
      <c r="AQ67" s="8">
        <v>12.66</v>
      </c>
      <c r="AR67" s="4"/>
      <c r="AS67" s="8"/>
      <c r="AT67" s="7"/>
      <c r="AU67" s="7"/>
      <c r="AV67" s="4">
        <v>1</v>
      </c>
      <c r="AW67" s="8">
        <v>12.66</v>
      </c>
      <c r="AX67" s="4"/>
      <c r="AY67" s="8"/>
      <c r="AZ67" s="7"/>
      <c r="BA67" s="7"/>
      <c r="BB67" s="7">
        <v>1</v>
      </c>
      <c r="BC67" s="4">
        <v>1</v>
      </c>
      <c r="BD67" s="8">
        <v>12.66</v>
      </c>
      <c r="BE67" s="4"/>
      <c r="BF67" s="8"/>
      <c r="BG67" s="7"/>
      <c r="BH67" s="7"/>
      <c r="BI67" s="7">
        <v>1</v>
      </c>
      <c r="BJ67" s="4">
        <v>1</v>
      </c>
      <c r="BK67" s="8">
        <v>12.66</v>
      </c>
      <c r="BL67" s="2" t="s">
        <v>16</v>
      </c>
      <c r="BM67" s="7">
        <v>1</v>
      </c>
      <c r="BN67" s="7">
        <v>1</v>
      </c>
      <c r="BO67" s="4">
        <v>1</v>
      </c>
      <c r="BP67" s="8">
        <v>12.66</v>
      </c>
      <c r="BQ67" s="4"/>
      <c r="BR67" s="8"/>
      <c r="BS67" s="7"/>
      <c r="BT67" s="7"/>
      <c r="BU67" s="2" t="s">
        <v>138</v>
      </c>
      <c r="BV67" s="2" t="s">
        <v>129</v>
      </c>
      <c r="BW67" s="2" t="s">
        <v>357</v>
      </c>
      <c r="BX67" s="2" t="s">
        <v>945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138</v>
      </c>
      <c r="CH67" s="2" t="s">
        <v>129</v>
      </c>
      <c r="CI67" s="2" t="s">
        <v>355</v>
      </c>
      <c r="CJ67" s="2" t="s">
        <v>1071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129</v>
      </c>
      <c r="CU67" s="2" t="s">
        <v>132</v>
      </c>
      <c r="CV67" s="2" t="s">
        <v>132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138</v>
      </c>
      <c r="DF67" s="2" t="s">
        <v>129</v>
      </c>
      <c r="DG67" s="2" t="s">
        <v>834</v>
      </c>
      <c r="DH67" s="2" t="s">
        <v>919</v>
      </c>
      <c r="DI67" s="2" t="s">
        <v>141</v>
      </c>
      <c r="DJ67" s="2" t="s">
        <v>132</v>
      </c>
      <c r="DK67" s="4"/>
      <c r="DL67" s="8"/>
      <c r="DM67" s="4"/>
      <c r="DN67" s="8"/>
      <c r="DO67" s="7"/>
      <c r="DP67" s="7"/>
      <c r="DQ67" s="2" t="s">
        <v>138</v>
      </c>
      <c r="DR67" s="2" t="s">
        <v>129</v>
      </c>
      <c r="DS67" s="2" t="s">
        <v>361</v>
      </c>
      <c r="DT67" s="2" t="s">
        <v>893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160</v>
      </c>
      <c r="ED67" s="2" t="s">
        <v>129</v>
      </c>
      <c r="EE67" s="2" t="s">
        <v>132</v>
      </c>
      <c r="EF67" s="2" t="s">
        <v>132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138</v>
      </c>
      <c r="EP67" s="2" t="s">
        <v>129</v>
      </c>
      <c r="EQ67" s="2" t="s">
        <v>364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138</v>
      </c>
      <c r="FB67" s="2" t="s">
        <v>129</v>
      </c>
      <c r="FC67" s="2" t="s">
        <v>365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138</v>
      </c>
      <c r="FN67" s="2" t="s">
        <v>129</v>
      </c>
      <c r="FO67" s="2" t="s">
        <v>367</v>
      </c>
      <c r="FP67" s="2" t="s">
        <v>1072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171</v>
      </c>
      <c r="FZ67" s="2" t="s">
        <v>129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171</v>
      </c>
      <c r="GL67" s="2" t="s">
        <v>129</v>
      </c>
      <c r="GM67" s="2" t="s">
        <v>132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138</v>
      </c>
      <c r="GX67" s="2" t="s">
        <v>129</v>
      </c>
      <c r="GY67" s="2" t="s">
        <v>396</v>
      </c>
      <c r="GZ67" s="2" t="s">
        <v>1073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129</v>
      </c>
      <c r="HK67" s="2" t="s">
        <v>1074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308</v>
      </c>
      <c r="HV67" s="2" t="s">
        <v>129</v>
      </c>
      <c r="HW67" s="2" t="s">
        <v>246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129</v>
      </c>
      <c r="II67" s="2" t="s">
        <v>375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171</v>
      </c>
      <c r="IT67" s="2" t="s">
        <v>129</v>
      </c>
      <c r="IU67" s="2" t="s">
        <v>132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138</v>
      </c>
      <c r="JF67" s="2" t="s">
        <v>129</v>
      </c>
      <c r="JG67" s="2" t="s">
        <v>376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138</v>
      </c>
      <c r="KD67" s="2" t="s">
        <v>168</v>
      </c>
      <c r="KE67" s="2" t="s">
        <v>377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171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171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172</v>
      </c>
      <c r="LN67" s="2" t="s">
        <v>129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171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171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172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172</v>
      </c>
      <c r="NJ67" s="2" t="s">
        <v>129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171</v>
      </c>
      <c r="NV67" s="2" t="s">
        <v>173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171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138</v>
      </c>
      <c r="PF67" s="2" t="s">
        <v>173</v>
      </c>
      <c r="PG67" s="2" t="s">
        <v>400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171</v>
      </c>
      <c r="PR67" s="2" t="s">
        <v>129</v>
      </c>
      <c r="PS67" s="2" t="s">
        <v>132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171</v>
      </c>
      <c r="QP67" s="2" t="s">
        <v>173</v>
      </c>
      <c r="QQ67" s="2" t="s">
        <v>132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172</v>
      </c>
      <c r="RB67" s="2" t="s">
        <v>129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138</v>
      </c>
      <c r="RN67" s="2" t="s">
        <v>173</v>
      </c>
      <c r="RO67" s="2" t="s">
        <v>378</v>
      </c>
      <c r="RP67" s="2" t="s">
        <v>1075</v>
      </c>
      <c r="RQ67" s="2" t="s">
        <v>141</v>
      </c>
      <c r="RR67" s="2" t="s">
        <v>132</v>
      </c>
    </row>
    <row r="68">
      <c r="A68" s="2" t="s">
        <v>1076</v>
      </c>
      <c r="B68" s="2" t="s">
        <v>121</v>
      </c>
      <c r="C68" s="2" t="s">
        <v>122</v>
      </c>
      <c r="D68" s="2" t="s">
        <v>959</v>
      </c>
      <c r="E68" s="2" t="s">
        <v>960</v>
      </c>
      <c r="F68" s="2" t="s">
        <v>1077</v>
      </c>
      <c r="G68" s="2" t="s">
        <v>1077</v>
      </c>
      <c r="H68" s="2" t="s">
        <v>1077</v>
      </c>
      <c r="I68" s="2" t="s">
        <v>1078</v>
      </c>
      <c r="J68" s="2" t="s">
        <v>127</v>
      </c>
      <c r="K68" s="2" t="s">
        <v>1079</v>
      </c>
      <c r="L68" s="3">
        <v>56.05</v>
      </c>
      <c r="M68" s="3">
        <v>58.85</v>
      </c>
      <c r="N68" s="3">
        <v>117.99</v>
      </c>
      <c r="O68" s="2" t="s">
        <v>290</v>
      </c>
      <c r="P68" s="2" t="s">
        <v>291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185</v>
      </c>
      <c r="V68" s="2" t="s">
        <v>133</v>
      </c>
      <c r="W68" s="2" t="s">
        <v>258</v>
      </c>
      <c r="X68" s="2" t="s">
        <v>132</v>
      </c>
      <c r="Y68" s="2" t="s">
        <v>1050</v>
      </c>
      <c r="Z68" s="4">
        <v>102</v>
      </c>
      <c r="AA68" s="4">
        <f>=ROUNDDOWN(102,0)</f>
      </c>
      <c r="AB68" s="5">
        <v>1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138</v>
      </c>
      <c r="BV68" s="2" t="s">
        <v>129</v>
      </c>
      <c r="BW68" s="2" t="s">
        <v>1052</v>
      </c>
      <c r="BX68" s="2" t="s">
        <v>855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138</v>
      </c>
      <c r="CH68" s="2" t="s">
        <v>129</v>
      </c>
      <c r="CI68" s="2" t="s">
        <v>641</v>
      </c>
      <c r="CJ68" s="2" t="s">
        <v>446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132</v>
      </c>
      <c r="CV68" s="2" t="s">
        <v>132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1053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361</v>
      </c>
      <c r="DT68" s="2" t="s">
        <v>132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160</v>
      </c>
      <c r="ED68" s="2" t="s">
        <v>129</v>
      </c>
      <c r="EE68" s="2" t="s">
        <v>132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171</v>
      </c>
      <c r="EP68" s="2" t="s">
        <v>129</v>
      </c>
      <c r="EQ68" s="2" t="s">
        <v>132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138</v>
      </c>
      <c r="FB68" s="2" t="s">
        <v>129</v>
      </c>
      <c r="FC68" s="2" t="s">
        <v>365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138</v>
      </c>
      <c r="FN68" s="2" t="s">
        <v>129</v>
      </c>
      <c r="FO68" s="2" t="s">
        <v>1053</v>
      </c>
      <c r="FP68" s="2" t="s">
        <v>151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171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171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160</v>
      </c>
      <c r="GX68" s="2" t="s">
        <v>129</v>
      </c>
      <c r="GY68" s="2" t="s">
        <v>132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138</v>
      </c>
      <c r="HJ68" s="2" t="s">
        <v>129</v>
      </c>
      <c r="HK68" s="2" t="s">
        <v>374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308</v>
      </c>
      <c r="HV68" s="2" t="s">
        <v>129</v>
      </c>
      <c r="HW68" s="2" t="s">
        <v>246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138</v>
      </c>
      <c r="IH68" s="2" t="s">
        <v>129</v>
      </c>
      <c r="II68" s="2" t="s">
        <v>643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171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138</v>
      </c>
      <c r="JF68" s="2" t="s">
        <v>129</v>
      </c>
      <c r="JG68" s="2" t="s">
        <v>641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138</v>
      </c>
      <c r="KD68" s="2" t="s">
        <v>168</v>
      </c>
      <c r="KE68" s="2" t="s">
        <v>1054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171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171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172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171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172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172</v>
      </c>
      <c r="NJ68" s="2" t="s">
        <v>129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171</v>
      </c>
      <c r="NV68" s="2" t="s">
        <v>173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171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138</v>
      </c>
      <c r="PF68" s="2" t="s">
        <v>173</v>
      </c>
      <c r="PG68" s="2" t="s">
        <v>400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171</v>
      </c>
      <c r="QP68" s="2" t="s">
        <v>173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172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138</v>
      </c>
      <c r="RN68" s="2" t="s">
        <v>173</v>
      </c>
      <c r="RO68" s="2" t="s">
        <v>641</v>
      </c>
      <c r="RP68" s="2" t="s">
        <v>132</v>
      </c>
      <c r="RQ68" s="2" t="s">
        <v>141</v>
      </c>
      <c r="RR68" s="2" t="s">
        <v>132</v>
      </c>
    </row>
    <row r="69">
      <c r="A69" s="2" t="s">
        <v>1080</v>
      </c>
      <c r="B69" s="2" t="s">
        <v>121</v>
      </c>
      <c r="C69" s="2" t="s">
        <v>122</v>
      </c>
      <c r="D69" s="2" t="s">
        <v>959</v>
      </c>
      <c r="E69" s="2" t="s">
        <v>960</v>
      </c>
      <c r="F69" s="2" t="s">
        <v>1081</v>
      </c>
      <c r="G69" s="2" t="s">
        <v>1081</v>
      </c>
      <c r="H69" s="2" t="s">
        <v>1081</v>
      </c>
      <c r="I69" s="2" t="s">
        <v>1082</v>
      </c>
      <c r="J69" s="2" t="s">
        <v>127</v>
      </c>
      <c r="K69" s="2" t="s">
        <v>1058</v>
      </c>
      <c r="L69" s="3">
        <v>67</v>
      </c>
      <c r="M69" s="3">
        <v>70.35</v>
      </c>
      <c r="N69" s="3">
        <v>139.99</v>
      </c>
      <c r="O69" s="2" t="s">
        <v>290</v>
      </c>
      <c r="P69" s="2" t="s">
        <v>291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185</v>
      </c>
      <c r="V69" s="2" t="s">
        <v>133</v>
      </c>
      <c r="W69" s="2" t="s">
        <v>258</v>
      </c>
      <c r="X69" s="2" t="s">
        <v>1059</v>
      </c>
      <c r="Y69" s="2" t="s">
        <v>1060</v>
      </c>
      <c r="Z69" s="4">
        <v>57</v>
      </c>
      <c r="AA69" s="4">
        <f>=ROUNDDOWN(57,0)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138</v>
      </c>
      <c r="BV69" s="2" t="s">
        <v>129</v>
      </c>
      <c r="BW69" s="2" t="s">
        <v>1061</v>
      </c>
      <c r="BX69" s="2" t="s">
        <v>132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129</v>
      </c>
      <c r="CI69" s="2" t="s">
        <v>1062</v>
      </c>
      <c r="CJ69" s="2" t="s">
        <v>503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138</v>
      </c>
      <c r="CT69" s="2" t="s">
        <v>129</v>
      </c>
      <c r="CU69" s="2" t="s">
        <v>132</v>
      </c>
      <c r="CV69" s="2" t="s">
        <v>446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129</v>
      </c>
      <c r="DG69" s="2" t="s">
        <v>1064</v>
      </c>
      <c r="DH69" s="2" t="s">
        <v>919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138</v>
      </c>
      <c r="DR69" s="2" t="s">
        <v>129</v>
      </c>
      <c r="DS69" s="2" t="s">
        <v>447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166</v>
      </c>
      <c r="ED69" s="2" t="s">
        <v>129</v>
      </c>
      <c r="EE69" s="2" t="s">
        <v>132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138</v>
      </c>
      <c r="EP69" s="2" t="s">
        <v>129</v>
      </c>
      <c r="EQ69" s="2" t="s">
        <v>364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129</v>
      </c>
      <c r="FC69" s="2" t="s">
        <v>450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138</v>
      </c>
      <c r="FN69" s="2" t="s">
        <v>129</v>
      </c>
      <c r="FO69" s="2" t="s">
        <v>467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129</v>
      </c>
      <c r="GA69" s="2" t="s">
        <v>452</v>
      </c>
      <c r="GB69" s="2" t="s">
        <v>796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171</v>
      </c>
      <c r="GL69" s="2" t="s">
        <v>129</v>
      </c>
      <c r="GM69" s="2" t="s">
        <v>132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129</v>
      </c>
      <c r="GY69" s="2" t="s">
        <v>888</v>
      </c>
      <c r="GZ69" s="2" t="s">
        <v>132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129</v>
      </c>
      <c r="HK69" s="2" t="s">
        <v>468</v>
      </c>
      <c r="HL69" s="2" t="s">
        <v>1083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308</v>
      </c>
      <c r="HV69" s="2" t="s">
        <v>129</v>
      </c>
      <c r="HW69" s="2" t="s">
        <v>246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129</v>
      </c>
      <c r="II69" s="2" t="s">
        <v>375</v>
      </c>
      <c r="IJ69" s="2" t="s">
        <v>874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171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138</v>
      </c>
      <c r="JF69" s="2" t="s">
        <v>129</v>
      </c>
      <c r="JG69" s="2" t="s">
        <v>1062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308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171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171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172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171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171</v>
      </c>
      <c r="ML69" s="2" t="s">
        <v>129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172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172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171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138</v>
      </c>
      <c r="PF69" s="2" t="s">
        <v>173</v>
      </c>
      <c r="PG69" s="2" t="s">
        <v>312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171</v>
      </c>
      <c r="PR69" s="2" t="s">
        <v>129</v>
      </c>
      <c r="PS69" s="2" t="s">
        <v>132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138</v>
      </c>
      <c r="QD69" s="2" t="s">
        <v>129</v>
      </c>
      <c r="QE69" s="2" t="s">
        <v>176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172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138</v>
      </c>
      <c r="RN69" s="2" t="s">
        <v>173</v>
      </c>
      <c r="RO69" s="2" t="s">
        <v>467</v>
      </c>
      <c r="RP69" s="2" t="s">
        <v>1084</v>
      </c>
      <c r="RQ69" s="2" t="s">
        <v>141</v>
      </c>
      <c r="RR69" s="2" t="s">
        <v>132</v>
      </c>
    </row>
    <row r="70">
      <c r="A70" s="2" t="s">
        <v>1085</v>
      </c>
      <c r="B70" s="2" t="s">
        <v>121</v>
      </c>
      <c r="C70" s="2" t="s">
        <v>122</v>
      </c>
      <c r="D70" s="2" t="s">
        <v>959</v>
      </c>
      <c r="E70" s="2" t="s">
        <v>960</v>
      </c>
      <c r="F70" s="2" t="s">
        <v>1086</v>
      </c>
      <c r="G70" s="2" t="s">
        <v>1086</v>
      </c>
      <c r="H70" s="2" t="s">
        <v>1086</v>
      </c>
      <c r="I70" s="2" t="s">
        <v>1087</v>
      </c>
      <c r="J70" s="2" t="s">
        <v>127</v>
      </c>
      <c r="K70" s="2" t="s">
        <v>255</v>
      </c>
      <c r="L70" s="3">
        <v>149.5</v>
      </c>
      <c r="M70" s="3">
        <v>156.98</v>
      </c>
      <c r="N70" s="3">
        <v>299</v>
      </c>
      <c r="O70" s="2" t="s">
        <v>290</v>
      </c>
      <c r="P70" s="2" t="s">
        <v>291</v>
      </c>
      <c r="Q70" s="2" t="s">
        <v>131</v>
      </c>
      <c r="R70" s="2" t="s">
        <v>132</v>
      </c>
      <c r="S70" s="2" t="s">
        <v>1088</v>
      </c>
      <c r="T70" s="2" t="s">
        <v>132</v>
      </c>
      <c r="U70" s="2" t="s">
        <v>132</v>
      </c>
      <c r="V70" s="2" t="s">
        <v>186</v>
      </c>
      <c r="W70" s="2" t="s">
        <v>134</v>
      </c>
      <c r="X70" s="2" t="s">
        <v>132</v>
      </c>
      <c r="Y70" s="2" t="s">
        <v>528</v>
      </c>
      <c r="Z70" s="4"/>
      <c r="AA70" s="4">
        <f>=ROUNDDOWN({0},0)</f>
      </c>
      <c r="AB70" s="5"/>
      <c r="AC70" s="2" t="s">
        <v>132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173</v>
      </c>
      <c r="BW70" s="2" t="s">
        <v>612</v>
      </c>
      <c r="BX70" s="2" t="s">
        <v>1089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173</v>
      </c>
      <c r="CI70" s="2" t="s">
        <v>533</v>
      </c>
      <c r="CJ70" s="2" t="s">
        <v>813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171</v>
      </c>
      <c r="CT70" s="2" t="s">
        <v>173</v>
      </c>
      <c r="CU70" s="2" t="s">
        <v>132</v>
      </c>
      <c r="CV70" s="2" t="s">
        <v>132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138</v>
      </c>
      <c r="DF70" s="2" t="s">
        <v>173</v>
      </c>
      <c r="DG70" s="2" t="s">
        <v>1090</v>
      </c>
      <c r="DH70" s="2" t="s">
        <v>1091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173</v>
      </c>
      <c r="DS70" s="2" t="s">
        <v>266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132</v>
      </c>
      <c r="ED70" s="2" t="s">
        <v>132</v>
      </c>
      <c r="EE70" s="2" t="s">
        <v>132</v>
      </c>
      <c r="EF70" s="2" t="s">
        <v>132</v>
      </c>
      <c r="EG70" s="2" t="s">
        <v>132</v>
      </c>
      <c r="EH70" s="2" t="s">
        <v>132</v>
      </c>
      <c r="EI70" s="4"/>
      <c r="EJ70" s="8"/>
      <c r="EK70" s="4"/>
      <c r="EL70" s="8"/>
      <c r="EM70" s="7"/>
      <c r="EN70" s="7"/>
      <c r="EO70" s="2" t="s">
        <v>171</v>
      </c>
      <c r="EP70" s="2" t="s">
        <v>173</v>
      </c>
      <c r="EQ70" s="2" t="s">
        <v>132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138</v>
      </c>
      <c r="FB70" s="2" t="s">
        <v>173</v>
      </c>
      <c r="FC70" s="2" t="s">
        <v>620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138</v>
      </c>
      <c r="FN70" s="2" t="s">
        <v>173</v>
      </c>
      <c r="FO70" s="2" t="s">
        <v>544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171</v>
      </c>
      <c r="FZ70" s="2" t="s">
        <v>129</v>
      </c>
      <c r="GA70" s="2" t="s">
        <v>132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171</v>
      </c>
      <c r="GL70" s="2" t="s">
        <v>173</v>
      </c>
      <c r="GM70" s="2" t="s">
        <v>132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308</v>
      </c>
      <c r="HV70" s="2" t="s">
        <v>129</v>
      </c>
      <c r="HW70" s="2" t="s">
        <v>132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138</v>
      </c>
      <c r="IH70" s="2" t="s">
        <v>173</v>
      </c>
      <c r="II70" s="2" t="s">
        <v>164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132</v>
      </c>
      <c r="IT70" s="2" t="s">
        <v>132</v>
      </c>
      <c r="IU70" s="2" t="s">
        <v>132</v>
      </c>
      <c r="IV70" s="2" t="s">
        <v>132</v>
      </c>
      <c r="IW70" s="2" t="s">
        <v>132</v>
      </c>
      <c r="IX70" s="2" t="s">
        <v>132</v>
      </c>
      <c r="IY70" s="4"/>
      <c r="IZ70" s="8"/>
      <c r="JA70" s="4"/>
      <c r="JB70" s="8"/>
      <c r="JC70" s="7"/>
      <c r="JD70" s="7"/>
      <c r="JE70" s="2" t="s">
        <v>138</v>
      </c>
      <c r="JF70" s="2" t="s">
        <v>173</v>
      </c>
      <c r="JG70" s="2" t="s">
        <v>533</v>
      </c>
      <c r="JH70" s="2" t="s">
        <v>1092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138</v>
      </c>
      <c r="KD70" s="2" t="s">
        <v>173</v>
      </c>
      <c r="KE70" s="2" t="s">
        <v>169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171</v>
      </c>
      <c r="KP70" s="2" t="s">
        <v>173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172</v>
      </c>
      <c r="LN70" s="2" t="s">
        <v>173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171</v>
      </c>
      <c r="LZ70" s="2" t="s">
        <v>173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172</v>
      </c>
      <c r="NJ70" s="2" t="s">
        <v>173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171</v>
      </c>
      <c r="NV70" s="2" t="s">
        <v>173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171</v>
      </c>
      <c r="OH70" s="2" t="s">
        <v>173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171</v>
      </c>
      <c r="PF70" s="2" t="s">
        <v>173</v>
      </c>
      <c r="PG70" s="2" t="s">
        <v>132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171</v>
      </c>
      <c r="QP70" s="2" t="s">
        <v>173</v>
      </c>
      <c r="QQ70" s="2" t="s">
        <v>132</v>
      </c>
      <c r="QR70" s="2" t="s">
        <v>132</v>
      </c>
      <c r="QS70" s="2" t="s">
        <v>141</v>
      </c>
      <c r="QT70" s="2" t="s">
        <v>132</v>
      </c>
      <c r="QU70" s="4"/>
      <c r="QV70" s="8"/>
      <c r="QW70" s="4"/>
      <c r="QX70" s="8"/>
      <c r="QY70" s="7"/>
      <c r="QZ70" s="7"/>
      <c r="RA70" s="2" t="s">
        <v>172</v>
      </c>
      <c r="RB70" s="2" t="s">
        <v>173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308</v>
      </c>
      <c r="RN70" s="2" t="s">
        <v>173</v>
      </c>
      <c r="RO70" s="2" t="s">
        <v>132</v>
      </c>
      <c r="RP70" s="2" t="s">
        <v>132</v>
      </c>
      <c r="RQ70" s="2" t="s">
        <v>141</v>
      </c>
      <c r="RR70" s="2" t="s">
        <v>132</v>
      </c>
    </row>
    <row r="71">
      <c r="A71" s="2" t="s">
        <v>1093</v>
      </c>
      <c r="B71" s="2" t="s">
        <v>121</v>
      </c>
      <c r="C71" s="2" t="s">
        <v>122</v>
      </c>
      <c r="D71" s="2" t="s">
        <v>959</v>
      </c>
      <c r="E71" s="2" t="s">
        <v>960</v>
      </c>
      <c r="F71" s="2" t="s">
        <v>1094</v>
      </c>
      <c r="G71" s="2" t="s">
        <v>1094</v>
      </c>
      <c r="H71" s="2" t="s">
        <v>1094</v>
      </c>
      <c r="I71" s="2" t="s">
        <v>1095</v>
      </c>
      <c r="J71" s="2" t="s">
        <v>127</v>
      </c>
      <c r="K71" s="2" t="s">
        <v>1096</v>
      </c>
      <c r="L71" s="3">
        <v>62</v>
      </c>
      <c r="M71" s="3">
        <v>65.1</v>
      </c>
      <c r="N71" s="3">
        <v>129.99</v>
      </c>
      <c r="O71" s="2" t="s">
        <v>290</v>
      </c>
      <c r="P71" s="2" t="s">
        <v>291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185</v>
      </c>
      <c r="V71" s="2" t="s">
        <v>133</v>
      </c>
      <c r="W71" s="2" t="s">
        <v>258</v>
      </c>
      <c r="X71" s="2" t="s">
        <v>1059</v>
      </c>
      <c r="Y71" s="2" t="s">
        <v>1060</v>
      </c>
      <c r="Z71" s="4">
        <v>84</v>
      </c>
      <c r="AA71" s="4">
        <f>=ROUNDDOWN(420,0)</f>
      </c>
      <c r="AB71" s="5">
        <v>0.2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1061</v>
      </c>
      <c r="BX71" s="2" t="s">
        <v>132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138</v>
      </c>
      <c r="CH71" s="2" t="s">
        <v>129</v>
      </c>
      <c r="CI71" s="2" t="s">
        <v>1062</v>
      </c>
      <c r="CJ71" s="2" t="s">
        <v>1063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308</v>
      </c>
      <c r="CT71" s="2" t="s">
        <v>129</v>
      </c>
      <c r="CU71" s="2" t="s">
        <v>132</v>
      </c>
      <c r="CV71" s="2" t="s">
        <v>132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129</v>
      </c>
      <c r="DG71" s="2" t="s">
        <v>1064</v>
      </c>
      <c r="DH71" s="2" t="s">
        <v>448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447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129</v>
      </c>
      <c r="EE71" s="2" t="s">
        <v>449</v>
      </c>
      <c r="EF71" s="2" t="s">
        <v>132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138</v>
      </c>
      <c r="EP71" s="2" t="s">
        <v>129</v>
      </c>
      <c r="EQ71" s="2" t="s">
        <v>364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138</v>
      </c>
      <c r="FB71" s="2" t="s">
        <v>129</v>
      </c>
      <c r="FC71" s="2" t="s">
        <v>450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138</v>
      </c>
      <c r="FN71" s="2" t="s">
        <v>129</v>
      </c>
      <c r="FO71" s="2" t="s">
        <v>467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171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171</v>
      </c>
      <c r="GL71" s="2" t="s">
        <v>129</v>
      </c>
      <c r="GM71" s="2" t="s">
        <v>132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160</v>
      </c>
      <c r="GX71" s="2" t="s">
        <v>129</v>
      </c>
      <c r="GY71" s="2" t="s">
        <v>132</v>
      </c>
      <c r="GZ71" s="2" t="s">
        <v>132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138</v>
      </c>
      <c r="HJ71" s="2" t="s">
        <v>129</v>
      </c>
      <c r="HK71" s="2" t="s">
        <v>468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308</v>
      </c>
      <c r="HV71" s="2" t="s">
        <v>129</v>
      </c>
      <c r="HW71" s="2" t="s">
        <v>246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129</v>
      </c>
      <c r="II71" s="2" t="s">
        <v>375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171</v>
      </c>
      <c r="IT71" s="2" t="s">
        <v>129</v>
      </c>
      <c r="IU71" s="2" t="s">
        <v>132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138</v>
      </c>
      <c r="JF71" s="2" t="s">
        <v>129</v>
      </c>
      <c r="JG71" s="2" t="s">
        <v>1062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308</v>
      </c>
      <c r="KD71" s="2" t="s">
        <v>129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171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171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172</v>
      </c>
      <c r="LN71" s="2" t="s">
        <v>129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171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171</v>
      </c>
      <c r="ML71" s="2" t="s">
        <v>129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172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172</v>
      </c>
      <c r="NJ71" s="2" t="s">
        <v>129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171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138</v>
      </c>
      <c r="PF71" s="2" t="s">
        <v>173</v>
      </c>
      <c r="PG71" s="2" t="s">
        <v>312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171</v>
      </c>
      <c r="PR71" s="2" t="s">
        <v>129</v>
      </c>
      <c r="PS71" s="2" t="s">
        <v>132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172</v>
      </c>
      <c r="RB71" s="2" t="s">
        <v>129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138</v>
      </c>
      <c r="RN71" s="2" t="s">
        <v>173</v>
      </c>
      <c r="RO71" s="2" t="s">
        <v>467</v>
      </c>
      <c r="RP71" s="2" t="s">
        <v>132</v>
      </c>
      <c r="RQ71" s="2" t="s">
        <v>141</v>
      </c>
      <c r="RR71" s="2" t="s">
        <v>132</v>
      </c>
    </row>
    <row r="72">
      <c r="A72" s="2" t="s">
        <v>1097</v>
      </c>
      <c r="B72" s="2" t="s">
        <v>121</v>
      </c>
      <c r="C72" s="2" t="s">
        <v>122</v>
      </c>
      <c r="D72" s="2" t="s">
        <v>959</v>
      </c>
      <c r="E72" s="2" t="s">
        <v>960</v>
      </c>
      <c r="F72" s="2" t="s">
        <v>1098</v>
      </c>
      <c r="G72" s="2" t="s">
        <v>1098</v>
      </c>
      <c r="H72" s="2" t="s">
        <v>1098</v>
      </c>
      <c r="I72" s="2" t="s">
        <v>1099</v>
      </c>
      <c r="J72" s="2" t="s">
        <v>127</v>
      </c>
      <c r="K72" s="2" t="s">
        <v>1100</v>
      </c>
      <c r="L72" s="3">
        <v>85.81</v>
      </c>
      <c r="M72" s="3">
        <v>90.1</v>
      </c>
      <c r="N72" s="3">
        <v>179.99</v>
      </c>
      <c r="O72" s="2" t="s">
        <v>290</v>
      </c>
      <c r="P72" s="2" t="s">
        <v>291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185</v>
      </c>
      <c r="V72" s="2" t="s">
        <v>133</v>
      </c>
      <c r="W72" s="2" t="s">
        <v>258</v>
      </c>
      <c r="X72" s="2" t="s">
        <v>132</v>
      </c>
      <c r="Y72" s="2" t="s">
        <v>1101</v>
      </c>
      <c r="Z72" s="4">
        <v>180</v>
      </c>
      <c r="AA72" s="4">
        <f>=ROUNDDOWN({0},0)</f>
      </c>
      <c r="AB72" s="5"/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1102</v>
      </c>
      <c r="BX72" s="2" t="s">
        <v>1103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138</v>
      </c>
      <c r="CH72" s="2" t="s">
        <v>129</v>
      </c>
      <c r="CI72" s="2" t="s">
        <v>1101</v>
      </c>
      <c r="CJ72" s="2" t="s">
        <v>384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138</v>
      </c>
      <c r="CT72" s="2" t="s">
        <v>129</v>
      </c>
      <c r="CU72" s="2" t="s">
        <v>132</v>
      </c>
      <c r="CV72" s="2" t="s">
        <v>132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138</v>
      </c>
      <c r="DF72" s="2" t="s">
        <v>129</v>
      </c>
      <c r="DG72" s="2" t="s">
        <v>1101</v>
      </c>
      <c r="DH72" s="2" t="s">
        <v>1104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361</v>
      </c>
      <c r="DT72" s="2" t="s">
        <v>1105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160</v>
      </c>
      <c r="ED72" s="2" t="s">
        <v>129</v>
      </c>
      <c r="EE72" s="2" t="s">
        <v>132</v>
      </c>
      <c r="EF72" s="2" t="s">
        <v>132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171</v>
      </c>
      <c r="EP72" s="2" t="s">
        <v>129</v>
      </c>
      <c r="EQ72" s="2" t="s">
        <v>132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173</v>
      </c>
      <c r="FC72" s="2" t="s">
        <v>1106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138</v>
      </c>
      <c r="FN72" s="2" t="s">
        <v>129</v>
      </c>
      <c r="FO72" s="2" t="s">
        <v>1107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171</v>
      </c>
      <c r="FZ72" s="2" t="s">
        <v>129</v>
      </c>
      <c r="GA72" s="2" t="s">
        <v>132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171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570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129</v>
      </c>
      <c r="HK72" s="2" t="s">
        <v>1108</v>
      </c>
      <c r="HL72" s="2" t="s">
        <v>428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308</v>
      </c>
      <c r="HV72" s="2" t="s">
        <v>129</v>
      </c>
      <c r="HW72" s="2" t="s">
        <v>246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138</v>
      </c>
      <c r="IH72" s="2" t="s">
        <v>129</v>
      </c>
      <c r="II72" s="2" t="s">
        <v>1109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138</v>
      </c>
      <c r="IT72" s="2" t="s">
        <v>129</v>
      </c>
      <c r="IU72" s="2" t="s">
        <v>309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138</v>
      </c>
      <c r="JF72" s="2" t="s">
        <v>129</v>
      </c>
      <c r="JG72" s="2" t="s">
        <v>1101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138</v>
      </c>
      <c r="KD72" s="2" t="s">
        <v>168</v>
      </c>
      <c r="KE72" s="2" t="s">
        <v>1110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171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172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171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171</v>
      </c>
      <c r="ML72" s="2" t="s">
        <v>129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172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172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171</v>
      </c>
      <c r="NV72" s="2" t="s">
        <v>173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171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138</v>
      </c>
      <c r="PF72" s="2" t="s">
        <v>173</v>
      </c>
      <c r="PG72" s="2" t="s">
        <v>400</v>
      </c>
      <c r="PH72" s="2" t="s">
        <v>132</v>
      </c>
      <c r="PI72" s="2" t="s">
        <v>141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171</v>
      </c>
      <c r="QP72" s="2" t="s">
        <v>173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172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138</v>
      </c>
      <c r="RN72" s="2" t="s">
        <v>173</v>
      </c>
      <c r="RO72" s="2" t="s">
        <v>546</v>
      </c>
      <c r="RP72" s="2" t="s">
        <v>1111</v>
      </c>
      <c r="RQ72" s="2" t="s">
        <v>141</v>
      </c>
      <c r="RR72" s="2" t="s">
        <v>132</v>
      </c>
    </row>
    <row r="73">
      <c r="A73" s="2" t="s">
        <v>1112</v>
      </c>
      <c r="B73" s="2" t="s">
        <v>121</v>
      </c>
      <c r="C73" s="2" t="s">
        <v>122</v>
      </c>
      <c r="D73" s="2" t="s">
        <v>959</v>
      </c>
      <c r="E73" s="2" t="s">
        <v>960</v>
      </c>
      <c r="F73" s="2" t="s">
        <v>1113</v>
      </c>
      <c r="G73" s="2" t="s">
        <v>1113</v>
      </c>
      <c r="H73" s="2" t="s">
        <v>1113</v>
      </c>
      <c r="I73" s="2" t="s">
        <v>1114</v>
      </c>
      <c r="J73" s="2" t="s">
        <v>127</v>
      </c>
      <c r="K73" s="2" t="s">
        <v>1058</v>
      </c>
      <c r="L73" s="3">
        <v>81</v>
      </c>
      <c r="M73" s="3">
        <v>85.05</v>
      </c>
      <c r="N73" s="3">
        <v>189.99</v>
      </c>
      <c r="O73" s="2" t="s">
        <v>290</v>
      </c>
      <c r="P73" s="2" t="s">
        <v>291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185</v>
      </c>
      <c r="V73" s="2" t="s">
        <v>133</v>
      </c>
      <c r="W73" s="2" t="s">
        <v>258</v>
      </c>
      <c r="X73" s="2" t="s">
        <v>1059</v>
      </c>
      <c r="Y73" s="2" t="s">
        <v>1060</v>
      </c>
      <c r="Z73" s="4">
        <v>76</v>
      </c>
      <c r="AA73" s="4">
        <f>=ROUNDDOWN(38,0)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129</v>
      </c>
      <c r="BW73" s="2" t="s">
        <v>1061</v>
      </c>
      <c r="BX73" s="2" t="s">
        <v>1115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138</v>
      </c>
      <c r="CH73" s="2" t="s">
        <v>129</v>
      </c>
      <c r="CI73" s="2" t="s">
        <v>1062</v>
      </c>
      <c r="CJ73" s="2" t="s">
        <v>1116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132</v>
      </c>
      <c r="CV73" s="2" t="s">
        <v>1117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138</v>
      </c>
      <c r="DF73" s="2" t="s">
        <v>129</v>
      </c>
      <c r="DG73" s="2" t="s">
        <v>1064</v>
      </c>
      <c r="DH73" s="2" t="s">
        <v>132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447</v>
      </c>
      <c r="DT73" s="2" t="s">
        <v>1118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418</v>
      </c>
      <c r="ED73" s="2" t="s">
        <v>129</v>
      </c>
      <c r="EE73" s="2" t="s">
        <v>132</v>
      </c>
      <c r="EF73" s="2" t="s">
        <v>132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138</v>
      </c>
      <c r="EP73" s="2" t="s">
        <v>129</v>
      </c>
      <c r="EQ73" s="2" t="s">
        <v>364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138</v>
      </c>
      <c r="FB73" s="2" t="s">
        <v>129</v>
      </c>
      <c r="FC73" s="2" t="s">
        <v>450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138</v>
      </c>
      <c r="FN73" s="2" t="s">
        <v>129</v>
      </c>
      <c r="FO73" s="2" t="s">
        <v>467</v>
      </c>
      <c r="FP73" s="2" t="s">
        <v>1119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171</v>
      </c>
      <c r="FZ73" s="2" t="s">
        <v>129</v>
      </c>
      <c r="GA73" s="2" t="s">
        <v>132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171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138</v>
      </c>
      <c r="GX73" s="2" t="s">
        <v>129</v>
      </c>
      <c r="GY73" s="2" t="s">
        <v>888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129</v>
      </c>
      <c r="HK73" s="2" t="s">
        <v>468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308</v>
      </c>
      <c r="HV73" s="2" t="s">
        <v>129</v>
      </c>
      <c r="HW73" s="2" t="s">
        <v>246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138</v>
      </c>
      <c r="IH73" s="2" t="s">
        <v>129</v>
      </c>
      <c r="II73" s="2" t="s">
        <v>375</v>
      </c>
      <c r="IJ73" s="2" t="s">
        <v>1120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171</v>
      </c>
      <c r="IT73" s="2" t="s">
        <v>129</v>
      </c>
      <c r="IU73" s="2" t="s">
        <v>132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138</v>
      </c>
      <c r="JF73" s="2" t="s">
        <v>129</v>
      </c>
      <c r="JG73" s="2" t="s">
        <v>1062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308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171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171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172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171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171</v>
      </c>
      <c r="ML73" s="2" t="s">
        <v>129</v>
      </c>
      <c r="MM73" s="2" t="s">
        <v>132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172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172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171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138</v>
      </c>
      <c r="PF73" s="2" t="s">
        <v>173</v>
      </c>
      <c r="PG73" s="2" t="s">
        <v>312</v>
      </c>
      <c r="PH73" s="2" t="s">
        <v>132</v>
      </c>
      <c r="PI73" s="2" t="s">
        <v>141</v>
      </c>
      <c r="PJ73" s="2" t="s">
        <v>132</v>
      </c>
      <c r="PK73" s="4"/>
      <c r="PL73" s="8"/>
      <c r="PM73" s="4"/>
      <c r="PN73" s="8"/>
      <c r="PO73" s="7"/>
      <c r="PP73" s="7"/>
      <c r="PQ73" s="2" t="s">
        <v>171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138</v>
      </c>
      <c r="QD73" s="2" t="s">
        <v>129</v>
      </c>
      <c r="QE73" s="2" t="s">
        <v>176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172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138</v>
      </c>
      <c r="RN73" s="2" t="s">
        <v>173</v>
      </c>
      <c r="RO73" s="2" t="s">
        <v>467</v>
      </c>
      <c r="RP73" s="2" t="s">
        <v>132</v>
      </c>
      <c r="RQ73" s="2" t="s">
        <v>141</v>
      </c>
      <c r="RR73" s="2" t="s">
        <v>132</v>
      </c>
    </row>
    <row r="74">
      <c r="A74" s="2" t="s">
        <v>1121</v>
      </c>
      <c r="B74" s="2" t="s">
        <v>121</v>
      </c>
      <c r="C74" s="2" t="s">
        <v>122</v>
      </c>
      <c r="D74" s="2" t="s">
        <v>1122</v>
      </c>
      <c r="E74" s="2" t="s">
        <v>1123</v>
      </c>
      <c r="F74" s="2" t="s">
        <v>1124</v>
      </c>
      <c r="G74" s="2" t="s">
        <v>1124</v>
      </c>
      <c r="H74" s="2" t="s">
        <v>1124</v>
      </c>
      <c r="I74" s="2" t="s">
        <v>1125</v>
      </c>
      <c r="J74" s="2" t="s">
        <v>127</v>
      </c>
      <c r="K74" s="2" t="s">
        <v>255</v>
      </c>
      <c r="L74" s="3">
        <v>127.24</v>
      </c>
      <c r="M74" s="3">
        <v>133.6</v>
      </c>
      <c r="N74" s="3">
        <v>289.99</v>
      </c>
      <c r="O74" s="2" t="s">
        <v>129</v>
      </c>
      <c r="P74" s="2" t="s">
        <v>219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132</v>
      </c>
      <c r="V74" s="2" t="s">
        <v>186</v>
      </c>
      <c r="W74" s="2" t="s">
        <v>134</v>
      </c>
      <c r="X74" s="2" t="s">
        <v>132</v>
      </c>
      <c r="Y74" s="2" t="s">
        <v>1126</v>
      </c>
      <c r="Z74" s="4">
        <v>60</v>
      </c>
      <c r="AA74" s="4">
        <f>=ROUNDDOWN(20,0)</f>
      </c>
      <c r="AB74" s="5">
        <v>3</v>
      </c>
      <c r="AC74" s="2" t="s">
        <v>136</v>
      </c>
      <c r="AD74" s="4">
        <v>100</v>
      </c>
      <c r="AE74" s="4">
        <v>100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7</v>
      </c>
      <c r="AQ74" s="8">
        <v>1041.52</v>
      </c>
      <c r="AR74" s="4"/>
      <c r="AS74" s="8"/>
      <c r="AT74" s="7"/>
      <c r="AU74" s="7"/>
      <c r="AV74" s="4">
        <v>7</v>
      </c>
      <c r="AW74" s="8">
        <v>1041.52</v>
      </c>
      <c r="AX74" s="4"/>
      <c r="AY74" s="8"/>
      <c r="AZ74" s="7"/>
      <c r="BA74" s="7"/>
      <c r="BB74" s="7">
        <v>1</v>
      </c>
      <c r="BC74" s="4">
        <v>7</v>
      </c>
      <c r="BD74" s="8">
        <v>1041.52</v>
      </c>
      <c r="BE74" s="4"/>
      <c r="BF74" s="8"/>
      <c r="BG74" s="7"/>
      <c r="BH74" s="7"/>
      <c r="BI74" s="7">
        <v>1</v>
      </c>
      <c r="BJ74" s="4">
        <v>7</v>
      </c>
      <c r="BK74" s="8">
        <v>1041.52</v>
      </c>
      <c r="BL74" s="2" t="s">
        <v>1127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129</v>
      </c>
      <c r="BW74" s="2" t="s">
        <v>989</v>
      </c>
      <c r="BX74" s="2" t="s">
        <v>1128</v>
      </c>
      <c r="BY74" s="2" t="s">
        <v>141</v>
      </c>
      <c r="BZ74" s="2" t="s">
        <v>132</v>
      </c>
      <c r="CA74" s="4">
        <v>1</v>
      </c>
      <c r="CB74" s="8">
        <v>150.97</v>
      </c>
      <c r="CC74" s="4"/>
      <c r="CD74" s="8"/>
      <c r="CE74" s="7"/>
      <c r="CF74" s="7"/>
      <c r="CG74" s="2" t="s">
        <v>138</v>
      </c>
      <c r="CH74" s="2" t="s">
        <v>129</v>
      </c>
      <c r="CI74" s="2" t="s">
        <v>1129</v>
      </c>
      <c r="CJ74" s="2" t="s">
        <v>1130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308</v>
      </c>
      <c r="CT74" s="2" t="s">
        <v>173</v>
      </c>
      <c r="CU74" s="2" t="s">
        <v>132</v>
      </c>
      <c r="CV74" s="2" t="s">
        <v>1131</v>
      </c>
      <c r="CW74" s="2" t="s">
        <v>141</v>
      </c>
      <c r="CX74" s="2" t="s">
        <v>132</v>
      </c>
      <c r="CY74" s="4">
        <v>3</v>
      </c>
      <c r="CZ74" s="8">
        <v>459.48</v>
      </c>
      <c r="DA74" s="4"/>
      <c r="DB74" s="8"/>
      <c r="DC74" s="7"/>
      <c r="DD74" s="7"/>
      <c r="DE74" s="2" t="s">
        <v>138</v>
      </c>
      <c r="DF74" s="2" t="s">
        <v>129</v>
      </c>
      <c r="DG74" s="2" t="s">
        <v>536</v>
      </c>
      <c r="DH74" s="2" t="s">
        <v>728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138</v>
      </c>
      <c r="DR74" s="2" t="s">
        <v>129</v>
      </c>
      <c r="DS74" s="2" t="s">
        <v>193</v>
      </c>
      <c r="DT74" s="2" t="s">
        <v>1132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418</v>
      </c>
      <c r="ED74" s="2" t="s">
        <v>129</v>
      </c>
      <c r="EE74" s="2" t="s">
        <v>132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171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138</v>
      </c>
      <c r="FB74" s="2" t="s">
        <v>129</v>
      </c>
      <c r="FC74" s="2" t="s">
        <v>620</v>
      </c>
      <c r="FD74" s="2" t="s">
        <v>1133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138</v>
      </c>
      <c r="FN74" s="2" t="s">
        <v>129</v>
      </c>
      <c r="FO74" s="2" t="s">
        <v>1134</v>
      </c>
      <c r="FP74" s="2" t="s">
        <v>740</v>
      </c>
      <c r="FQ74" s="2" t="s">
        <v>141</v>
      </c>
      <c r="FR74" s="2" t="s">
        <v>132</v>
      </c>
      <c r="FS74" s="4">
        <v>1</v>
      </c>
      <c r="FT74" s="8">
        <v>133.6</v>
      </c>
      <c r="FU74" s="4"/>
      <c r="FV74" s="8"/>
      <c r="FW74" s="7"/>
      <c r="FX74" s="7"/>
      <c r="FY74" s="2" t="s">
        <v>138</v>
      </c>
      <c r="FZ74" s="2" t="s">
        <v>129</v>
      </c>
      <c r="GA74" s="2" t="s">
        <v>156</v>
      </c>
      <c r="GB74" s="2" t="s">
        <v>431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138</v>
      </c>
      <c r="GL74" s="2" t="s">
        <v>129</v>
      </c>
      <c r="GM74" s="2" t="s">
        <v>305</v>
      </c>
      <c r="GN74" s="2" t="s">
        <v>966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160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129</v>
      </c>
      <c r="HK74" s="2" t="s">
        <v>161</v>
      </c>
      <c r="HL74" s="2" t="s">
        <v>1135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138</v>
      </c>
      <c r="HV74" s="2" t="s">
        <v>129</v>
      </c>
      <c r="HW74" s="2" t="s">
        <v>246</v>
      </c>
      <c r="HX74" s="2" t="s">
        <v>132</v>
      </c>
      <c r="HY74" s="2" t="s">
        <v>141</v>
      </c>
      <c r="HZ74" s="2" t="s">
        <v>132</v>
      </c>
      <c r="IA74" s="4">
        <v>1</v>
      </c>
      <c r="IB74" s="8">
        <v>152.48</v>
      </c>
      <c r="IC74" s="4"/>
      <c r="ID74" s="8"/>
      <c r="IE74" s="7"/>
      <c r="IF74" s="7"/>
      <c r="IG74" s="2" t="s">
        <v>138</v>
      </c>
      <c r="IH74" s="2" t="s">
        <v>129</v>
      </c>
      <c r="II74" s="2" t="s">
        <v>164</v>
      </c>
      <c r="IJ74" s="2" t="s">
        <v>1136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166</v>
      </c>
      <c r="IT74" s="2" t="s">
        <v>129</v>
      </c>
      <c r="IU74" s="2" t="s">
        <v>132</v>
      </c>
      <c r="IV74" s="2" t="s">
        <v>132</v>
      </c>
      <c r="IW74" s="2" t="s">
        <v>141</v>
      </c>
      <c r="IX74" s="2" t="s">
        <v>132</v>
      </c>
      <c r="IY74" s="4">
        <v>1</v>
      </c>
      <c r="IZ74" s="8">
        <v>144.99</v>
      </c>
      <c r="JA74" s="4"/>
      <c r="JB74" s="8"/>
      <c r="JC74" s="7"/>
      <c r="JD74" s="7"/>
      <c r="JE74" s="2" t="s">
        <v>138</v>
      </c>
      <c r="JF74" s="2" t="s">
        <v>129</v>
      </c>
      <c r="JG74" s="2" t="s">
        <v>614</v>
      </c>
      <c r="JH74" s="2" t="s">
        <v>1137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138</v>
      </c>
      <c r="KD74" s="2" t="s">
        <v>168</v>
      </c>
      <c r="KE74" s="2" t="s">
        <v>169</v>
      </c>
      <c r="KF74" s="2" t="s">
        <v>1138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171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172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171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171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171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171</v>
      </c>
      <c r="NV74" s="2" t="s">
        <v>173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171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138</v>
      </c>
      <c r="PF74" s="2" t="s">
        <v>173</v>
      </c>
      <c r="PG74" s="2" t="s">
        <v>312</v>
      </c>
      <c r="PH74" s="2" t="s">
        <v>1139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138</v>
      </c>
      <c r="QD74" s="2" t="s">
        <v>129</v>
      </c>
      <c r="QE74" s="2" t="s">
        <v>176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138</v>
      </c>
      <c r="QP74" s="2" t="s">
        <v>173</v>
      </c>
      <c r="QQ74" s="2" t="s">
        <v>991</v>
      </c>
      <c r="QR74" s="2" t="s">
        <v>1140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171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138</v>
      </c>
      <c r="RN74" s="2" t="s">
        <v>173</v>
      </c>
      <c r="RO74" s="2" t="s">
        <v>1141</v>
      </c>
      <c r="RP74" s="2" t="s">
        <v>132</v>
      </c>
      <c r="RQ74" s="2" t="s">
        <v>141</v>
      </c>
      <c r="RR74" s="2" t="s">
        <v>132</v>
      </c>
    </row>
    <row r="75">
      <c r="A75" s="2" t="s">
        <v>1142</v>
      </c>
      <c r="B75" s="2" t="s">
        <v>121</v>
      </c>
      <c r="C75" s="2" t="s">
        <v>122</v>
      </c>
      <c r="D75" s="2" t="s">
        <v>1122</v>
      </c>
      <c r="E75" s="2" t="s">
        <v>1123</v>
      </c>
      <c r="F75" s="2" t="s">
        <v>1143</v>
      </c>
      <c r="G75" s="2" t="s">
        <v>1143</v>
      </c>
      <c r="H75" s="2" t="s">
        <v>1143</v>
      </c>
      <c r="I75" s="2" t="s">
        <v>1144</v>
      </c>
      <c r="J75" s="2" t="s">
        <v>127</v>
      </c>
      <c r="K75" s="2" t="s">
        <v>425</v>
      </c>
      <c r="L75" s="3">
        <v>54.27</v>
      </c>
      <c r="M75" s="3">
        <v>56.98</v>
      </c>
      <c r="N75" s="3">
        <v>129.99</v>
      </c>
      <c r="O75" s="2" t="s">
        <v>129</v>
      </c>
      <c r="P75" s="2" t="s">
        <v>256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185</v>
      </c>
      <c r="V75" s="2" t="s">
        <v>133</v>
      </c>
      <c r="W75" s="2" t="s">
        <v>134</v>
      </c>
      <c r="X75" s="2" t="s">
        <v>132</v>
      </c>
      <c r="Y75" s="2" t="s">
        <v>384</v>
      </c>
      <c r="Z75" s="4">
        <v>176</v>
      </c>
      <c r="AA75" s="4">
        <f>=ROUNDDOWN(19.5555555555556,0)</f>
      </c>
      <c r="AB75" s="5">
        <v>9</v>
      </c>
      <c r="AC75" s="2" t="s">
        <v>224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11</v>
      </c>
      <c r="AQ75" s="8">
        <v>594.7</v>
      </c>
      <c r="AR75" s="4"/>
      <c r="AS75" s="8"/>
      <c r="AT75" s="7"/>
      <c r="AU75" s="7"/>
      <c r="AV75" s="4">
        <v>11</v>
      </c>
      <c r="AW75" s="8">
        <v>594.7</v>
      </c>
      <c r="AX75" s="4"/>
      <c r="AY75" s="8"/>
      <c r="AZ75" s="7"/>
      <c r="BA75" s="7"/>
      <c r="BB75" s="7">
        <v>1</v>
      </c>
      <c r="BC75" s="4">
        <v>11</v>
      </c>
      <c r="BD75" s="8">
        <v>594.7</v>
      </c>
      <c r="BE75" s="4"/>
      <c r="BF75" s="8"/>
      <c r="BG75" s="7"/>
      <c r="BH75" s="7"/>
      <c r="BI75" s="7">
        <v>1</v>
      </c>
      <c r="BJ75" s="4">
        <v>11</v>
      </c>
      <c r="BK75" s="8">
        <v>594.7</v>
      </c>
      <c r="BL75" s="2" t="s">
        <v>1145</v>
      </c>
      <c r="BM75" s="7">
        <v>1</v>
      </c>
      <c r="BN75" s="7">
        <v>1</v>
      </c>
      <c r="BO75" s="4">
        <v>3</v>
      </c>
      <c r="BP75" s="8">
        <v>162.41</v>
      </c>
      <c r="BQ75" s="4"/>
      <c r="BR75" s="8"/>
      <c r="BS75" s="7"/>
      <c r="BT75" s="7"/>
      <c r="BU75" s="2" t="s">
        <v>138</v>
      </c>
      <c r="BV75" s="2" t="s">
        <v>129</v>
      </c>
      <c r="BW75" s="2" t="s">
        <v>377</v>
      </c>
      <c r="BX75" s="2" t="s">
        <v>595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138</v>
      </c>
      <c r="CH75" s="2" t="s">
        <v>129</v>
      </c>
      <c r="CI75" s="2" t="s">
        <v>384</v>
      </c>
      <c r="CJ75" s="2" t="s">
        <v>363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132</v>
      </c>
      <c r="CV75" s="2" t="s">
        <v>132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138</v>
      </c>
      <c r="DF75" s="2" t="s">
        <v>129</v>
      </c>
      <c r="DG75" s="2" t="s">
        <v>1146</v>
      </c>
      <c r="DH75" s="2" t="s">
        <v>394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138</v>
      </c>
      <c r="DR75" s="2" t="s">
        <v>129</v>
      </c>
      <c r="DS75" s="2" t="s">
        <v>361</v>
      </c>
      <c r="DT75" s="2" t="s">
        <v>1025</v>
      </c>
      <c r="DU75" s="2" t="s">
        <v>141</v>
      </c>
      <c r="DV75" s="2" t="s">
        <v>132</v>
      </c>
      <c r="DW75" s="4">
        <v>2</v>
      </c>
      <c r="DX75" s="8">
        <v>119.66</v>
      </c>
      <c r="DY75" s="4"/>
      <c r="DZ75" s="8"/>
      <c r="EA75" s="7"/>
      <c r="EB75" s="7"/>
      <c r="EC75" s="2" t="s">
        <v>138</v>
      </c>
      <c r="ED75" s="2" t="s">
        <v>129</v>
      </c>
      <c r="EE75" s="2" t="s">
        <v>377</v>
      </c>
      <c r="EF75" s="2" t="s">
        <v>358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171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>
        <v>1</v>
      </c>
      <c r="EV75" s="8">
        <v>66.48</v>
      </c>
      <c r="EW75" s="4"/>
      <c r="EX75" s="8"/>
      <c r="EY75" s="7"/>
      <c r="EZ75" s="7"/>
      <c r="FA75" s="2" t="s">
        <v>138</v>
      </c>
      <c r="FB75" s="2" t="s">
        <v>129</v>
      </c>
      <c r="FC75" s="2" t="s">
        <v>365</v>
      </c>
      <c r="FD75" s="2" t="s">
        <v>871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138</v>
      </c>
      <c r="FN75" s="2" t="s">
        <v>129</v>
      </c>
      <c r="FO75" s="2" t="s">
        <v>377</v>
      </c>
      <c r="FP75" s="2" t="s">
        <v>661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452</v>
      </c>
      <c r="GB75" s="2" t="s">
        <v>132</v>
      </c>
      <c r="GC75" s="2" t="s">
        <v>141</v>
      </c>
      <c r="GD75" s="2" t="s">
        <v>132</v>
      </c>
      <c r="GE75" s="4">
        <v>5</v>
      </c>
      <c r="GF75" s="8">
        <v>246.15</v>
      </c>
      <c r="GG75" s="4"/>
      <c r="GH75" s="8"/>
      <c r="GI75" s="7"/>
      <c r="GJ75" s="7"/>
      <c r="GK75" s="2" t="s">
        <v>138</v>
      </c>
      <c r="GL75" s="2" t="s">
        <v>129</v>
      </c>
      <c r="GM75" s="2" t="s">
        <v>571</v>
      </c>
      <c r="GN75" s="2" t="s">
        <v>1147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138</v>
      </c>
      <c r="GX75" s="2" t="s">
        <v>129</v>
      </c>
      <c r="GY75" s="2" t="s">
        <v>372</v>
      </c>
      <c r="GZ75" s="2" t="s">
        <v>1148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138</v>
      </c>
      <c r="HJ75" s="2" t="s">
        <v>129</v>
      </c>
      <c r="HK75" s="2" t="s">
        <v>1074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138</v>
      </c>
      <c r="HV75" s="2" t="s">
        <v>129</v>
      </c>
      <c r="HW75" s="2" t="s">
        <v>246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138</v>
      </c>
      <c r="IH75" s="2" t="s">
        <v>129</v>
      </c>
      <c r="II75" s="2" t="s">
        <v>675</v>
      </c>
      <c r="IJ75" s="2" t="s">
        <v>1149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171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138</v>
      </c>
      <c r="JF75" s="2" t="s">
        <v>129</v>
      </c>
      <c r="JG75" s="2" t="s">
        <v>377</v>
      </c>
      <c r="JH75" s="2" t="s">
        <v>1150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138</v>
      </c>
      <c r="KD75" s="2" t="s">
        <v>168</v>
      </c>
      <c r="KE75" s="2" t="s">
        <v>427</v>
      </c>
      <c r="KF75" s="2" t="s">
        <v>1151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171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171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172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171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171</v>
      </c>
      <c r="ML75" s="2" t="s">
        <v>129</v>
      </c>
      <c r="MM75" s="2" t="s">
        <v>132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172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171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171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138</v>
      </c>
      <c r="PF75" s="2" t="s">
        <v>173</v>
      </c>
      <c r="PG75" s="2" t="s">
        <v>400</v>
      </c>
      <c r="PH75" s="2" t="s">
        <v>823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171</v>
      </c>
      <c r="PR75" s="2" t="s">
        <v>129</v>
      </c>
      <c r="PS75" s="2" t="s">
        <v>132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138</v>
      </c>
      <c r="QD75" s="2" t="s">
        <v>129</v>
      </c>
      <c r="QE75" s="2" t="s">
        <v>1152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172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138</v>
      </c>
      <c r="RN75" s="2" t="s">
        <v>173</v>
      </c>
      <c r="RO75" s="2" t="s">
        <v>402</v>
      </c>
      <c r="RP75" s="2" t="s">
        <v>275</v>
      </c>
      <c r="RQ75" s="2" t="s">
        <v>141</v>
      </c>
      <c r="RR75" s="2" t="s">
        <v>132</v>
      </c>
    </row>
    <row r="76">
      <c r="A76" s="2" t="s">
        <v>1153</v>
      </c>
      <c r="B76" s="2" t="s">
        <v>121</v>
      </c>
      <c r="C76" s="2" t="s">
        <v>122</v>
      </c>
      <c r="D76" s="2" t="s">
        <v>1122</v>
      </c>
      <c r="E76" s="2" t="s">
        <v>1123</v>
      </c>
      <c r="F76" s="2" t="s">
        <v>1098</v>
      </c>
      <c r="G76" s="2" t="s">
        <v>1098</v>
      </c>
      <c r="H76" s="2" t="s">
        <v>1098</v>
      </c>
      <c r="I76" s="2" t="s">
        <v>1154</v>
      </c>
      <c r="J76" s="2" t="s">
        <v>127</v>
      </c>
      <c r="K76" s="2" t="s">
        <v>255</v>
      </c>
      <c r="L76" s="3">
        <v>89.35</v>
      </c>
      <c r="M76" s="3">
        <v>93.82</v>
      </c>
      <c r="N76" s="3">
        <v>199.99</v>
      </c>
      <c r="O76" s="2" t="s">
        <v>129</v>
      </c>
      <c r="P76" s="2" t="s">
        <v>219</v>
      </c>
      <c r="Q76" s="2" t="s">
        <v>131</v>
      </c>
      <c r="R76" s="2" t="s">
        <v>132</v>
      </c>
      <c r="S76" s="2" t="s">
        <v>1155</v>
      </c>
      <c r="T76" s="2" t="s">
        <v>132</v>
      </c>
      <c r="U76" s="2" t="s">
        <v>132</v>
      </c>
      <c r="V76" s="2" t="s">
        <v>186</v>
      </c>
      <c r="W76" s="2" t="s">
        <v>258</v>
      </c>
      <c r="X76" s="2" t="s">
        <v>132</v>
      </c>
      <c r="Y76" s="2" t="s">
        <v>292</v>
      </c>
      <c r="Z76" s="4">
        <v>170</v>
      </c>
      <c r="AA76" s="4">
        <f>=ROUNDDOWN(56.6666666666667,0)</f>
      </c>
      <c r="AB76" s="5">
        <v>3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4</v>
      </c>
      <c r="AQ76" s="8">
        <v>323.39</v>
      </c>
      <c r="AR76" s="4"/>
      <c r="AS76" s="8"/>
      <c r="AT76" s="7"/>
      <c r="AU76" s="7"/>
      <c r="AV76" s="4">
        <v>4</v>
      </c>
      <c r="AW76" s="8">
        <v>323.39</v>
      </c>
      <c r="AX76" s="4"/>
      <c r="AY76" s="8"/>
      <c r="AZ76" s="7"/>
      <c r="BA76" s="7"/>
      <c r="BB76" s="7">
        <v>1</v>
      </c>
      <c r="BC76" s="4">
        <v>5</v>
      </c>
      <c r="BD76" s="8">
        <v>424.71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0.7614</v>
      </c>
      <c r="BJ76" s="4">
        <v>4</v>
      </c>
      <c r="BK76" s="8">
        <v>323.39</v>
      </c>
      <c r="BL76" s="2" t="s">
        <v>1156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129</v>
      </c>
      <c r="BW76" s="2" t="s">
        <v>262</v>
      </c>
      <c r="BX76" s="2" t="s">
        <v>1157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262</v>
      </c>
      <c r="CJ76" s="2" t="s">
        <v>1158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138</v>
      </c>
      <c r="CT76" s="2" t="s">
        <v>129</v>
      </c>
      <c r="CU76" s="2" t="s">
        <v>132</v>
      </c>
      <c r="CV76" s="2" t="s">
        <v>1159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138</v>
      </c>
      <c r="DF76" s="2" t="s">
        <v>129</v>
      </c>
      <c r="DG76" s="2" t="s">
        <v>262</v>
      </c>
      <c r="DH76" s="2" t="s">
        <v>1160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266</v>
      </c>
      <c r="DT76" s="2" t="s">
        <v>323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138</v>
      </c>
      <c r="ED76" s="2" t="s">
        <v>173</v>
      </c>
      <c r="EE76" s="2" t="s">
        <v>324</v>
      </c>
      <c r="EF76" s="2" t="s">
        <v>1161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171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138</v>
      </c>
      <c r="FB76" s="2" t="s">
        <v>129</v>
      </c>
      <c r="FC76" s="2" t="s">
        <v>592</v>
      </c>
      <c r="FD76" s="2" t="s">
        <v>1162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138</v>
      </c>
      <c r="FN76" s="2" t="s">
        <v>129</v>
      </c>
      <c r="FO76" s="2" t="s">
        <v>1163</v>
      </c>
      <c r="FP76" s="2" t="s">
        <v>1164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156</v>
      </c>
      <c r="GB76" s="2" t="s">
        <v>1165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138</v>
      </c>
      <c r="GL76" s="2" t="s">
        <v>129</v>
      </c>
      <c r="GM76" s="2" t="s">
        <v>1166</v>
      </c>
      <c r="GN76" s="2" t="s">
        <v>1166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138</v>
      </c>
      <c r="GX76" s="2" t="s">
        <v>129</v>
      </c>
      <c r="GY76" s="2" t="s">
        <v>539</v>
      </c>
      <c r="GZ76" s="2" t="s">
        <v>1167</v>
      </c>
      <c r="HA76" s="2" t="s">
        <v>141</v>
      </c>
      <c r="HB76" s="2" t="s">
        <v>132</v>
      </c>
      <c r="HC76" s="4">
        <v>1</v>
      </c>
      <c r="HD76" s="8">
        <v>101.32</v>
      </c>
      <c r="HE76" s="4"/>
      <c r="HF76" s="8"/>
      <c r="HG76" s="7"/>
      <c r="HH76" s="7"/>
      <c r="HI76" s="2" t="s">
        <v>138</v>
      </c>
      <c r="HJ76" s="2" t="s">
        <v>129</v>
      </c>
      <c r="HK76" s="2" t="s">
        <v>279</v>
      </c>
      <c r="HL76" s="2" t="s">
        <v>743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138</v>
      </c>
      <c r="HV76" s="2" t="s">
        <v>129</v>
      </c>
      <c r="HW76" s="2" t="s">
        <v>246</v>
      </c>
      <c r="HX76" s="2" t="s">
        <v>132</v>
      </c>
      <c r="HY76" s="2" t="s">
        <v>141</v>
      </c>
      <c r="HZ76" s="2" t="s">
        <v>132</v>
      </c>
      <c r="IA76" s="4">
        <v>3</v>
      </c>
      <c r="IB76" s="8">
        <v>222.07</v>
      </c>
      <c r="IC76" s="4"/>
      <c r="ID76" s="8"/>
      <c r="IE76" s="7"/>
      <c r="IF76" s="7"/>
      <c r="IG76" s="2" t="s">
        <v>138</v>
      </c>
      <c r="IH76" s="2" t="s">
        <v>129</v>
      </c>
      <c r="II76" s="2" t="s">
        <v>1168</v>
      </c>
      <c r="IJ76" s="2" t="s">
        <v>1162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166</v>
      </c>
      <c r="IT76" s="2" t="s">
        <v>129</v>
      </c>
      <c r="IU76" s="2" t="s">
        <v>132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138</v>
      </c>
      <c r="JF76" s="2" t="s">
        <v>129</v>
      </c>
      <c r="JG76" s="2" t="s">
        <v>262</v>
      </c>
      <c r="JH76" s="2" t="s">
        <v>1169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132</v>
      </c>
      <c r="JR76" s="2" t="s">
        <v>132</v>
      </c>
      <c r="JS76" s="2" t="s">
        <v>132</v>
      </c>
      <c r="JT76" s="2" t="s">
        <v>132</v>
      </c>
      <c r="JU76" s="2" t="s">
        <v>132</v>
      </c>
      <c r="JV76" s="2" t="s">
        <v>132</v>
      </c>
      <c r="JW76" s="4"/>
      <c r="JX76" s="8"/>
      <c r="JY76" s="4"/>
      <c r="JZ76" s="8"/>
      <c r="KA76" s="7"/>
      <c r="KB76" s="7"/>
      <c r="KC76" s="2" t="s">
        <v>138</v>
      </c>
      <c r="KD76" s="2" t="s">
        <v>168</v>
      </c>
      <c r="KE76" s="2" t="s">
        <v>283</v>
      </c>
      <c r="KF76" s="2" t="s">
        <v>1170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171</v>
      </c>
      <c r="KP76" s="2" t="s">
        <v>129</v>
      </c>
      <c r="KQ76" s="2" t="s">
        <v>132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/>
      <c r="LH76" s="8"/>
      <c r="LI76" s="4"/>
      <c r="LJ76" s="8"/>
      <c r="LK76" s="7"/>
      <c r="LL76" s="7"/>
      <c r="LM76" s="2" t="s">
        <v>172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171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171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171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171</v>
      </c>
      <c r="NV76" s="2" t="s">
        <v>173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171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138</v>
      </c>
      <c r="PF76" s="2" t="s">
        <v>173</v>
      </c>
      <c r="PG76" s="2" t="s">
        <v>174</v>
      </c>
      <c r="PH76" s="2" t="s">
        <v>638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138</v>
      </c>
      <c r="QD76" s="2" t="s">
        <v>129</v>
      </c>
      <c r="QE76" s="2" t="s">
        <v>464</v>
      </c>
      <c r="QF76" s="2" t="s">
        <v>132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138</v>
      </c>
      <c r="QP76" s="2" t="s">
        <v>173</v>
      </c>
      <c r="QQ76" s="2" t="s">
        <v>286</v>
      </c>
      <c r="QR76" s="2" t="s">
        <v>250</v>
      </c>
      <c r="QS76" s="2" t="s">
        <v>141</v>
      </c>
      <c r="QT76" s="2" t="s">
        <v>132</v>
      </c>
      <c r="QU76" s="4"/>
      <c r="QV76" s="8"/>
      <c r="QW76" s="4"/>
      <c r="QX76" s="8"/>
      <c r="QY76" s="7"/>
      <c r="QZ76" s="7"/>
      <c r="RA76" s="2" t="s">
        <v>172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138</v>
      </c>
      <c r="RN76" s="2" t="s">
        <v>173</v>
      </c>
      <c r="RO76" s="2" t="s">
        <v>253</v>
      </c>
      <c r="RP76" s="2" t="s">
        <v>1171</v>
      </c>
      <c r="RQ76" s="2" t="s">
        <v>141</v>
      </c>
      <c r="RR76" s="2" t="s">
        <v>132</v>
      </c>
    </row>
    <row r="77">
      <c r="A77" s="2" t="s">
        <v>1172</v>
      </c>
      <c r="B77" s="2" t="s">
        <v>121</v>
      </c>
      <c r="C77" s="2" t="s">
        <v>122</v>
      </c>
      <c r="D77" s="2" t="s">
        <v>1122</v>
      </c>
      <c r="E77" s="2" t="s">
        <v>1123</v>
      </c>
      <c r="F77" s="2" t="s">
        <v>1098</v>
      </c>
      <c r="G77" s="2" t="s">
        <v>1098</v>
      </c>
      <c r="H77" s="2" t="s">
        <v>1098</v>
      </c>
      <c r="I77" s="2" t="s">
        <v>1154</v>
      </c>
      <c r="J77" s="2" t="s">
        <v>127</v>
      </c>
      <c r="K77" s="2" t="s">
        <v>218</v>
      </c>
      <c r="L77" s="3">
        <v>89.35</v>
      </c>
      <c r="M77" s="3">
        <v>93.82</v>
      </c>
      <c r="N77" s="3">
        <v>199.99</v>
      </c>
      <c r="O77" s="2" t="s">
        <v>129</v>
      </c>
      <c r="P77" s="2" t="s">
        <v>336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132</v>
      </c>
      <c r="V77" s="2" t="s">
        <v>186</v>
      </c>
      <c r="W77" s="2" t="s">
        <v>222</v>
      </c>
      <c r="X77" s="2" t="s">
        <v>132</v>
      </c>
      <c r="Y77" s="2" t="s">
        <v>621</v>
      </c>
      <c r="Z77" s="4">
        <v>143</v>
      </c>
      <c r="AA77" s="4">
        <f>=ROUNDDOWN(238.333333333333,0)</f>
      </c>
      <c r="AB77" s="5">
        <v>0.6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</v>
      </c>
      <c r="AQ77" s="8">
        <v>101.32</v>
      </c>
      <c r="AR77" s="4"/>
      <c r="AS77" s="8"/>
      <c r="AT77" s="7"/>
      <c r="AU77" s="7"/>
      <c r="AV77" s="4">
        <v>1</v>
      </c>
      <c r="AW77" s="8">
        <v>101.32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0.2386</v>
      </c>
      <c r="BJ77" s="4">
        <v>1</v>
      </c>
      <c r="BK77" s="8">
        <v>101.32</v>
      </c>
      <c r="BL77" s="2" t="s">
        <v>26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129</v>
      </c>
      <c r="BW77" s="2" t="s">
        <v>1173</v>
      </c>
      <c r="BX77" s="2" t="s">
        <v>1174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138</v>
      </c>
      <c r="CH77" s="2" t="s">
        <v>129</v>
      </c>
      <c r="CI77" s="2" t="s">
        <v>1175</v>
      </c>
      <c r="CJ77" s="2" t="s">
        <v>1176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308</v>
      </c>
      <c r="CT77" s="2" t="s">
        <v>173</v>
      </c>
      <c r="CU77" s="2" t="s">
        <v>132</v>
      </c>
      <c r="CV77" s="2" t="s">
        <v>535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138</v>
      </c>
      <c r="DF77" s="2" t="s">
        <v>129</v>
      </c>
      <c r="DG77" s="2" t="s">
        <v>1177</v>
      </c>
      <c r="DH77" s="2" t="s">
        <v>1178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138</v>
      </c>
      <c r="DR77" s="2" t="s">
        <v>129</v>
      </c>
      <c r="DS77" s="2" t="s">
        <v>193</v>
      </c>
      <c r="DT77" s="2" t="s">
        <v>1179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138</v>
      </c>
      <c r="ED77" s="2" t="s">
        <v>129</v>
      </c>
      <c r="EE77" s="2" t="s">
        <v>540</v>
      </c>
      <c r="EF77" s="2" t="s">
        <v>1031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171</v>
      </c>
      <c r="EP77" s="2" t="s">
        <v>129</v>
      </c>
      <c r="EQ77" s="2" t="s">
        <v>132</v>
      </c>
      <c r="ER77" s="2" t="s">
        <v>132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138</v>
      </c>
      <c r="FB77" s="2" t="s">
        <v>129</v>
      </c>
      <c r="FC77" s="2" t="s">
        <v>1180</v>
      </c>
      <c r="FD77" s="2" t="s">
        <v>193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138</v>
      </c>
      <c r="FN77" s="2" t="s">
        <v>129</v>
      </c>
      <c r="FO77" s="2" t="s">
        <v>815</v>
      </c>
      <c r="FP77" s="2" t="s">
        <v>1181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138</v>
      </c>
      <c r="FZ77" s="2" t="s">
        <v>129</v>
      </c>
      <c r="GA77" s="2" t="s">
        <v>156</v>
      </c>
      <c r="GB77" s="2" t="s">
        <v>1182</v>
      </c>
      <c r="GC77" s="2" t="s">
        <v>141</v>
      </c>
      <c r="GD77" s="2" t="s">
        <v>132</v>
      </c>
      <c r="GE77" s="4">
        <v>1</v>
      </c>
      <c r="GF77" s="8">
        <v>101.32</v>
      </c>
      <c r="GG77" s="4"/>
      <c r="GH77" s="8"/>
      <c r="GI77" s="7"/>
      <c r="GJ77" s="7"/>
      <c r="GK77" s="2" t="s">
        <v>138</v>
      </c>
      <c r="GL77" s="2" t="s">
        <v>129</v>
      </c>
      <c r="GM77" s="2" t="s">
        <v>1166</v>
      </c>
      <c r="GN77" s="2" t="s">
        <v>324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160</v>
      </c>
      <c r="GX77" s="2" t="s">
        <v>129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138</v>
      </c>
      <c r="HJ77" s="2" t="s">
        <v>129</v>
      </c>
      <c r="HK77" s="2" t="s">
        <v>161</v>
      </c>
      <c r="HL77" s="2" t="s">
        <v>1183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138</v>
      </c>
      <c r="HV77" s="2" t="s">
        <v>129</v>
      </c>
      <c r="HW77" s="2" t="s">
        <v>246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166</v>
      </c>
      <c r="IH77" s="2" t="s">
        <v>129</v>
      </c>
      <c r="II77" s="2" t="s">
        <v>821</v>
      </c>
      <c r="IJ77" s="2" t="s">
        <v>1184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166</v>
      </c>
      <c r="IT77" s="2" t="s">
        <v>129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138</v>
      </c>
      <c r="JF77" s="2" t="s">
        <v>129</v>
      </c>
      <c r="JG77" s="2" t="s">
        <v>1175</v>
      </c>
      <c r="JH77" s="2" t="s">
        <v>1185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138</v>
      </c>
      <c r="KD77" s="2" t="s">
        <v>168</v>
      </c>
      <c r="KE77" s="2" t="s">
        <v>1176</v>
      </c>
      <c r="KF77" s="2" t="s">
        <v>193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171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172</v>
      </c>
      <c r="LN77" s="2" t="s">
        <v>129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171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171</v>
      </c>
      <c r="ML77" s="2" t="s">
        <v>129</v>
      </c>
      <c r="MM77" s="2" t="s">
        <v>132</v>
      </c>
      <c r="MN77" s="2" t="s">
        <v>132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171</v>
      </c>
      <c r="NJ77" s="2" t="s">
        <v>129</v>
      </c>
      <c r="NK77" s="2" t="s">
        <v>132</v>
      </c>
      <c r="NL77" s="2" t="s">
        <v>132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171</v>
      </c>
      <c r="NV77" s="2" t="s">
        <v>173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171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138</v>
      </c>
      <c r="PF77" s="2" t="s">
        <v>173</v>
      </c>
      <c r="PG77" s="2" t="s">
        <v>312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138</v>
      </c>
      <c r="QD77" s="2" t="s">
        <v>129</v>
      </c>
      <c r="QE77" s="2" t="s">
        <v>1186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138</v>
      </c>
      <c r="QP77" s="2" t="s">
        <v>173</v>
      </c>
      <c r="QQ77" s="2" t="s">
        <v>213</v>
      </c>
      <c r="QR77" s="2" t="s">
        <v>132</v>
      </c>
      <c r="QS77" s="2" t="s">
        <v>141</v>
      </c>
      <c r="QT77" s="2" t="s">
        <v>132</v>
      </c>
      <c r="QU77" s="4"/>
      <c r="QV77" s="8"/>
      <c r="QW77" s="4"/>
      <c r="QX77" s="8"/>
      <c r="QY77" s="7"/>
      <c r="QZ77" s="7"/>
      <c r="RA77" s="2" t="s">
        <v>171</v>
      </c>
      <c r="RB77" s="2" t="s">
        <v>129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138</v>
      </c>
      <c r="RN77" s="2" t="s">
        <v>173</v>
      </c>
      <c r="RO77" s="2" t="s">
        <v>253</v>
      </c>
      <c r="RP77" s="2" t="s">
        <v>132</v>
      </c>
      <c r="RQ77" s="2" t="s">
        <v>141</v>
      </c>
      <c r="RR77" s="2" t="s">
        <v>132</v>
      </c>
    </row>
    <row r="78">
      <c r="A78" s="2" t="s">
        <v>1187</v>
      </c>
      <c r="B78" s="2" t="s">
        <v>121</v>
      </c>
      <c r="C78" s="2" t="s">
        <v>122</v>
      </c>
      <c r="D78" s="2" t="s">
        <v>1122</v>
      </c>
      <c r="E78" s="2" t="s">
        <v>1123</v>
      </c>
      <c r="F78" s="2" t="s">
        <v>726</v>
      </c>
      <c r="G78" s="2" t="s">
        <v>726</v>
      </c>
      <c r="H78" s="2" t="s">
        <v>726</v>
      </c>
      <c r="I78" s="2" t="s">
        <v>1188</v>
      </c>
      <c r="J78" s="2" t="s">
        <v>127</v>
      </c>
      <c r="K78" s="2" t="s">
        <v>608</v>
      </c>
      <c r="L78" s="3">
        <v>129.06</v>
      </c>
      <c r="M78" s="3">
        <v>135.51</v>
      </c>
      <c r="N78" s="3">
        <v>284.99</v>
      </c>
      <c r="O78" s="2" t="s">
        <v>129</v>
      </c>
      <c r="P78" s="2" t="s">
        <v>219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132</v>
      </c>
      <c r="V78" s="2" t="s">
        <v>133</v>
      </c>
      <c r="W78" s="2" t="s">
        <v>134</v>
      </c>
      <c r="X78" s="2" t="s">
        <v>132</v>
      </c>
      <c r="Y78" s="2" t="s">
        <v>728</v>
      </c>
      <c r="Z78" s="4">
        <v>96</v>
      </c>
      <c r="AA78" s="4">
        <f>=ROUNDDOWN(34.2857142857143,0)</f>
      </c>
      <c r="AB78" s="5">
        <v>2.8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</v>
      </c>
      <c r="AQ78" s="8">
        <v>268.73</v>
      </c>
      <c r="AR78" s="4"/>
      <c r="AS78" s="8"/>
      <c r="AT78" s="7"/>
      <c r="AU78" s="7"/>
      <c r="AV78" s="4">
        <v>2</v>
      </c>
      <c r="AW78" s="8">
        <v>268.73</v>
      </c>
      <c r="AX78" s="4"/>
      <c r="AY78" s="8"/>
      <c r="AZ78" s="7"/>
      <c r="BA78" s="7"/>
      <c r="BB78" s="7">
        <v>1</v>
      </c>
      <c r="BC78" s="4">
        <v>2</v>
      </c>
      <c r="BD78" s="8">
        <v>268.73</v>
      </c>
      <c r="BE78" s="4"/>
      <c r="BF78" s="8"/>
      <c r="BG78" s="7"/>
      <c r="BH78" s="7"/>
      <c r="BI78" s="7">
        <v>1</v>
      </c>
      <c r="BJ78" s="4">
        <v>2</v>
      </c>
      <c r="BK78" s="8">
        <v>268.73</v>
      </c>
      <c r="BL78" s="2" t="s">
        <v>293</v>
      </c>
      <c r="BM78" s="7">
        <v>1</v>
      </c>
      <c r="BN78" s="7">
        <v>1</v>
      </c>
      <c r="BO78" s="4">
        <v>1</v>
      </c>
      <c r="BP78" s="8">
        <v>110.9</v>
      </c>
      <c r="BQ78" s="4"/>
      <c r="BR78" s="8"/>
      <c r="BS78" s="7"/>
      <c r="BT78" s="7"/>
      <c r="BU78" s="2" t="s">
        <v>138</v>
      </c>
      <c r="BV78" s="2" t="s">
        <v>129</v>
      </c>
      <c r="BW78" s="2" t="s">
        <v>730</v>
      </c>
      <c r="BX78" s="2" t="s">
        <v>1189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138</v>
      </c>
      <c r="CH78" s="2" t="s">
        <v>129</v>
      </c>
      <c r="CI78" s="2" t="s">
        <v>142</v>
      </c>
      <c r="CJ78" s="2" t="s">
        <v>139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138</v>
      </c>
      <c r="CT78" s="2" t="s">
        <v>129</v>
      </c>
      <c r="CU78" s="2" t="s">
        <v>132</v>
      </c>
      <c r="CV78" s="2" t="s">
        <v>535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138</v>
      </c>
      <c r="DF78" s="2" t="s">
        <v>129</v>
      </c>
      <c r="DG78" s="2" t="s">
        <v>982</v>
      </c>
      <c r="DH78" s="2" t="s">
        <v>1190</v>
      </c>
      <c r="DI78" s="2" t="s">
        <v>141</v>
      </c>
      <c r="DJ78" s="2" t="s">
        <v>132</v>
      </c>
      <c r="DK78" s="4">
        <v>1</v>
      </c>
      <c r="DL78" s="8">
        <v>157.83</v>
      </c>
      <c r="DM78" s="4"/>
      <c r="DN78" s="8"/>
      <c r="DO78" s="7"/>
      <c r="DP78" s="7"/>
      <c r="DQ78" s="2" t="s">
        <v>138</v>
      </c>
      <c r="DR78" s="2" t="s">
        <v>129</v>
      </c>
      <c r="DS78" s="2" t="s">
        <v>1015</v>
      </c>
      <c r="DT78" s="2" t="s">
        <v>1191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138</v>
      </c>
      <c r="ED78" s="2" t="s">
        <v>173</v>
      </c>
      <c r="EE78" s="2" t="s">
        <v>324</v>
      </c>
      <c r="EF78" s="2" t="s">
        <v>1192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171</v>
      </c>
      <c r="EP78" s="2" t="s">
        <v>129</v>
      </c>
      <c r="EQ78" s="2" t="s">
        <v>132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138</v>
      </c>
      <c r="FB78" s="2" t="s">
        <v>129</v>
      </c>
      <c r="FC78" s="2" t="s">
        <v>735</v>
      </c>
      <c r="FD78" s="2" t="s">
        <v>1193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138</v>
      </c>
      <c r="FN78" s="2" t="s">
        <v>129</v>
      </c>
      <c r="FO78" s="2" t="s">
        <v>1194</v>
      </c>
      <c r="FP78" s="2" t="s">
        <v>738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138</v>
      </c>
      <c r="FZ78" s="2" t="s">
        <v>129</v>
      </c>
      <c r="GA78" s="2" t="s">
        <v>156</v>
      </c>
      <c r="GB78" s="2" t="s">
        <v>1032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138</v>
      </c>
      <c r="GL78" s="2" t="s">
        <v>129</v>
      </c>
      <c r="GM78" s="2" t="s">
        <v>1166</v>
      </c>
      <c r="GN78" s="2" t="s">
        <v>1195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160</v>
      </c>
      <c r="GX78" s="2" t="s">
        <v>129</v>
      </c>
      <c r="GY78" s="2" t="s">
        <v>132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138</v>
      </c>
      <c r="HJ78" s="2" t="s">
        <v>129</v>
      </c>
      <c r="HK78" s="2" t="s">
        <v>161</v>
      </c>
      <c r="HL78" s="2" t="s">
        <v>826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138</v>
      </c>
      <c r="HV78" s="2" t="s">
        <v>129</v>
      </c>
      <c r="HW78" s="2" t="s">
        <v>246</v>
      </c>
      <c r="HX78" s="2" t="s">
        <v>132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138</v>
      </c>
      <c r="IH78" s="2" t="s">
        <v>129</v>
      </c>
      <c r="II78" s="2" t="s">
        <v>164</v>
      </c>
      <c r="IJ78" s="2" t="s">
        <v>170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166</v>
      </c>
      <c r="IT78" s="2" t="s">
        <v>129</v>
      </c>
      <c r="IU78" s="2" t="s">
        <v>132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138</v>
      </c>
      <c r="JF78" s="2" t="s">
        <v>129</v>
      </c>
      <c r="JG78" s="2" t="s">
        <v>142</v>
      </c>
      <c r="JH78" s="2" t="s">
        <v>1196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138</v>
      </c>
      <c r="KD78" s="2" t="s">
        <v>168</v>
      </c>
      <c r="KE78" s="2" t="s">
        <v>169</v>
      </c>
      <c r="KF78" s="2" t="s">
        <v>1197</v>
      </c>
      <c r="KG78" s="2" t="s">
        <v>141</v>
      </c>
      <c r="KH78" s="2" t="s">
        <v>132</v>
      </c>
      <c r="KI78" s="4"/>
      <c r="KJ78" s="8"/>
      <c r="KK78" s="4"/>
      <c r="KL78" s="8"/>
      <c r="KM78" s="7"/>
      <c r="KN78" s="7"/>
      <c r="KO78" s="2" t="s">
        <v>171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172</v>
      </c>
      <c r="LN78" s="2" t="s">
        <v>129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171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171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171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171</v>
      </c>
      <c r="NV78" s="2" t="s">
        <v>173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171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138</v>
      </c>
      <c r="PF78" s="2" t="s">
        <v>173</v>
      </c>
      <c r="PG78" s="2" t="s">
        <v>174</v>
      </c>
      <c r="PH78" s="2" t="s">
        <v>1198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138</v>
      </c>
      <c r="QD78" s="2" t="s">
        <v>129</v>
      </c>
      <c r="QE78" s="2" t="s">
        <v>176</v>
      </c>
      <c r="QF78" s="2" t="s">
        <v>1199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138</v>
      </c>
      <c r="QP78" s="2" t="s">
        <v>173</v>
      </c>
      <c r="QQ78" s="2" t="s">
        <v>213</v>
      </c>
      <c r="QR78" s="2" t="s">
        <v>132</v>
      </c>
      <c r="QS78" s="2" t="s">
        <v>141</v>
      </c>
      <c r="QT78" s="2" t="s">
        <v>132</v>
      </c>
      <c r="QU78" s="4"/>
      <c r="QV78" s="8"/>
      <c r="QW78" s="4"/>
      <c r="QX78" s="8"/>
      <c r="QY78" s="7"/>
      <c r="QZ78" s="7"/>
      <c r="RA78" s="2" t="s">
        <v>172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138</v>
      </c>
      <c r="RN78" s="2" t="s">
        <v>173</v>
      </c>
      <c r="RO78" s="2" t="s">
        <v>1200</v>
      </c>
      <c r="RP78" s="2" t="s">
        <v>765</v>
      </c>
      <c r="RQ78" s="2" t="s">
        <v>141</v>
      </c>
      <c r="RR78" s="2" t="s">
        <v>132</v>
      </c>
    </row>
    <row r="79">
      <c r="A79" s="2" t="s">
        <v>1201</v>
      </c>
      <c r="B79" s="2" t="s">
        <v>121</v>
      </c>
      <c r="C79" s="2" t="s">
        <v>122</v>
      </c>
      <c r="D79" s="2" t="s">
        <v>1122</v>
      </c>
      <c r="E79" s="2" t="s">
        <v>1123</v>
      </c>
      <c r="F79" s="2" t="s">
        <v>961</v>
      </c>
      <c r="G79" s="2" t="s">
        <v>961</v>
      </c>
      <c r="H79" s="2" t="s">
        <v>961</v>
      </c>
      <c r="I79" s="2" t="s">
        <v>1202</v>
      </c>
      <c r="J79" s="2" t="s">
        <v>127</v>
      </c>
      <c r="K79" s="2" t="s">
        <v>255</v>
      </c>
      <c r="L79" s="3">
        <v>86.4</v>
      </c>
      <c r="M79" s="3">
        <v>90.72</v>
      </c>
      <c r="N79" s="3">
        <v>179.99</v>
      </c>
      <c r="O79" s="2" t="s">
        <v>129</v>
      </c>
      <c r="P79" s="2" t="s">
        <v>219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185</v>
      </c>
      <c r="V79" s="2" t="s">
        <v>133</v>
      </c>
      <c r="W79" s="2" t="s">
        <v>134</v>
      </c>
      <c r="X79" s="2" t="s">
        <v>132</v>
      </c>
      <c r="Y79" s="2" t="s">
        <v>997</v>
      </c>
      <c r="Z79" s="4">
        <v>122</v>
      </c>
      <c r="AA79" s="4">
        <f>=ROUNDDOWN(40.6666666666667,0)</f>
      </c>
      <c r="AB79" s="5">
        <v>3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</v>
      </c>
      <c r="AQ79" s="8">
        <v>212.91</v>
      </c>
      <c r="AR79" s="4"/>
      <c r="AS79" s="8"/>
      <c r="AT79" s="7"/>
      <c r="AU79" s="7"/>
      <c r="AV79" s="4">
        <v>2</v>
      </c>
      <c r="AW79" s="8">
        <v>212.91</v>
      </c>
      <c r="AX79" s="4"/>
      <c r="AY79" s="8"/>
      <c r="AZ79" s="7"/>
      <c r="BA79" s="7"/>
      <c r="BB79" s="7">
        <v>1</v>
      </c>
      <c r="BC79" s="4">
        <v>2</v>
      </c>
      <c r="BD79" s="8">
        <v>212.91</v>
      </c>
      <c r="BE79" s="4"/>
      <c r="BF79" s="8"/>
      <c r="BG79" s="7"/>
      <c r="BH79" s="7"/>
      <c r="BI79" s="7">
        <v>1</v>
      </c>
      <c r="BJ79" s="4">
        <v>2</v>
      </c>
      <c r="BK79" s="8">
        <v>212.91</v>
      </c>
      <c r="BL79" s="2" t="s">
        <v>1203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138</v>
      </c>
      <c r="BV79" s="2" t="s">
        <v>129</v>
      </c>
      <c r="BW79" s="2" t="s">
        <v>1204</v>
      </c>
      <c r="BX79" s="2" t="s">
        <v>1205</v>
      </c>
      <c r="BY79" s="2" t="s">
        <v>141</v>
      </c>
      <c r="BZ79" s="2" t="s">
        <v>132</v>
      </c>
      <c r="CA79" s="4">
        <v>1</v>
      </c>
      <c r="CB79" s="8">
        <v>102.51</v>
      </c>
      <c r="CC79" s="4"/>
      <c r="CD79" s="8"/>
      <c r="CE79" s="7"/>
      <c r="CF79" s="7"/>
      <c r="CG79" s="2" t="s">
        <v>138</v>
      </c>
      <c r="CH79" s="2" t="s">
        <v>129</v>
      </c>
      <c r="CI79" s="2" t="s">
        <v>997</v>
      </c>
      <c r="CJ79" s="2" t="s">
        <v>200</v>
      </c>
      <c r="CK79" s="2" t="s">
        <v>141</v>
      </c>
      <c r="CL79" s="2" t="s">
        <v>132</v>
      </c>
      <c r="CM79" s="4">
        <v>1</v>
      </c>
      <c r="CN79" s="8">
        <v>110.4</v>
      </c>
      <c r="CO79" s="4"/>
      <c r="CP79" s="8"/>
      <c r="CQ79" s="7"/>
      <c r="CR79" s="7"/>
      <c r="CS79" s="2" t="s">
        <v>138</v>
      </c>
      <c r="CT79" s="2" t="s">
        <v>129</v>
      </c>
      <c r="CU79" s="2" t="s">
        <v>132</v>
      </c>
      <c r="CV79" s="2" t="s">
        <v>132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138</v>
      </c>
      <c r="DF79" s="2" t="s">
        <v>129</v>
      </c>
      <c r="DG79" s="2" t="s">
        <v>1206</v>
      </c>
      <c r="DH79" s="2" t="s">
        <v>1207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138</v>
      </c>
      <c r="DR79" s="2" t="s">
        <v>129</v>
      </c>
      <c r="DS79" s="2" t="s">
        <v>538</v>
      </c>
      <c r="DT79" s="2" t="s">
        <v>1208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138</v>
      </c>
      <c r="ED79" s="2" t="s">
        <v>173</v>
      </c>
      <c r="EE79" s="2" t="s">
        <v>1023</v>
      </c>
      <c r="EF79" s="2" t="s">
        <v>1209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171</v>
      </c>
      <c r="EP79" s="2" t="s">
        <v>129</v>
      </c>
      <c r="EQ79" s="2" t="s">
        <v>132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138</v>
      </c>
      <c r="FB79" s="2" t="s">
        <v>129</v>
      </c>
      <c r="FC79" s="2" t="s">
        <v>1210</v>
      </c>
      <c r="FD79" s="2" t="s">
        <v>1211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138</v>
      </c>
      <c r="FN79" s="2" t="s">
        <v>129</v>
      </c>
      <c r="FO79" s="2" t="s">
        <v>1007</v>
      </c>
      <c r="FP79" s="2" t="s">
        <v>1212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138</v>
      </c>
      <c r="FZ79" s="2" t="s">
        <v>129</v>
      </c>
      <c r="GA79" s="2" t="s">
        <v>156</v>
      </c>
      <c r="GB79" s="2" t="s">
        <v>1213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160</v>
      </c>
      <c r="GL79" s="2" t="s">
        <v>173</v>
      </c>
      <c r="GM79" s="2" t="s">
        <v>1214</v>
      </c>
      <c r="GN79" s="2" t="s">
        <v>1064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138</v>
      </c>
      <c r="GX79" s="2" t="s">
        <v>129</v>
      </c>
      <c r="GY79" s="2" t="s">
        <v>539</v>
      </c>
      <c r="GZ79" s="2" t="s">
        <v>734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138</v>
      </c>
      <c r="HJ79" s="2" t="s">
        <v>129</v>
      </c>
      <c r="HK79" s="2" t="s">
        <v>1215</v>
      </c>
      <c r="HL79" s="2" t="s">
        <v>701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138</v>
      </c>
      <c r="HV79" s="2" t="s">
        <v>129</v>
      </c>
      <c r="HW79" s="2" t="s">
        <v>163</v>
      </c>
      <c r="HX79" s="2" t="s">
        <v>132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138</v>
      </c>
      <c r="IH79" s="2" t="s">
        <v>129</v>
      </c>
      <c r="II79" s="2" t="s">
        <v>1011</v>
      </c>
      <c r="IJ79" s="2" t="s">
        <v>464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138</v>
      </c>
      <c r="IT79" s="2" t="s">
        <v>129</v>
      </c>
      <c r="IU79" s="2" t="s">
        <v>309</v>
      </c>
      <c r="IV79" s="2" t="s">
        <v>655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138</v>
      </c>
      <c r="JF79" s="2" t="s">
        <v>129</v>
      </c>
      <c r="JG79" s="2" t="s">
        <v>211</v>
      </c>
      <c r="JH79" s="2" t="s">
        <v>1216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138</v>
      </c>
      <c r="KD79" s="2" t="s">
        <v>168</v>
      </c>
      <c r="KE79" s="2" t="s">
        <v>1217</v>
      </c>
      <c r="KF79" s="2" t="s">
        <v>1218</v>
      </c>
      <c r="KG79" s="2" t="s">
        <v>141</v>
      </c>
      <c r="KH79" s="2" t="s">
        <v>132</v>
      </c>
      <c r="KI79" s="4"/>
      <c r="KJ79" s="8"/>
      <c r="KK79" s="4"/>
      <c r="KL79" s="8"/>
      <c r="KM79" s="7"/>
      <c r="KN79" s="7"/>
      <c r="KO79" s="2" t="s">
        <v>171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172</v>
      </c>
      <c r="LN79" s="2" t="s">
        <v>129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171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171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172</v>
      </c>
      <c r="MX79" s="2" t="s">
        <v>129</v>
      </c>
      <c r="MY79" s="2" t="s">
        <v>132</v>
      </c>
      <c r="MZ79" s="2" t="s">
        <v>132</v>
      </c>
      <c r="NA79" s="2" t="s">
        <v>141</v>
      </c>
      <c r="NB79" s="2" t="s">
        <v>132</v>
      </c>
      <c r="NC79" s="4"/>
      <c r="ND79" s="8"/>
      <c r="NE79" s="4"/>
      <c r="NF79" s="8"/>
      <c r="NG79" s="7"/>
      <c r="NH79" s="7"/>
      <c r="NI79" s="2" t="s">
        <v>171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171</v>
      </c>
      <c r="NV79" s="2" t="s">
        <v>173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171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138</v>
      </c>
      <c r="PF79" s="2" t="s">
        <v>173</v>
      </c>
      <c r="PG79" s="2" t="s">
        <v>400</v>
      </c>
      <c r="PH79" s="2" t="s">
        <v>132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138</v>
      </c>
      <c r="QD79" s="2" t="s">
        <v>129</v>
      </c>
      <c r="QE79" s="2" t="s">
        <v>176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308</v>
      </c>
      <c r="QP79" s="2" t="s">
        <v>173</v>
      </c>
      <c r="QQ79" s="2" t="s">
        <v>132</v>
      </c>
      <c r="QR79" s="2" t="s">
        <v>132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172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138</v>
      </c>
      <c r="RN79" s="2" t="s">
        <v>173</v>
      </c>
      <c r="RO79" s="2" t="s">
        <v>553</v>
      </c>
      <c r="RP79" s="2" t="s">
        <v>994</v>
      </c>
      <c r="RQ79" s="2" t="s">
        <v>141</v>
      </c>
      <c r="RR79" s="2" t="s">
        <v>132</v>
      </c>
    </row>
    <row r="80">
      <c r="A80" s="2" t="s">
        <v>1219</v>
      </c>
      <c r="B80" s="2" t="s">
        <v>121</v>
      </c>
      <c r="C80" s="2" t="s">
        <v>122</v>
      </c>
      <c r="D80" s="2" t="s">
        <v>1122</v>
      </c>
      <c r="E80" s="2" t="s">
        <v>1123</v>
      </c>
      <c r="F80" s="2" t="s">
        <v>1220</v>
      </c>
      <c r="G80" s="2" t="s">
        <v>1220</v>
      </c>
      <c r="H80" s="2" t="s">
        <v>1220</v>
      </c>
      <c r="I80" s="2" t="s">
        <v>1221</v>
      </c>
      <c r="J80" s="2" t="s">
        <v>127</v>
      </c>
      <c r="K80" s="2" t="s">
        <v>1222</v>
      </c>
      <c r="L80" s="3">
        <v>78.49</v>
      </c>
      <c r="M80" s="3">
        <v>82.41</v>
      </c>
      <c r="N80" s="3">
        <v>174.99</v>
      </c>
      <c r="O80" s="2" t="s">
        <v>129</v>
      </c>
      <c r="P80" s="2" t="s">
        <v>336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185</v>
      </c>
      <c r="V80" s="2" t="s">
        <v>133</v>
      </c>
      <c r="W80" s="2" t="s">
        <v>409</v>
      </c>
      <c r="X80" s="2" t="s">
        <v>132</v>
      </c>
      <c r="Y80" s="2" t="s">
        <v>384</v>
      </c>
      <c r="Z80" s="4">
        <v>33</v>
      </c>
      <c r="AA80" s="4">
        <f>=ROUNDDOWN(20.625,0)</f>
      </c>
      <c r="AB80" s="5">
        <v>1.6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2</v>
      </c>
      <c r="AQ80" s="8">
        <v>171.41</v>
      </c>
      <c r="AR80" s="4"/>
      <c r="AS80" s="8"/>
      <c r="AT80" s="7"/>
      <c r="AU80" s="7"/>
      <c r="AV80" s="4">
        <v>2</v>
      </c>
      <c r="AW80" s="8">
        <v>171.41</v>
      </c>
      <c r="AX80" s="4"/>
      <c r="AY80" s="8"/>
      <c r="AZ80" s="7"/>
      <c r="BA80" s="7"/>
      <c r="BB80" s="7">
        <v>1</v>
      </c>
      <c r="BC80" s="4">
        <v>2</v>
      </c>
      <c r="BD80" s="8">
        <v>171.41</v>
      </c>
      <c r="BE80" s="4"/>
      <c r="BF80" s="8"/>
      <c r="BG80" s="7"/>
      <c r="BH80" s="7"/>
      <c r="BI80" s="7">
        <v>1</v>
      </c>
      <c r="BJ80" s="4">
        <v>2</v>
      </c>
      <c r="BK80" s="8">
        <v>171.41</v>
      </c>
      <c r="BL80" s="2" t="s">
        <v>1223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138</v>
      </c>
      <c r="BV80" s="2" t="s">
        <v>129</v>
      </c>
      <c r="BW80" s="2" t="s">
        <v>377</v>
      </c>
      <c r="BX80" s="2" t="s">
        <v>595</v>
      </c>
      <c r="BY80" s="2" t="s">
        <v>141</v>
      </c>
      <c r="BZ80" s="2" t="s">
        <v>132</v>
      </c>
      <c r="CA80" s="4">
        <v>1</v>
      </c>
      <c r="CB80" s="8">
        <v>82.41</v>
      </c>
      <c r="CC80" s="4"/>
      <c r="CD80" s="8"/>
      <c r="CE80" s="7"/>
      <c r="CF80" s="7"/>
      <c r="CG80" s="2" t="s">
        <v>138</v>
      </c>
      <c r="CH80" s="2" t="s">
        <v>129</v>
      </c>
      <c r="CI80" s="2" t="s">
        <v>384</v>
      </c>
      <c r="CJ80" s="2" t="s">
        <v>363</v>
      </c>
      <c r="CK80" s="2" t="s">
        <v>141</v>
      </c>
      <c r="CL80" s="2" t="s">
        <v>132</v>
      </c>
      <c r="CM80" s="4"/>
      <c r="CN80" s="8"/>
      <c r="CO80" s="4"/>
      <c r="CP80" s="8"/>
      <c r="CQ80" s="7"/>
      <c r="CR80" s="7"/>
      <c r="CS80" s="2" t="s">
        <v>171</v>
      </c>
      <c r="CT80" s="2" t="s">
        <v>129</v>
      </c>
      <c r="CU80" s="2" t="s">
        <v>132</v>
      </c>
      <c r="CV80" s="2" t="s">
        <v>132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138</v>
      </c>
      <c r="DF80" s="2" t="s">
        <v>129</v>
      </c>
      <c r="DG80" s="2" t="s">
        <v>1146</v>
      </c>
      <c r="DH80" s="2" t="s">
        <v>1224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138</v>
      </c>
      <c r="DR80" s="2" t="s">
        <v>129</v>
      </c>
      <c r="DS80" s="2" t="s">
        <v>361</v>
      </c>
      <c r="DT80" s="2" t="s">
        <v>1071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138</v>
      </c>
      <c r="ED80" s="2" t="s">
        <v>129</v>
      </c>
      <c r="EE80" s="2" t="s">
        <v>377</v>
      </c>
      <c r="EF80" s="2" t="s">
        <v>462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171</v>
      </c>
      <c r="EP80" s="2" t="s">
        <v>129</v>
      </c>
      <c r="EQ80" s="2" t="s">
        <v>132</v>
      </c>
      <c r="ER80" s="2" t="s">
        <v>132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138</v>
      </c>
      <c r="FB80" s="2" t="s">
        <v>129</v>
      </c>
      <c r="FC80" s="2" t="s">
        <v>365</v>
      </c>
      <c r="FD80" s="2" t="s">
        <v>945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138</v>
      </c>
      <c r="FN80" s="2" t="s">
        <v>129</v>
      </c>
      <c r="FO80" s="2" t="s">
        <v>377</v>
      </c>
      <c r="FP80" s="2" t="s">
        <v>1225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138</v>
      </c>
      <c r="FZ80" s="2" t="s">
        <v>129</v>
      </c>
      <c r="GA80" s="2" t="s">
        <v>369</v>
      </c>
      <c r="GB80" s="2" t="s">
        <v>132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138</v>
      </c>
      <c r="GL80" s="2" t="s">
        <v>129</v>
      </c>
      <c r="GM80" s="2" t="s">
        <v>420</v>
      </c>
      <c r="GN80" s="2" t="s">
        <v>1226</v>
      </c>
      <c r="GO80" s="2" t="s">
        <v>141</v>
      </c>
      <c r="GP80" s="2" t="s">
        <v>132</v>
      </c>
      <c r="GQ80" s="4">
        <v>1</v>
      </c>
      <c r="GR80" s="8">
        <v>89</v>
      </c>
      <c r="GS80" s="4"/>
      <c r="GT80" s="8"/>
      <c r="GU80" s="7"/>
      <c r="GV80" s="7"/>
      <c r="GW80" s="2" t="s">
        <v>138</v>
      </c>
      <c r="GX80" s="2" t="s">
        <v>129</v>
      </c>
      <c r="GY80" s="2" t="s">
        <v>372</v>
      </c>
      <c r="GZ80" s="2" t="s">
        <v>797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1074</v>
      </c>
      <c r="HL80" s="2" t="s">
        <v>132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138</v>
      </c>
      <c r="HV80" s="2" t="s">
        <v>129</v>
      </c>
      <c r="HW80" s="2" t="s">
        <v>246</v>
      </c>
      <c r="HX80" s="2" t="s">
        <v>132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375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171</v>
      </c>
      <c r="IT80" s="2" t="s">
        <v>129</v>
      </c>
      <c r="IU80" s="2" t="s">
        <v>132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138</v>
      </c>
      <c r="JF80" s="2" t="s">
        <v>129</v>
      </c>
      <c r="JG80" s="2" t="s">
        <v>377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138</v>
      </c>
      <c r="KD80" s="2" t="s">
        <v>168</v>
      </c>
      <c r="KE80" s="2" t="s">
        <v>427</v>
      </c>
      <c r="KF80" s="2" t="s">
        <v>132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171</v>
      </c>
      <c r="KP80" s="2" t="s">
        <v>129</v>
      </c>
      <c r="KQ80" s="2" t="s">
        <v>132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171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172</v>
      </c>
      <c r="LN80" s="2" t="s">
        <v>129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171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171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172</v>
      </c>
      <c r="MX80" s="2" t="s">
        <v>129</v>
      </c>
      <c r="MY80" s="2" t="s">
        <v>132</v>
      </c>
      <c r="MZ80" s="2" t="s">
        <v>132</v>
      </c>
      <c r="NA80" s="2" t="s">
        <v>141</v>
      </c>
      <c r="NB80" s="2" t="s">
        <v>132</v>
      </c>
      <c r="NC80" s="4"/>
      <c r="ND80" s="8"/>
      <c r="NE80" s="4"/>
      <c r="NF80" s="8"/>
      <c r="NG80" s="7"/>
      <c r="NH80" s="7"/>
      <c r="NI80" s="2" t="s">
        <v>171</v>
      </c>
      <c r="NJ80" s="2" t="s">
        <v>129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171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138</v>
      </c>
      <c r="PF80" s="2" t="s">
        <v>173</v>
      </c>
      <c r="PG80" s="2" t="s">
        <v>400</v>
      </c>
      <c r="PH80" s="2" t="s">
        <v>1227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171</v>
      </c>
      <c r="PR80" s="2" t="s">
        <v>129</v>
      </c>
      <c r="PS80" s="2" t="s">
        <v>132</v>
      </c>
      <c r="PT80" s="2" t="s">
        <v>132</v>
      </c>
      <c r="PU80" s="2" t="s">
        <v>141</v>
      </c>
      <c r="PV80" s="2" t="s">
        <v>132</v>
      </c>
      <c r="PW80" s="4"/>
      <c r="PX80" s="8"/>
      <c r="PY80" s="4"/>
      <c r="PZ80" s="8"/>
      <c r="QA80" s="7"/>
      <c r="QB80" s="7"/>
      <c r="QC80" s="2" t="s">
        <v>138</v>
      </c>
      <c r="QD80" s="2" t="s">
        <v>129</v>
      </c>
      <c r="QE80" s="2" t="s">
        <v>176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171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138</v>
      </c>
      <c r="RN80" s="2" t="s">
        <v>173</v>
      </c>
      <c r="RO80" s="2" t="s">
        <v>402</v>
      </c>
      <c r="RP80" s="2" t="s">
        <v>275</v>
      </c>
      <c r="RQ80" s="2" t="s">
        <v>141</v>
      </c>
      <c r="RR80" s="2" t="s">
        <v>132</v>
      </c>
    </row>
    <row r="81">
      <c r="A81" s="2" t="s">
        <v>1228</v>
      </c>
      <c r="B81" s="2" t="s">
        <v>121</v>
      </c>
      <c r="C81" s="2" t="s">
        <v>122</v>
      </c>
      <c r="D81" s="2" t="s">
        <v>1122</v>
      </c>
      <c r="E81" s="2" t="s">
        <v>1123</v>
      </c>
      <c r="F81" s="2" t="s">
        <v>1229</v>
      </c>
      <c r="G81" s="2" t="s">
        <v>1229</v>
      </c>
      <c r="H81" s="2" t="s">
        <v>1229</v>
      </c>
      <c r="I81" s="2" t="s">
        <v>1230</v>
      </c>
      <c r="J81" s="2" t="s">
        <v>127</v>
      </c>
      <c r="K81" s="2" t="s">
        <v>1231</v>
      </c>
      <c r="L81" s="3">
        <v>54.27</v>
      </c>
      <c r="M81" s="3">
        <v>56.98</v>
      </c>
      <c r="N81" s="3">
        <v>129.99</v>
      </c>
      <c r="O81" s="2" t="s">
        <v>290</v>
      </c>
      <c r="P81" s="2" t="s">
        <v>291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185</v>
      </c>
      <c r="V81" s="2" t="s">
        <v>133</v>
      </c>
      <c r="W81" s="2" t="s">
        <v>134</v>
      </c>
      <c r="X81" s="2" t="s">
        <v>132</v>
      </c>
      <c r="Y81" s="2" t="s">
        <v>384</v>
      </c>
      <c r="Z81" s="4">
        <v>39</v>
      </c>
      <c r="AA81" s="4">
        <f>=ROUNDDOWN(32.5,0)</f>
      </c>
      <c r="AB81" s="5">
        <v>1.2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</v>
      </c>
      <c r="AQ81" s="8">
        <v>61.54</v>
      </c>
      <c r="AR81" s="4"/>
      <c r="AS81" s="8"/>
      <c r="AT81" s="7"/>
      <c r="AU81" s="7"/>
      <c r="AV81" s="4">
        <v>1</v>
      </c>
      <c r="AW81" s="8">
        <v>61.54</v>
      </c>
      <c r="AX81" s="4"/>
      <c r="AY81" s="8"/>
      <c r="AZ81" s="7"/>
      <c r="BA81" s="7"/>
      <c r="BB81" s="7">
        <v>1</v>
      </c>
      <c r="BC81" s="4">
        <v>1</v>
      </c>
      <c r="BD81" s="8">
        <v>61.54</v>
      </c>
      <c r="BE81" s="4"/>
      <c r="BF81" s="8"/>
      <c r="BG81" s="7"/>
      <c r="BH81" s="7"/>
      <c r="BI81" s="7">
        <v>1</v>
      </c>
      <c r="BJ81" s="4">
        <v>1</v>
      </c>
      <c r="BK81" s="8">
        <v>61.54</v>
      </c>
      <c r="BL81" s="2" t="s">
        <v>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138</v>
      </c>
      <c r="BV81" s="2" t="s">
        <v>129</v>
      </c>
      <c r="BW81" s="2" t="s">
        <v>208</v>
      </c>
      <c r="BX81" s="2" t="s">
        <v>595</v>
      </c>
      <c r="BY81" s="2" t="s">
        <v>141</v>
      </c>
      <c r="BZ81" s="2" t="s">
        <v>132</v>
      </c>
      <c r="CA81" s="4">
        <v>1</v>
      </c>
      <c r="CB81" s="8">
        <v>61.54</v>
      </c>
      <c r="CC81" s="4"/>
      <c r="CD81" s="8"/>
      <c r="CE81" s="7"/>
      <c r="CF81" s="7"/>
      <c r="CG81" s="2" t="s">
        <v>138</v>
      </c>
      <c r="CH81" s="2" t="s">
        <v>129</v>
      </c>
      <c r="CI81" s="2" t="s">
        <v>384</v>
      </c>
      <c r="CJ81" s="2" t="s">
        <v>1232</v>
      </c>
      <c r="CK81" s="2" t="s">
        <v>141</v>
      </c>
      <c r="CL81" s="2" t="s">
        <v>132</v>
      </c>
      <c r="CM81" s="4"/>
      <c r="CN81" s="8"/>
      <c r="CO81" s="4"/>
      <c r="CP81" s="8"/>
      <c r="CQ81" s="7"/>
      <c r="CR81" s="7"/>
      <c r="CS81" s="2" t="s">
        <v>171</v>
      </c>
      <c r="CT81" s="2" t="s">
        <v>129</v>
      </c>
      <c r="CU81" s="2" t="s">
        <v>132</v>
      </c>
      <c r="CV81" s="2" t="s">
        <v>132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138</v>
      </c>
      <c r="DF81" s="2" t="s">
        <v>129</v>
      </c>
      <c r="DG81" s="2" t="s">
        <v>208</v>
      </c>
      <c r="DH81" s="2" t="s">
        <v>921</v>
      </c>
      <c r="DI81" s="2" t="s">
        <v>141</v>
      </c>
      <c r="DJ81" s="2" t="s">
        <v>132</v>
      </c>
      <c r="DK81" s="4"/>
      <c r="DL81" s="8"/>
      <c r="DM81" s="4"/>
      <c r="DN81" s="8"/>
      <c r="DO81" s="7"/>
      <c r="DP81" s="7"/>
      <c r="DQ81" s="2" t="s">
        <v>138</v>
      </c>
      <c r="DR81" s="2" t="s">
        <v>129</v>
      </c>
      <c r="DS81" s="2" t="s">
        <v>361</v>
      </c>
      <c r="DT81" s="2" t="s">
        <v>1062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138</v>
      </c>
      <c r="ED81" s="2" t="s">
        <v>129</v>
      </c>
      <c r="EE81" s="2" t="s">
        <v>431</v>
      </c>
      <c r="EF81" s="2" t="s">
        <v>132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171</v>
      </c>
      <c r="EP81" s="2" t="s">
        <v>129</v>
      </c>
      <c r="EQ81" s="2" t="s">
        <v>132</v>
      </c>
      <c r="ER81" s="2" t="s">
        <v>132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138</v>
      </c>
      <c r="FB81" s="2" t="s">
        <v>129</v>
      </c>
      <c r="FC81" s="2" t="s">
        <v>365</v>
      </c>
      <c r="FD81" s="2" t="s">
        <v>390</v>
      </c>
      <c r="FE81" s="2" t="s">
        <v>141</v>
      </c>
      <c r="FF81" s="2" t="s">
        <v>132</v>
      </c>
      <c r="FG81" s="4"/>
      <c r="FH81" s="8"/>
      <c r="FI81" s="4"/>
      <c r="FJ81" s="8"/>
      <c r="FK81" s="7"/>
      <c r="FL81" s="7"/>
      <c r="FM81" s="2" t="s">
        <v>138</v>
      </c>
      <c r="FN81" s="2" t="s">
        <v>129</v>
      </c>
      <c r="FO81" s="2" t="s">
        <v>208</v>
      </c>
      <c r="FP81" s="2" t="s">
        <v>563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171</v>
      </c>
      <c r="FZ81" s="2" t="s">
        <v>129</v>
      </c>
      <c r="GA81" s="2" t="s">
        <v>132</v>
      </c>
      <c r="GB81" s="2" t="s">
        <v>132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171</v>
      </c>
      <c r="GL81" s="2" t="s">
        <v>129</v>
      </c>
      <c r="GM81" s="2" t="s">
        <v>132</v>
      </c>
      <c r="GN81" s="2" t="s">
        <v>132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138</v>
      </c>
      <c r="GX81" s="2" t="s">
        <v>129</v>
      </c>
      <c r="GY81" s="2" t="s">
        <v>372</v>
      </c>
      <c r="GZ81" s="2" t="s">
        <v>432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138</v>
      </c>
      <c r="HJ81" s="2" t="s">
        <v>129</v>
      </c>
      <c r="HK81" s="2" t="s">
        <v>374</v>
      </c>
      <c r="HL81" s="2" t="s">
        <v>132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308</v>
      </c>
      <c r="HV81" s="2" t="s">
        <v>129</v>
      </c>
      <c r="HW81" s="2" t="s">
        <v>246</v>
      </c>
      <c r="HX81" s="2" t="s">
        <v>132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138</v>
      </c>
      <c r="IH81" s="2" t="s">
        <v>129</v>
      </c>
      <c r="II81" s="2" t="s">
        <v>375</v>
      </c>
      <c r="IJ81" s="2" t="s">
        <v>1233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171</v>
      </c>
      <c r="IT81" s="2" t="s">
        <v>129</v>
      </c>
      <c r="IU81" s="2" t="s">
        <v>132</v>
      </c>
      <c r="IV81" s="2" t="s">
        <v>132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138</v>
      </c>
      <c r="JF81" s="2" t="s">
        <v>129</v>
      </c>
      <c r="JG81" s="2" t="s">
        <v>208</v>
      </c>
      <c r="JH81" s="2" t="s">
        <v>132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138</v>
      </c>
      <c r="KD81" s="2" t="s">
        <v>168</v>
      </c>
      <c r="KE81" s="2" t="s">
        <v>427</v>
      </c>
      <c r="KF81" s="2" t="s">
        <v>797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171</v>
      </c>
      <c r="KP81" s="2" t="s">
        <v>129</v>
      </c>
      <c r="KQ81" s="2" t="s">
        <v>132</v>
      </c>
      <c r="KR81" s="2" t="s">
        <v>132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171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172</v>
      </c>
      <c r="LN81" s="2" t="s">
        <v>129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171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171</v>
      </c>
      <c r="ML81" s="2" t="s">
        <v>129</v>
      </c>
      <c r="MM81" s="2" t="s">
        <v>132</v>
      </c>
      <c r="MN81" s="2" t="s">
        <v>132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172</v>
      </c>
      <c r="MX81" s="2" t="s">
        <v>129</v>
      </c>
      <c r="MY81" s="2" t="s">
        <v>132</v>
      </c>
      <c r="MZ81" s="2" t="s">
        <v>132</v>
      </c>
      <c r="NA81" s="2" t="s">
        <v>141</v>
      </c>
      <c r="NB81" s="2" t="s">
        <v>132</v>
      </c>
      <c r="NC81" s="4"/>
      <c r="ND81" s="8"/>
      <c r="NE81" s="4"/>
      <c r="NF81" s="8"/>
      <c r="NG81" s="7"/>
      <c r="NH81" s="7"/>
      <c r="NI81" s="2" t="s">
        <v>172</v>
      </c>
      <c r="NJ81" s="2" t="s">
        <v>129</v>
      </c>
      <c r="NK81" s="2" t="s">
        <v>132</v>
      </c>
      <c r="NL81" s="2" t="s">
        <v>132</v>
      </c>
      <c r="NM81" s="2" t="s">
        <v>141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171</v>
      </c>
      <c r="OH81" s="2" t="s">
        <v>129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138</v>
      </c>
      <c r="PF81" s="2" t="s">
        <v>173</v>
      </c>
      <c r="PG81" s="2" t="s">
        <v>400</v>
      </c>
      <c r="PH81" s="2" t="s">
        <v>132</v>
      </c>
      <c r="PI81" s="2" t="s">
        <v>141</v>
      </c>
      <c r="PJ81" s="2" t="s">
        <v>132</v>
      </c>
      <c r="PK81" s="4"/>
      <c r="PL81" s="8"/>
      <c r="PM81" s="4"/>
      <c r="PN81" s="8"/>
      <c r="PO81" s="7"/>
      <c r="PP81" s="7"/>
      <c r="PQ81" s="2" t="s">
        <v>171</v>
      </c>
      <c r="PR81" s="2" t="s">
        <v>129</v>
      </c>
      <c r="PS81" s="2" t="s">
        <v>132</v>
      </c>
      <c r="PT81" s="2" t="s">
        <v>132</v>
      </c>
      <c r="PU81" s="2" t="s">
        <v>141</v>
      </c>
      <c r="PV81" s="2" t="s">
        <v>132</v>
      </c>
      <c r="PW81" s="4"/>
      <c r="PX81" s="8"/>
      <c r="PY81" s="4"/>
      <c r="PZ81" s="8"/>
      <c r="QA81" s="7"/>
      <c r="QB81" s="7"/>
      <c r="QC81" s="2" t="s">
        <v>138</v>
      </c>
      <c r="QD81" s="2" t="s">
        <v>129</v>
      </c>
      <c r="QE81" s="2" t="s">
        <v>176</v>
      </c>
      <c r="QF81" s="2" t="s">
        <v>132</v>
      </c>
      <c r="QG81" s="2" t="s">
        <v>141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172</v>
      </c>
      <c r="RB81" s="2" t="s">
        <v>129</v>
      </c>
      <c r="RC81" s="2" t="s">
        <v>132</v>
      </c>
      <c r="RD81" s="2" t="s">
        <v>132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138</v>
      </c>
      <c r="RN81" s="2" t="s">
        <v>173</v>
      </c>
      <c r="RO81" s="2" t="s">
        <v>402</v>
      </c>
      <c r="RP81" s="2" t="s">
        <v>132</v>
      </c>
      <c r="RQ81" s="2" t="s">
        <v>141</v>
      </c>
      <c r="RR81" s="2" t="s">
        <v>132</v>
      </c>
    </row>
    <row r="82">
      <c r="A82" s="2" t="s">
        <v>1234</v>
      </c>
      <c r="B82" s="2" t="s">
        <v>121</v>
      </c>
      <c r="C82" s="2" t="s">
        <v>122</v>
      </c>
      <c r="D82" s="2" t="s">
        <v>1122</v>
      </c>
      <c r="E82" s="2" t="s">
        <v>1123</v>
      </c>
      <c r="F82" s="2" t="s">
        <v>1235</v>
      </c>
      <c r="G82" s="2" t="s">
        <v>1235</v>
      </c>
      <c r="H82" s="2" t="s">
        <v>1235</v>
      </c>
      <c r="I82" s="2" t="s">
        <v>1236</v>
      </c>
      <c r="J82" s="2" t="s">
        <v>127</v>
      </c>
      <c r="K82" s="2" t="s">
        <v>184</v>
      </c>
      <c r="L82" s="3">
        <v>55.89</v>
      </c>
      <c r="M82" s="3">
        <v>58.68</v>
      </c>
      <c r="N82" s="3">
        <v>129.99</v>
      </c>
      <c r="O82" s="2" t="s">
        <v>290</v>
      </c>
      <c r="P82" s="2" t="s">
        <v>291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185</v>
      </c>
      <c r="V82" s="2" t="s">
        <v>133</v>
      </c>
      <c r="W82" s="2" t="s">
        <v>460</v>
      </c>
      <c r="X82" s="2" t="s">
        <v>132</v>
      </c>
      <c r="Y82" s="2" t="s">
        <v>384</v>
      </c>
      <c r="Z82" s="4">
        <v>49</v>
      </c>
      <c r="AA82" s="4">
        <f>=ROUNDDOWN(16.3333333333333,0)</f>
      </c>
      <c r="AB82" s="5">
        <v>3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</v>
      </c>
      <c r="AQ82" s="8">
        <v>36.97</v>
      </c>
      <c r="AR82" s="4"/>
      <c r="AS82" s="8"/>
      <c r="AT82" s="7"/>
      <c r="AU82" s="7"/>
      <c r="AV82" s="4">
        <v>1</v>
      </c>
      <c r="AW82" s="8">
        <v>36.97</v>
      </c>
      <c r="AX82" s="4"/>
      <c r="AY82" s="8"/>
      <c r="AZ82" s="7"/>
      <c r="BA82" s="7"/>
      <c r="BB82" s="7">
        <v>1</v>
      </c>
      <c r="BC82" s="4">
        <v>1</v>
      </c>
      <c r="BD82" s="8">
        <v>36.97</v>
      </c>
      <c r="BE82" s="4"/>
      <c r="BF82" s="8"/>
      <c r="BG82" s="7"/>
      <c r="BH82" s="7"/>
      <c r="BI82" s="7">
        <v>1</v>
      </c>
      <c r="BJ82" s="4">
        <v>1</v>
      </c>
      <c r="BK82" s="8">
        <v>36.97</v>
      </c>
      <c r="BL82" s="2" t="s">
        <v>21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138</v>
      </c>
      <c r="BV82" s="2" t="s">
        <v>129</v>
      </c>
      <c r="BW82" s="2" t="s">
        <v>1237</v>
      </c>
      <c r="BX82" s="2" t="s">
        <v>797</v>
      </c>
      <c r="BY82" s="2" t="s">
        <v>141</v>
      </c>
      <c r="BZ82" s="2" t="s">
        <v>132</v>
      </c>
      <c r="CA82" s="4"/>
      <c r="CB82" s="8"/>
      <c r="CC82" s="4"/>
      <c r="CD82" s="8"/>
      <c r="CE82" s="7"/>
      <c r="CF82" s="7"/>
      <c r="CG82" s="2" t="s">
        <v>138</v>
      </c>
      <c r="CH82" s="2" t="s">
        <v>129</v>
      </c>
      <c r="CI82" s="2" t="s">
        <v>384</v>
      </c>
      <c r="CJ82" s="2" t="s">
        <v>208</v>
      </c>
      <c r="CK82" s="2" t="s">
        <v>141</v>
      </c>
      <c r="CL82" s="2" t="s">
        <v>132</v>
      </c>
      <c r="CM82" s="4"/>
      <c r="CN82" s="8"/>
      <c r="CO82" s="4"/>
      <c r="CP82" s="8"/>
      <c r="CQ82" s="7"/>
      <c r="CR82" s="7"/>
      <c r="CS82" s="2" t="s">
        <v>171</v>
      </c>
      <c r="CT82" s="2" t="s">
        <v>129</v>
      </c>
      <c r="CU82" s="2" t="s">
        <v>132</v>
      </c>
      <c r="CV82" s="2" t="s">
        <v>132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138</v>
      </c>
      <c r="DF82" s="2" t="s">
        <v>129</v>
      </c>
      <c r="DG82" s="2" t="s">
        <v>1237</v>
      </c>
      <c r="DH82" s="2" t="s">
        <v>797</v>
      </c>
      <c r="DI82" s="2" t="s">
        <v>141</v>
      </c>
      <c r="DJ82" s="2" t="s">
        <v>132</v>
      </c>
      <c r="DK82" s="4"/>
      <c r="DL82" s="8"/>
      <c r="DM82" s="4"/>
      <c r="DN82" s="8"/>
      <c r="DO82" s="7"/>
      <c r="DP82" s="7"/>
      <c r="DQ82" s="2" t="s">
        <v>138</v>
      </c>
      <c r="DR82" s="2" t="s">
        <v>129</v>
      </c>
      <c r="DS82" s="2" t="s">
        <v>361</v>
      </c>
      <c r="DT82" s="2" t="s">
        <v>1238</v>
      </c>
      <c r="DU82" s="2" t="s">
        <v>141</v>
      </c>
      <c r="DV82" s="2" t="s">
        <v>132</v>
      </c>
      <c r="DW82" s="4">
        <v>1</v>
      </c>
      <c r="DX82" s="8">
        <v>36.97</v>
      </c>
      <c r="DY82" s="4"/>
      <c r="DZ82" s="8"/>
      <c r="EA82" s="7"/>
      <c r="EB82" s="7"/>
      <c r="EC82" s="2" t="s">
        <v>138</v>
      </c>
      <c r="ED82" s="2" t="s">
        <v>129</v>
      </c>
      <c r="EE82" s="2" t="s">
        <v>431</v>
      </c>
      <c r="EF82" s="2" t="s">
        <v>1239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171</v>
      </c>
      <c r="EP82" s="2" t="s">
        <v>129</v>
      </c>
      <c r="EQ82" s="2" t="s">
        <v>132</v>
      </c>
      <c r="ER82" s="2" t="s">
        <v>132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138</v>
      </c>
      <c r="FB82" s="2" t="s">
        <v>129</v>
      </c>
      <c r="FC82" s="2" t="s">
        <v>365</v>
      </c>
      <c r="FD82" s="2" t="s">
        <v>236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138</v>
      </c>
      <c r="FN82" s="2" t="s">
        <v>129</v>
      </c>
      <c r="FO82" s="2" t="s">
        <v>1237</v>
      </c>
      <c r="FP82" s="2" t="s">
        <v>400</v>
      </c>
      <c r="FQ82" s="2" t="s">
        <v>141</v>
      </c>
      <c r="FR82" s="2" t="s">
        <v>132</v>
      </c>
      <c r="FS82" s="4"/>
      <c r="FT82" s="8"/>
      <c r="FU82" s="4"/>
      <c r="FV82" s="8"/>
      <c r="FW82" s="7"/>
      <c r="FX82" s="7"/>
      <c r="FY82" s="2" t="s">
        <v>171</v>
      </c>
      <c r="FZ82" s="2" t="s">
        <v>129</v>
      </c>
      <c r="GA82" s="2" t="s">
        <v>132</v>
      </c>
      <c r="GB82" s="2" t="s">
        <v>132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171</v>
      </c>
      <c r="GL82" s="2" t="s">
        <v>129</v>
      </c>
      <c r="GM82" s="2" t="s">
        <v>132</v>
      </c>
      <c r="GN82" s="2" t="s">
        <v>132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138</v>
      </c>
      <c r="GX82" s="2" t="s">
        <v>129</v>
      </c>
      <c r="GY82" s="2" t="s">
        <v>372</v>
      </c>
      <c r="GZ82" s="2" t="s">
        <v>841</v>
      </c>
      <c r="HA82" s="2" t="s">
        <v>141</v>
      </c>
      <c r="HB82" s="2" t="s">
        <v>132</v>
      </c>
      <c r="HC82" s="4"/>
      <c r="HD82" s="8"/>
      <c r="HE82" s="4"/>
      <c r="HF82" s="8"/>
      <c r="HG82" s="7"/>
      <c r="HH82" s="7"/>
      <c r="HI82" s="2" t="s">
        <v>138</v>
      </c>
      <c r="HJ82" s="2" t="s">
        <v>129</v>
      </c>
      <c r="HK82" s="2" t="s">
        <v>374</v>
      </c>
      <c r="HL82" s="2" t="s">
        <v>1240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308</v>
      </c>
      <c r="HV82" s="2" t="s">
        <v>129</v>
      </c>
      <c r="HW82" s="2" t="s">
        <v>246</v>
      </c>
      <c r="HX82" s="2" t="s">
        <v>132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138</v>
      </c>
      <c r="IH82" s="2" t="s">
        <v>129</v>
      </c>
      <c r="II82" s="2" t="s">
        <v>375</v>
      </c>
      <c r="IJ82" s="2" t="s">
        <v>412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171</v>
      </c>
      <c r="IT82" s="2" t="s">
        <v>129</v>
      </c>
      <c r="IU82" s="2" t="s">
        <v>132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138</v>
      </c>
      <c r="JF82" s="2" t="s">
        <v>129</v>
      </c>
      <c r="JG82" s="2" t="s">
        <v>1237</v>
      </c>
      <c r="JH82" s="2" t="s">
        <v>132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138</v>
      </c>
      <c r="KD82" s="2" t="s">
        <v>168</v>
      </c>
      <c r="KE82" s="2" t="s">
        <v>427</v>
      </c>
      <c r="KF82" s="2" t="s">
        <v>836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171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171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172</v>
      </c>
      <c r="LN82" s="2" t="s">
        <v>129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171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171</v>
      </c>
      <c r="ML82" s="2" t="s">
        <v>129</v>
      </c>
      <c r="MM82" s="2" t="s">
        <v>132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172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172</v>
      </c>
      <c r="NJ82" s="2" t="s">
        <v>129</v>
      </c>
      <c r="NK82" s="2" t="s">
        <v>132</v>
      </c>
      <c r="NL82" s="2" t="s">
        <v>132</v>
      </c>
      <c r="NM82" s="2" t="s">
        <v>141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171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138</v>
      </c>
      <c r="PF82" s="2" t="s">
        <v>173</v>
      </c>
      <c r="PG82" s="2" t="s">
        <v>400</v>
      </c>
      <c r="PH82" s="2" t="s">
        <v>132</v>
      </c>
      <c r="PI82" s="2" t="s">
        <v>141</v>
      </c>
      <c r="PJ82" s="2" t="s">
        <v>132</v>
      </c>
      <c r="PK82" s="4"/>
      <c r="PL82" s="8"/>
      <c r="PM82" s="4"/>
      <c r="PN82" s="8"/>
      <c r="PO82" s="7"/>
      <c r="PP82" s="7"/>
      <c r="PQ82" s="2" t="s">
        <v>171</v>
      </c>
      <c r="PR82" s="2" t="s">
        <v>129</v>
      </c>
      <c r="PS82" s="2" t="s">
        <v>132</v>
      </c>
      <c r="PT82" s="2" t="s">
        <v>132</v>
      </c>
      <c r="PU82" s="2" t="s">
        <v>141</v>
      </c>
      <c r="PV82" s="2" t="s">
        <v>132</v>
      </c>
      <c r="PW82" s="4"/>
      <c r="PX82" s="8"/>
      <c r="PY82" s="4"/>
      <c r="PZ82" s="8"/>
      <c r="QA82" s="7"/>
      <c r="QB82" s="7"/>
      <c r="QC82" s="2" t="s">
        <v>138</v>
      </c>
      <c r="QD82" s="2" t="s">
        <v>129</v>
      </c>
      <c r="QE82" s="2" t="s">
        <v>176</v>
      </c>
      <c r="QF82" s="2" t="s">
        <v>132</v>
      </c>
      <c r="QG82" s="2" t="s">
        <v>141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172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138</v>
      </c>
      <c r="RN82" s="2" t="s">
        <v>173</v>
      </c>
      <c r="RO82" s="2" t="s">
        <v>402</v>
      </c>
      <c r="RP82" s="2" t="s">
        <v>1241</v>
      </c>
      <c r="RQ82" s="2" t="s">
        <v>141</v>
      </c>
      <c r="RR82" s="2" t="s">
        <v>132</v>
      </c>
    </row>
    <row r="83">
      <c r="A83" s="2" t="s">
        <v>1242</v>
      </c>
      <c r="B83" s="2" t="s">
        <v>121</v>
      </c>
      <c r="C83" s="2" t="s">
        <v>122</v>
      </c>
      <c r="D83" s="2" t="s">
        <v>1122</v>
      </c>
      <c r="E83" s="2" t="s">
        <v>1123</v>
      </c>
      <c r="F83" s="2" t="s">
        <v>1243</v>
      </c>
      <c r="G83" s="2" t="s">
        <v>1243</v>
      </c>
      <c r="H83" s="2" t="s">
        <v>1243</v>
      </c>
      <c r="I83" s="2" t="s">
        <v>1244</v>
      </c>
      <c r="J83" s="2" t="s">
        <v>127</v>
      </c>
      <c r="K83" s="2" t="s">
        <v>1245</v>
      </c>
      <c r="L83" s="3">
        <v>86</v>
      </c>
      <c r="M83" s="3">
        <v>90.3</v>
      </c>
      <c r="N83" s="3">
        <v>179.99</v>
      </c>
      <c r="O83" s="2" t="s">
        <v>129</v>
      </c>
      <c r="P83" s="2" t="s">
        <v>407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185</v>
      </c>
      <c r="V83" s="2" t="s">
        <v>133</v>
      </c>
      <c r="W83" s="2" t="s">
        <v>460</v>
      </c>
      <c r="X83" s="2" t="s">
        <v>258</v>
      </c>
      <c r="Y83" s="2" t="s">
        <v>897</v>
      </c>
      <c r="Z83" s="4">
        <v>100</v>
      </c>
      <c r="AA83" s="4">
        <f>=ROUNDDOWN({0},0)</f>
      </c>
      <c r="AB83" s="5"/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132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129</v>
      </c>
      <c r="BW83" s="2" t="s">
        <v>132</v>
      </c>
      <c r="BX83" s="2" t="s">
        <v>132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138</v>
      </c>
      <c r="CH83" s="2" t="s">
        <v>129</v>
      </c>
      <c r="CI83" s="2" t="s">
        <v>898</v>
      </c>
      <c r="CJ83" s="2" t="s">
        <v>132</v>
      </c>
      <c r="CK83" s="2" t="s">
        <v>141</v>
      </c>
      <c r="CL83" s="2" t="s">
        <v>132</v>
      </c>
      <c r="CM83" s="4"/>
      <c r="CN83" s="8"/>
      <c r="CO83" s="4"/>
      <c r="CP83" s="8"/>
      <c r="CQ83" s="7"/>
      <c r="CR83" s="7"/>
      <c r="CS83" s="2" t="s">
        <v>862</v>
      </c>
      <c r="CT83" s="2" t="s">
        <v>129</v>
      </c>
      <c r="CU83" s="2" t="s">
        <v>132</v>
      </c>
      <c r="CV83" s="2" t="s">
        <v>132</v>
      </c>
      <c r="CW83" s="2" t="s">
        <v>141</v>
      </c>
      <c r="CX83" s="2" t="s">
        <v>132</v>
      </c>
      <c r="CY83" s="4"/>
      <c r="CZ83" s="8"/>
      <c r="DA83" s="4"/>
      <c r="DB83" s="8"/>
      <c r="DC83" s="7"/>
      <c r="DD83" s="7"/>
      <c r="DE83" s="2" t="s">
        <v>171</v>
      </c>
      <c r="DF83" s="2" t="s">
        <v>129</v>
      </c>
      <c r="DG83" s="2" t="s">
        <v>132</v>
      </c>
      <c r="DH83" s="2" t="s">
        <v>132</v>
      </c>
      <c r="DI83" s="2" t="s">
        <v>141</v>
      </c>
      <c r="DJ83" s="2" t="s">
        <v>132</v>
      </c>
      <c r="DK83" s="4"/>
      <c r="DL83" s="8"/>
      <c r="DM83" s="4"/>
      <c r="DN83" s="8"/>
      <c r="DO83" s="7"/>
      <c r="DP83" s="7"/>
      <c r="DQ83" s="2" t="s">
        <v>171</v>
      </c>
      <c r="DR83" s="2" t="s">
        <v>129</v>
      </c>
      <c r="DS83" s="2" t="s">
        <v>132</v>
      </c>
      <c r="DT83" s="2" t="s">
        <v>132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171</v>
      </c>
      <c r="ED83" s="2" t="s">
        <v>129</v>
      </c>
      <c r="EE83" s="2" t="s">
        <v>132</v>
      </c>
      <c r="EF83" s="2" t="s">
        <v>132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171</v>
      </c>
      <c r="EP83" s="2" t="s">
        <v>129</v>
      </c>
      <c r="EQ83" s="2" t="s">
        <v>132</v>
      </c>
      <c r="ER83" s="2" t="s">
        <v>132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171</v>
      </c>
      <c r="FB83" s="2" t="s">
        <v>129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418</v>
      </c>
      <c r="FN83" s="2" t="s">
        <v>129</v>
      </c>
      <c r="FO83" s="2" t="s">
        <v>132</v>
      </c>
      <c r="FP83" s="2" t="s">
        <v>132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171</v>
      </c>
      <c r="FZ83" s="2" t="s">
        <v>129</v>
      </c>
      <c r="GA83" s="2" t="s">
        <v>132</v>
      </c>
      <c r="GB83" s="2" t="s">
        <v>132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171</v>
      </c>
      <c r="GL83" s="2" t="s">
        <v>129</v>
      </c>
      <c r="GM83" s="2" t="s">
        <v>132</v>
      </c>
      <c r="GN83" s="2" t="s">
        <v>132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171</v>
      </c>
      <c r="GX83" s="2" t="s">
        <v>129</v>
      </c>
      <c r="GY83" s="2" t="s">
        <v>132</v>
      </c>
      <c r="GZ83" s="2" t="s">
        <v>132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171</v>
      </c>
      <c r="HJ83" s="2" t="s">
        <v>129</v>
      </c>
      <c r="HK83" s="2" t="s">
        <v>132</v>
      </c>
      <c r="HL83" s="2" t="s">
        <v>132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308</v>
      </c>
      <c r="HV83" s="2" t="s">
        <v>129</v>
      </c>
      <c r="HW83" s="2" t="s">
        <v>246</v>
      </c>
      <c r="HX83" s="2" t="s">
        <v>132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171</v>
      </c>
      <c r="IH83" s="2" t="s">
        <v>129</v>
      </c>
      <c r="II83" s="2" t="s">
        <v>132</v>
      </c>
      <c r="IJ83" s="2" t="s">
        <v>132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171</v>
      </c>
      <c r="IT83" s="2" t="s">
        <v>129</v>
      </c>
      <c r="IU83" s="2" t="s">
        <v>132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138</v>
      </c>
      <c r="JF83" s="2" t="s">
        <v>129</v>
      </c>
      <c r="JG83" s="2" t="s">
        <v>898</v>
      </c>
      <c r="JH83" s="2" t="s">
        <v>132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171</v>
      </c>
      <c r="JR83" s="2" t="s">
        <v>129</v>
      </c>
      <c r="JS83" s="2" t="s">
        <v>132</v>
      </c>
      <c r="JT83" s="2" t="s">
        <v>132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171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171</v>
      </c>
      <c r="LB83" s="2" t="s">
        <v>129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172</v>
      </c>
      <c r="LN83" s="2" t="s">
        <v>129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171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171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172</v>
      </c>
      <c r="NJ83" s="2" t="s">
        <v>129</v>
      </c>
      <c r="NK83" s="2" t="s">
        <v>132</v>
      </c>
      <c r="NL83" s="2" t="s">
        <v>132</v>
      </c>
      <c r="NM83" s="2" t="s">
        <v>141</v>
      </c>
      <c r="NN83" s="2" t="s">
        <v>132</v>
      </c>
      <c r="NO83" s="4"/>
      <c r="NP83" s="8"/>
      <c r="NQ83" s="4"/>
      <c r="NR83" s="8"/>
      <c r="NS83" s="7"/>
      <c r="NT83" s="7"/>
      <c r="NU83" s="2" t="s">
        <v>171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171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171</v>
      </c>
      <c r="OT83" s="2" t="s">
        <v>129</v>
      </c>
      <c r="OU83" s="2" t="s">
        <v>132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171</v>
      </c>
      <c r="PR83" s="2" t="s">
        <v>129</v>
      </c>
      <c r="PS83" s="2" t="s">
        <v>132</v>
      </c>
      <c r="PT83" s="2" t="s">
        <v>132</v>
      </c>
      <c r="PU83" s="2" t="s">
        <v>141</v>
      </c>
      <c r="PV83" s="2" t="s">
        <v>132</v>
      </c>
      <c r="PW83" s="4"/>
      <c r="PX83" s="8"/>
      <c r="PY83" s="4"/>
      <c r="PZ83" s="8"/>
      <c r="QA83" s="7"/>
      <c r="QB83" s="7"/>
      <c r="QC83" s="2" t="s">
        <v>138</v>
      </c>
      <c r="QD83" s="2" t="s">
        <v>129</v>
      </c>
      <c r="QE83" s="2" t="s">
        <v>898</v>
      </c>
      <c r="QF83" s="2" t="s">
        <v>132</v>
      </c>
      <c r="QG83" s="2" t="s">
        <v>141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172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132</v>
      </c>
      <c r="RN83" s="2" t="s">
        <v>132</v>
      </c>
      <c r="RO83" s="2" t="s">
        <v>132</v>
      </c>
      <c r="RP83" s="2" t="s">
        <v>132</v>
      </c>
      <c r="RQ83" s="2" t="s">
        <v>132</v>
      </c>
      <c r="RR83" s="2" t="s">
        <v>132</v>
      </c>
    </row>
    <row r="84">
      <c r="A84" s="2" t="s">
        <v>1246</v>
      </c>
      <c r="B84" s="2" t="s">
        <v>121</v>
      </c>
      <c r="C84" s="2" t="s">
        <v>122</v>
      </c>
      <c r="D84" s="2" t="s">
        <v>1122</v>
      </c>
      <c r="E84" s="2" t="s">
        <v>1123</v>
      </c>
      <c r="F84" s="2" t="s">
        <v>1247</v>
      </c>
      <c r="G84" s="2" t="s">
        <v>132</v>
      </c>
      <c r="H84" s="2" t="s">
        <v>132</v>
      </c>
      <c r="I84" s="2" t="s">
        <v>1248</v>
      </c>
      <c r="J84" s="2" t="s">
        <v>127</v>
      </c>
      <c r="K84" s="2" t="s">
        <v>931</v>
      </c>
      <c r="L84" s="3">
        <v>95</v>
      </c>
      <c r="M84" s="3">
        <v>100</v>
      </c>
      <c r="N84" s="3">
        <v>199.99</v>
      </c>
      <c r="O84" s="2" t="s">
        <v>954</v>
      </c>
      <c r="P84" s="2" t="s">
        <v>291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132</v>
      </c>
      <c r="V84" s="2" t="s">
        <v>186</v>
      </c>
      <c r="W84" s="2" t="s">
        <v>258</v>
      </c>
      <c r="X84" s="2" t="s">
        <v>132</v>
      </c>
      <c r="Y84" s="2" t="s">
        <v>292</v>
      </c>
      <c r="Z84" s="4"/>
      <c r="AA84" s="4">
        <f>=ROUNDDOWN({0},0)</f>
      </c>
      <c r="AB84" s="5"/>
      <c r="AC84" s="2" t="s">
        <v>132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132</v>
      </c>
      <c r="BM84" s="7"/>
      <c r="BN84" s="7"/>
      <c r="BO84" s="4"/>
      <c r="BP84" s="8"/>
      <c r="BQ84" s="4"/>
      <c r="BR84" s="8"/>
      <c r="BS84" s="7"/>
      <c r="BT84" s="7"/>
      <c r="BU84" s="2" t="s">
        <v>138</v>
      </c>
      <c r="BV84" s="2" t="s">
        <v>173</v>
      </c>
      <c r="BW84" s="2" t="s">
        <v>1249</v>
      </c>
      <c r="BX84" s="2" t="s">
        <v>1250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138</v>
      </c>
      <c r="CH84" s="2" t="s">
        <v>173</v>
      </c>
      <c r="CI84" s="2" t="s">
        <v>1251</v>
      </c>
      <c r="CJ84" s="2" t="s">
        <v>1158</v>
      </c>
      <c r="CK84" s="2" t="s">
        <v>141</v>
      </c>
      <c r="CL84" s="2" t="s">
        <v>132</v>
      </c>
      <c r="CM84" s="4"/>
      <c r="CN84" s="8"/>
      <c r="CO84" s="4"/>
      <c r="CP84" s="8"/>
      <c r="CQ84" s="7"/>
      <c r="CR84" s="7"/>
      <c r="CS84" s="2" t="s">
        <v>171</v>
      </c>
      <c r="CT84" s="2" t="s">
        <v>173</v>
      </c>
      <c r="CU84" s="2" t="s">
        <v>132</v>
      </c>
      <c r="CV84" s="2" t="s">
        <v>132</v>
      </c>
      <c r="CW84" s="2" t="s">
        <v>141</v>
      </c>
      <c r="CX84" s="2" t="s">
        <v>132</v>
      </c>
      <c r="CY84" s="4"/>
      <c r="CZ84" s="8"/>
      <c r="DA84" s="4"/>
      <c r="DB84" s="8"/>
      <c r="DC84" s="7"/>
      <c r="DD84" s="7"/>
      <c r="DE84" s="2" t="s">
        <v>138</v>
      </c>
      <c r="DF84" s="2" t="s">
        <v>173</v>
      </c>
      <c r="DG84" s="2" t="s">
        <v>1251</v>
      </c>
      <c r="DH84" s="2" t="s">
        <v>1252</v>
      </c>
      <c r="DI84" s="2" t="s">
        <v>141</v>
      </c>
      <c r="DJ84" s="2" t="s">
        <v>132</v>
      </c>
      <c r="DK84" s="4"/>
      <c r="DL84" s="8"/>
      <c r="DM84" s="4"/>
      <c r="DN84" s="8"/>
      <c r="DO84" s="7"/>
      <c r="DP84" s="7"/>
      <c r="DQ84" s="2" t="s">
        <v>172</v>
      </c>
      <c r="DR84" s="2" t="s">
        <v>173</v>
      </c>
      <c r="DS84" s="2" t="s">
        <v>132</v>
      </c>
      <c r="DT84" s="2" t="s">
        <v>132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172</v>
      </c>
      <c r="EP84" s="2" t="s">
        <v>129</v>
      </c>
      <c r="EQ84" s="2" t="s">
        <v>132</v>
      </c>
      <c r="ER84" s="2" t="s">
        <v>132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138</v>
      </c>
      <c r="FB84" s="2" t="s">
        <v>173</v>
      </c>
      <c r="FC84" s="2" t="s">
        <v>774</v>
      </c>
      <c r="FD84" s="2" t="s">
        <v>132</v>
      </c>
      <c r="FE84" s="2" t="s">
        <v>141</v>
      </c>
      <c r="FF84" s="2" t="s">
        <v>132</v>
      </c>
      <c r="FG84" s="4"/>
      <c r="FH84" s="8"/>
      <c r="FI84" s="4"/>
      <c r="FJ84" s="8"/>
      <c r="FK84" s="7"/>
      <c r="FL84" s="7"/>
      <c r="FM84" s="2" t="s">
        <v>138</v>
      </c>
      <c r="FN84" s="2" t="s">
        <v>173</v>
      </c>
      <c r="FO84" s="2" t="s">
        <v>1163</v>
      </c>
      <c r="FP84" s="2" t="s">
        <v>132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171</v>
      </c>
      <c r="GL84" s="2" t="s">
        <v>173</v>
      </c>
      <c r="GM84" s="2" t="s">
        <v>132</v>
      </c>
      <c r="GN84" s="2" t="s">
        <v>132</v>
      </c>
      <c r="GO84" s="2" t="s">
        <v>141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8"/>
      <c r="IC84" s="4"/>
      <c r="ID84" s="8"/>
      <c r="IE84" s="7"/>
      <c r="IF84" s="7"/>
      <c r="IG84" s="2" t="s">
        <v>171</v>
      </c>
      <c r="IH84" s="2" t="s">
        <v>173</v>
      </c>
      <c r="II84" s="2" t="s">
        <v>1253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172</v>
      </c>
      <c r="JF84" s="2" t="s">
        <v>173</v>
      </c>
      <c r="JG84" s="2" t="s">
        <v>1251</v>
      </c>
      <c r="JH84" s="2" t="s">
        <v>1254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138</v>
      </c>
      <c r="KD84" s="2" t="s">
        <v>173</v>
      </c>
      <c r="KE84" s="2" t="s">
        <v>1251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171</v>
      </c>
      <c r="KP84" s="2" t="s">
        <v>173</v>
      </c>
      <c r="KQ84" s="2" t="s">
        <v>132</v>
      </c>
      <c r="KR84" s="2" t="s">
        <v>132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172</v>
      </c>
      <c r="LN84" s="2" t="s">
        <v>173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171</v>
      </c>
      <c r="LZ84" s="2" t="s">
        <v>173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172</v>
      </c>
      <c r="NJ84" s="2" t="s">
        <v>173</v>
      </c>
      <c r="NK84" s="2" t="s">
        <v>132</v>
      </c>
      <c r="NL84" s="2" t="s">
        <v>132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171</v>
      </c>
      <c r="OH84" s="2" t="s">
        <v>173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171</v>
      </c>
      <c r="PF84" s="2" t="s">
        <v>173</v>
      </c>
      <c r="PG84" s="2" t="s">
        <v>132</v>
      </c>
      <c r="PH84" s="2" t="s">
        <v>132</v>
      </c>
      <c r="PI84" s="2" t="s">
        <v>141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171</v>
      </c>
      <c r="QP84" s="2" t="s">
        <v>173</v>
      </c>
      <c r="QQ84" s="2" t="s">
        <v>132</v>
      </c>
      <c r="QR84" s="2" t="s">
        <v>132</v>
      </c>
      <c r="QS84" s="2" t="s">
        <v>141</v>
      </c>
      <c r="QT84" s="2" t="s">
        <v>132</v>
      </c>
      <c r="QU84" s="4"/>
      <c r="QV84" s="8"/>
      <c r="QW84" s="4"/>
      <c r="QX84" s="8"/>
      <c r="QY84" s="7"/>
      <c r="QZ84" s="7"/>
      <c r="RA84" s="2" t="s">
        <v>172</v>
      </c>
      <c r="RB84" s="2" t="s">
        <v>173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171</v>
      </c>
      <c r="RN84" s="2" t="s">
        <v>173</v>
      </c>
      <c r="RO84" s="2" t="s">
        <v>132</v>
      </c>
      <c r="RP84" s="2" t="s">
        <v>132</v>
      </c>
      <c r="RQ84" s="2" t="s">
        <v>141</v>
      </c>
      <c r="RR84" s="2" t="s">
        <v>132</v>
      </c>
    </row>
    <row r="85">
      <c r="A85" s="2" t="s">
        <v>1255</v>
      </c>
      <c r="B85" s="2" t="s">
        <v>121</v>
      </c>
      <c r="C85" s="2" t="s">
        <v>122</v>
      </c>
      <c r="D85" s="2" t="s">
        <v>1122</v>
      </c>
      <c r="E85" s="2" t="s">
        <v>1123</v>
      </c>
      <c r="F85" s="2" t="s">
        <v>1256</v>
      </c>
      <c r="G85" s="2" t="s">
        <v>132</v>
      </c>
      <c r="H85" s="2" t="s">
        <v>132</v>
      </c>
      <c r="I85" s="2" t="s">
        <v>1257</v>
      </c>
      <c r="J85" s="2" t="s">
        <v>127</v>
      </c>
      <c r="K85" s="2" t="s">
        <v>255</v>
      </c>
      <c r="L85" s="3">
        <v>195</v>
      </c>
      <c r="M85" s="3">
        <v>200</v>
      </c>
      <c r="N85" s="3">
        <v>399</v>
      </c>
      <c r="O85" s="2" t="s">
        <v>954</v>
      </c>
      <c r="P85" s="2" t="s">
        <v>291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132</v>
      </c>
      <c r="V85" s="2" t="s">
        <v>186</v>
      </c>
      <c r="W85" s="2" t="s">
        <v>258</v>
      </c>
      <c r="X85" s="2" t="s">
        <v>132</v>
      </c>
      <c r="Y85" s="2" t="s">
        <v>292</v>
      </c>
      <c r="Z85" s="4"/>
      <c r="AA85" s="4">
        <f>=ROUNDDOWN({0},0)</f>
      </c>
      <c r="AB85" s="5"/>
      <c r="AC85" s="2" t="s">
        <v>132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132</v>
      </c>
      <c r="BM85" s="7"/>
      <c r="BN85" s="7"/>
      <c r="BO85" s="4"/>
      <c r="BP85" s="8"/>
      <c r="BQ85" s="4"/>
      <c r="BR85" s="8"/>
      <c r="BS85" s="7"/>
      <c r="BT85" s="7"/>
      <c r="BU85" s="2" t="s">
        <v>138</v>
      </c>
      <c r="BV85" s="2" t="s">
        <v>173</v>
      </c>
      <c r="BW85" s="2" t="s">
        <v>1249</v>
      </c>
      <c r="BX85" s="2" t="s">
        <v>1258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138</v>
      </c>
      <c r="CH85" s="2" t="s">
        <v>173</v>
      </c>
      <c r="CI85" s="2" t="s">
        <v>1251</v>
      </c>
      <c r="CJ85" s="2" t="s">
        <v>1259</v>
      </c>
      <c r="CK85" s="2" t="s">
        <v>141</v>
      </c>
      <c r="CL85" s="2" t="s">
        <v>132</v>
      </c>
      <c r="CM85" s="4"/>
      <c r="CN85" s="8"/>
      <c r="CO85" s="4"/>
      <c r="CP85" s="8"/>
      <c r="CQ85" s="7"/>
      <c r="CR85" s="7"/>
      <c r="CS85" s="2" t="s">
        <v>171</v>
      </c>
      <c r="CT85" s="2" t="s">
        <v>173</v>
      </c>
      <c r="CU85" s="2" t="s">
        <v>132</v>
      </c>
      <c r="CV85" s="2" t="s">
        <v>132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138</v>
      </c>
      <c r="DF85" s="2" t="s">
        <v>173</v>
      </c>
      <c r="DG85" s="2" t="s">
        <v>1251</v>
      </c>
      <c r="DH85" s="2" t="s">
        <v>1260</v>
      </c>
      <c r="DI85" s="2" t="s">
        <v>141</v>
      </c>
      <c r="DJ85" s="2" t="s">
        <v>132</v>
      </c>
      <c r="DK85" s="4"/>
      <c r="DL85" s="8"/>
      <c r="DM85" s="4"/>
      <c r="DN85" s="8"/>
      <c r="DO85" s="7"/>
      <c r="DP85" s="7"/>
      <c r="DQ85" s="2" t="s">
        <v>171</v>
      </c>
      <c r="DR85" s="2" t="s">
        <v>173</v>
      </c>
      <c r="DS85" s="2" t="s">
        <v>132</v>
      </c>
      <c r="DT85" s="2" t="s">
        <v>132</v>
      </c>
      <c r="DU85" s="2" t="s">
        <v>141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172</v>
      </c>
      <c r="EP85" s="2" t="s">
        <v>129</v>
      </c>
      <c r="EQ85" s="2" t="s">
        <v>132</v>
      </c>
      <c r="ER85" s="2" t="s">
        <v>132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308</v>
      </c>
      <c r="FB85" s="2" t="s">
        <v>173</v>
      </c>
      <c r="FC85" s="2" t="s">
        <v>132</v>
      </c>
      <c r="FD85" s="2" t="s">
        <v>132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160</v>
      </c>
      <c r="FN85" s="2" t="s">
        <v>173</v>
      </c>
      <c r="FO85" s="2" t="s">
        <v>132</v>
      </c>
      <c r="FP85" s="2" t="s">
        <v>132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171</v>
      </c>
      <c r="GL85" s="2" t="s">
        <v>173</v>
      </c>
      <c r="GM85" s="2" t="s">
        <v>132</v>
      </c>
      <c r="GN85" s="2" t="s">
        <v>132</v>
      </c>
      <c r="GO85" s="2" t="s">
        <v>141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308</v>
      </c>
      <c r="HV85" s="2" t="s">
        <v>129</v>
      </c>
      <c r="HW85" s="2" t="s">
        <v>132</v>
      </c>
      <c r="HX85" s="2" t="s">
        <v>132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173</v>
      </c>
      <c r="II85" s="2" t="s">
        <v>1253</v>
      </c>
      <c r="IJ85" s="2" t="s">
        <v>1261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172</v>
      </c>
      <c r="JF85" s="2" t="s">
        <v>173</v>
      </c>
      <c r="JG85" s="2" t="s">
        <v>1251</v>
      </c>
      <c r="JH85" s="2" t="s">
        <v>297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138</v>
      </c>
      <c r="KD85" s="2" t="s">
        <v>173</v>
      </c>
      <c r="KE85" s="2" t="s">
        <v>1251</v>
      </c>
      <c r="KF85" s="2" t="s">
        <v>132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171</v>
      </c>
      <c r="KP85" s="2" t="s">
        <v>173</v>
      </c>
      <c r="KQ85" s="2" t="s">
        <v>132</v>
      </c>
      <c r="KR85" s="2" t="s">
        <v>132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172</v>
      </c>
      <c r="LN85" s="2" t="s">
        <v>173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171</v>
      </c>
      <c r="LZ85" s="2" t="s">
        <v>173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172</v>
      </c>
      <c r="NJ85" s="2" t="s">
        <v>173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171</v>
      </c>
      <c r="OH85" s="2" t="s">
        <v>173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171</v>
      </c>
      <c r="PF85" s="2" t="s">
        <v>173</v>
      </c>
      <c r="PG85" s="2" t="s">
        <v>132</v>
      </c>
      <c r="PH85" s="2" t="s">
        <v>132</v>
      </c>
      <c r="PI85" s="2" t="s">
        <v>141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171</v>
      </c>
      <c r="QP85" s="2" t="s">
        <v>173</v>
      </c>
      <c r="QQ85" s="2" t="s">
        <v>132</v>
      </c>
      <c r="QR85" s="2" t="s">
        <v>132</v>
      </c>
      <c r="QS85" s="2" t="s">
        <v>141</v>
      </c>
      <c r="QT85" s="2" t="s">
        <v>132</v>
      </c>
      <c r="QU85" s="4"/>
      <c r="QV85" s="8"/>
      <c r="QW85" s="4"/>
      <c r="QX85" s="8"/>
      <c r="QY85" s="7"/>
      <c r="QZ85" s="7"/>
      <c r="RA85" s="2" t="s">
        <v>172</v>
      </c>
      <c r="RB85" s="2" t="s">
        <v>173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171</v>
      </c>
      <c r="RN85" s="2" t="s">
        <v>173</v>
      </c>
      <c r="RO85" s="2" t="s">
        <v>132</v>
      </c>
      <c r="RP85" s="2" t="s">
        <v>132</v>
      </c>
      <c r="RQ85" s="2" t="s">
        <v>141</v>
      </c>
      <c r="RR85" s="2" t="s">
        <v>132</v>
      </c>
    </row>
    <row r="86">
      <c r="A86" s="2" t="s">
        <v>1262</v>
      </c>
      <c r="B86" s="2" t="s">
        <v>121</v>
      </c>
      <c r="C86" s="2" t="s">
        <v>122</v>
      </c>
      <c r="D86" s="2" t="s">
        <v>1122</v>
      </c>
      <c r="E86" s="2" t="s">
        <v>1123</v>
      </c>
      <c r="F86" s="2" t="s">
        <v>708</v>
      </c>
      <c r="G86" s="2" t="s">
        <v>708</v>
      </c>
      <c r="H86" s="2" t="s">
        <v>708</v>
      </c>
      <c r="I86" s="2" t="s">
        <v>1263</v>
      </c>
      <c r="J86" s="2" t="s">
        <v>127</v>
      </c>
      <c r="K86" s="2" t="s">
        <v>710</v>
      </c>
      <c r="L86" s="3">
        <v>76</v>
      </c>
      <c r="M86" s="3">
        <v>79.8</v>
      </c>
      <c r="N86" s="3">
        <v>159.99</v>
      </c>
      <c r="O86" s="2" t="s">
        <v>129</v>
      </c>
      <c r="P86" s="2" t="s">
        <v>407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185</v>
      </c>
      <c r="V86" s="2" t="s">
        <v>133</v>
      </c>
      <c r="W86" s="2" t="s">
        <v>409</v>
      </c>
      <c r="X86" s="2" t="s">
        <v>258</v>
      </c>
      <c r="Y86" s="2" t="s">
        <v>691</v>
      </c>
      <c r="Z86" s="4">
        <v>100</v>
      </c>
      <c r="AA86" s="4">
        <f>=ROUNDDOWN({0},0)</f>
      </c>
      <c r="AB86" s="5"/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132</v>
      </c>
      <c r="BM86" s="7"/>
      <c r="BN86" s="7"/>
      <c r="BO86" s="4"/>
      <c r="BP86" s="8"/>
      <c r="BQ86" s="4"/>
      <c r="BR86" s="8"/>
      <c r="BS86" s="7"/>
      <c r="BT86" s="7"/>
      <c r="BU86" s="2" t="s">
        <v>171</v>
      </c>
      <c r="BV86" s="2" t="s">
        <v>129</v>
      </c>
      <c r="BW86" s="2" t="s">
        <v>132</v>
      </c>
      <c r="BX86" s="2" t="s">
        <v>132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138</v>
      </c>
      <c r="CH86" s="2" t="s">
        <v>129</v>
      </c>
      <c r="CI86" s="2" t="s">
        <v>1226</v>
      </c>
      <c r="CJ86" s="2" t="s">
        <v>132</v>
      </c>
      <c r="CK86" s="2" t="s">
        <v>141</v>
      </c>
      <c r="CL86" s="2" t="s">
        <v>132</v>
      </c>
      <c r="CM86" s="4"/>
      <c r="CN86" s="8"/>
      <c r="CO86" s="4"/>
      <c r="CP86" s="8"/>
      <c r="CQ86" s="7"/>
      <c r="CR86" s="7"/>
      <c r="CS86" s="2" t="s">
        <v>862</v>
      </c>
      <c r="CT86" s="2" t="s">
        <v>129</v>
      </c>
      <c r="CU86" s="2" t="s">
        <v>132</v>
      </c>
      <c r="CV86" s="2" t="s">
        <v>132</v>
      </c>
      <c r="CW86" s="2" t="s">
        <v>141</v>
      </c>
      <c r="CX86" s="2" t="s">
        <v>132</v>
      </c>
      <c r="CY86" s="4"/>
      <c r="CZ86" s="8"/>
      <c r="DA86" s="4"/>
      <c r="DB86" s="8"/>
      <c r="DC86" s="7"/>
      <c r="DD86" s="7"/>
      <c r="DE86" s="2" t="s">
        <v>171</v>
      </c>
      <c r="DF86" s="2" t="s">
        <v>129</v>
      </c>
      <c r="DG86" s="2" t="s">
        <v>132</v>
      </c>
      <c r="DH86" s="2" t="s">
        <v>132</v>
      </c>
      <c r="DI86" s="2" t="s">
        <v>141</v>
      </c>
      <c r="DJ86" s="2" t="s">
        <v>132</v>
      </c>
      <c r="DK86" s="4"/>
      <c r="DL86" s="8"/>
      <c r="DM86" s="4"/>
      <c r="DN86" s="8"/>
      <c r="DO86" s="7"/>
      <c r="DP86" s="7"/>
      <c r="DQ86" s="2" t="s">
        <v>171</v>
      </c>
      <c r="DR86" s="2" t="s">
        <v>129</v>
      </c>
      <c r="DS86" s="2" t="s">
        <v>132</v>
      </c>
      <c r="DT86" s="2" t="s">
        <v>132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171</v>
      </c>
      <c r="ED86" s="2" t="s">
        <v>129</v>
      </c>
      <c r="EE86" s="2" t="s">
        <v>132</v>
      </c>
      <c r="EF86" s="2" t="s">
        <v>132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171</v>
      </c>
      <c r="EP86" s="2" t="s">
        <v>129</v>
      </c>
      <c r="EQ86" s="2" t="s">
        <v>132</v>
      </c>
      <c r="ER86" s="2" t="s">
        <v>132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171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418</v>
      </c>
      <c r="FN86" s="2" t="s">
        <v>129</v>
      </c>
      <c r="FO86" s="2" t="s">
        <v>132</v>
      </c>
      <c r="FP86" s="2" t="s">
        <v>132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171</v>
      </c>
      <c r="FZ86" s="2" t="s">
        <v>129</v>
      </c>
      <c r="GA86" s="2" t="s">
        <v>132</v>
      </c>
      <c r="GB86" s="2" t="s">
        <v>132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171</v>
      </c>
      <c r="GL86" s="2" t="s">
        <v>129</v>
      </c>
      <c r="GM86" s="2" t="s">
        <v>132</v>
      </c>
      <c r="GN86" s="2" t="s">
        <v>132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171</v>
      </c>
      <c r="GX86" s="2" t="s">
        <v>129</v>
      </c>
      <c r="GY86" s="2" t="s">
        <v>132</v>
      </c>
      <c r="GZ86" s="2" t="s">
        <v>132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171</v>
      </c>
      <c r="HJ86" s="2" t="s">
        <v>129</v>
      </c>
      <c r="HK86" s="2" t="s">
        <v>132</v>
      </c>
      <c r="HL86" s="2" t="s">
        <v>132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308</v>
      </c>
      <c r="HV86" s="2" t="s">
        <v>129</v>
      </c>
      <c r="HW86" s="2" t="s">
        <v>246</v>
      </c>
      <c r="HX86" s="2" t="s">
        <v>132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171</v>
      </c>
      <c r="IH86" s="2" t="s">
        <v>129</v>
      </c>
      <c r="II86" s="2" t="s">
        <v>132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171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138</v>
      </c>
      <c r="JF86" s="2" t="s">
        <v>129</v>
      </c>
      <c r="JG86" s="2" t="s">
        <v>1226</v>
      </c>
      <c r="JH86" s="2" t="s">
        <v>132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171</v>
      </c>
      <c r="JR86" s="2" t="s">
        <v>129</v>
      </c>
      <c r="JS86" s="2" t="s">
        <v>132</v>
      </c>
      <c r="JT86" s="2" t="s">
        <v>132</v>
      </c>
      <c r="JU86" s="2" t="s">
        <v>141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171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171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172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171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171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172</v>
      </c>
      <c r="NJ86" s="2" t="s">
        <v>129</v>
      </c>
      <c r="NK86" s="2" t="s">
        <v>132</v>
      </c>
      <c r="NL86" s="2" t="s">
        <v>132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171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171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171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171</v>
      </c>
      <c r="PR86" s="2" t="s">
        <v>129</v>
      </c>
      <c r="PS86" s="2" t="s">
        <v>132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138</v>
      </c>
      <c r="QD86" s="2" t="s">
        <v>129</v>
      </c>
      <c r="QE86" s="2" t="s">
        <v>1226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172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1264</v>
      </c>
      <c r="B87" s="2" t="s">
        <v>121</v>
      </c>
      <c r="C87" s="2" t="s">
        <v>122</v>
      </c>
      <c r="D87" s="2" t="s">
        <v>1122</v>
      </c>
      <c r="E87" s="2" t="s">
        <v>951</v>
      </c>
      <c r="F87" s="2" t="s">
        <v>952</v>
      </c>
      <c r="G87" s="2" t="s">
        <v>132</v>
      </c>
      <c r="H87" s="2" t="s">
        <v>132</v>
      </c>
      <c r="I87" s="2" t="s">
        <v>132</v>
      </c>
      <c r="J87" s="2" t="s">
        <v>1265</v>
      </c>
      <c r="K87" s="2" t="s">
        <v>949</v>
      </c>
      <c r="L87" s="3">
        <v>183.18</v>
      </c>
      <c r="M87" s="3"/>
      <c r="N87" s="3"/>
      <c r="O87" s="2" t="s">
        <v>1266</v>
      </c>
      <c r="P87" s="2" t="s">
        <v>132</v>
      </c>
      <c r="Q87" s="2" t="s">
        <v>132</v>
      </c>
      <c r="R87" s="2" t="s">
        <v>32</v>
      </c>
      <c r="S87" s="2" t="s">
        <v>132</v>
      </c>
      <c r="T87" s="2" t="s">
        <v>132</v>
      </c>
      <c r="U87" s="2" t="s">
        <v>132</v>
      </c>
      <c r="V87" s="2" t="s">
        <v>132</v>
      </c>
      <c r="W87" s="2" t="s">
        <v>132</v>
      </c>
      <c r="X87" s="2" t="s">
        <v>132</v>
      </c>
      <c r="Y87" s="2" t="s">
        <v>132</v>
      </c>
      <c r="Z87" s="4"/>
      <c r="AA87" s="4">
        <f>=ROUNDDOWN({0},0)</f>
      </c>
      <c r="AB87" s="5"/>
      <c r="AC87" s="2" t="s">
        <v>132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/>
      <c r="CN87" s="8"/>
      <c r="CO87" s="4"/>
      <c r="CP87" s="8"/>
      <c r="CQ87" s="7"/>
      <c r="CR87" s="7"/>
      <c r="CS87" s="2" t="s">
        <v>132</v>
      </c>
      <c r="CT87" s="2" t="s">
        <v>132</v>
      </c>
      <c r="CU87" s="2" t="s">
        <v>132</v>
      </c>
      <c r="CV87" s="2" t="s">
        <v>132</v>
      </c>
      <c r="CW87" s="2" t="s">
        <v>132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132</v>
      </c>
      <c r="FB87" s="2" t="s">
        <v>132</v>
      </c>
      <c r="FC87" s="2" t="s">
        <v>132</v>
      </c>
      <c r="FD87" s="2" t="s">
        <v>132</v>
      </c>
      <c r="FE87" s="2" t="s">
        <v>132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1267</v>
      </c>
      <c r="B88" s="2" t="s">
        <v>121</v>
      </c>
      <c r="C88" s="2" t="s">
        <v>122</v>
      </c>
      <c r="D88" s="2" t="s">
        <v>1122</v>
      </c>
      <c r="E88" s="2" t="s">
        <v>951</v>
      </c>
      <c r="F88" s="2" t="s">
        <v>952</v>
      </c>
      <c r="G88" s="2" t="s">
        <v>132</v>
      </c>
      <c r="H88" s="2" t="s">
        <v>132</v>
      </c>
      <c r="I88" s="2" t="s">
        <v>132</v>
      </c>
      <c r="J88" s="2" t="s">
        <v>1268</v>
      </c>
      <c r="K88" s="2" t="s">
        <v>957</v>
      </c>
      <c r="L88" s="3">
        <v>46.82</v>
      </c>
      <c r="M88" s="3"/>
      <c r="N88" s="3"/>
      <c r="O88" s="2" t="s">
        <v>1266</v>
      </c>
      <c r="P88" s="2" t="s">
        <v>132</v>
      </c>
      <c r="Q88" s="2" t="s">
        <v>132</v>
      </c>
      <c r="R88" s="2" t="s">
        <v>32</v>
      </c>
      <c r="S88" s="2" t="s">
        <v>132</v>
      </c>
      <c r="T88" s="2" t="s">
        <v>132</v>
      </c>
      <c r="U88" s="2" t="s">
        <v>132</v>
      </c>
      <c r="V88" s="2" t="s">
        <v>132</v>
      </c>
      <c r="W88" s="2" t="s">
        <v>132</v>
      </c>
      <c r="X88" s="2" t="s">
        <v>132</v>
      </c>
      <c r="Y88" s="2" t="s">
        <v>132</v>
      </c>
      <c r="Z88" s="4"/>
      <c r="AA88" s="4">
        <f>=ROUNDDOWN({0},0)</f>
      </c>
      <c r="AB88" s="5"/>
      <c r="AC88" s="2" t="s">
        <v>132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/>
      <c r="CZ88" s="8"/>
      <c r="DA88" s="4"/>
      <c r="DB88" s="8"/>
      <c r="DC88" s="7"/>
      <c r="DD88" s="7"/>
      <c r="DE88" s="2" t="s">
        <v>132</v>
      </c>
      <c r="DF88" s="2" t="s">
        <v>132</v>
      </c>
      <c r="DG88" s="2" t="s">
        <v>132</v>
      </c>
      <c r="DH88" s="2" t="s">
        <v>132</v>
      </c>
      <c r="DI88" s="2" t="s">
        <v>132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1269</v>
      </c>
      <c r="B89" s="2" t="s">
        <v>121</v>
      </c>
      <c r="C89" s="2" t="s">
        <v>122</v>
      </c>
      <c r="D89" s="2" t="s">
        <v>1270</v>
      </c>
      <c r="E89" s="2" t="s">
        <v>1271</v>
      </c>
      <c r="F89" s="2" t="s">
        <v>708</v>
      </c>
      <c r="G89" s="2" t="s">
        <v>708</v>
      </c>
      <c r="H89" s="2" t="s">
        <v>708</v>
      </c>
      <c r="I89" s="2" t="s">
        <v>1272</v>
      </c>
      <c r="J89" s="2" t="s">
        <v>127</v>
      </c>
      <c r="K89" s="2" t="s">
        <v>255</v>
      </c>
      <c r="L89" s="3">
        <v>51.3</v>
      </c>
      <c r="M89" s="3">
        <v>53.86</v>
      </c>
      <c r="N89" s="3">
        <v>119.99</v>
      </c>
      <c r="O89" s="2" t="s">
        <v>129</v>
      </c>
      <c r="P89" s="2" t="s">
        <v>130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185</v>
      </c>
      <c r="V89" s="2" t="s">
        <v>133</v>
      </c>
      <c r="W89" s="2" t="s">
        <v>409</v>
      </c>
      <c r="X89" s="2" t="s">
        <v>258</v>
      </c>
      <c r="Y89" s="2" t="s">
        <v>670</v>
      </c>
      <c r="Z89" s="4"/>
      <c r="AA89" s="4">
        <f>=ROUNDDOWN({0},0)</f>
      </c>
      <c r="AB89" s="5">
        <v>20</v>
      </c>
      <c r="AC89" s="2" t="s">
        <v>924</v>
      </c>
      <c r="AD89" s="4">
        <v>250</v>
      </c>
      <c r="AE89" s="4">
        <v>550</v>
      </c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10</v>
      </c>
      <c r="AQ89" s="8">
        <v>621.7</v>
      </c>
      <c r="AR89" s="4"/>
      <c r="AS89" s="8"/>
      <c r="AT89" s="7"/>
      <c r="AU89" s="7"/>
      <c r="AV89" s="4">
        <v>10</v>
      </c>
      <c r="AW89" s="8">
        <v>621.7</v>
      </c>
      <c r="AX89" s="4"/>
      <c r="AY89" s="8"/>
      <c r="AZ89" s="7"/>
      <c r="BA89" s="7"/>
      <c r="BB89" s="7">
        <v>1</v>
      </c>
      <c r="BC89" s="4">
        <v>10</v>
      </c>
      <c r="BD89" s="8">
        <v>621.7</v>
      </c>
      <c r="BE89" s="4"/>
      <c r="BF89" s="8"/>
      <c r="BG89" s="7"/>
      <c r="BH89" s="7"/>
      <c r="BI89" s="7">
        <v>1</v>
      </c>
      <c r="BJ89" s="4">
        <v>10</v>
      </c>
      <c r="BK89" s="8">
        <v>621.7</v>
      </c>
      <c r="BL89" s="2" t="s">
        <v>801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129</v>
      </c>
      <c r="BW89" s="2" t="s">
        <v>1273</v>
      </c>
      <c r="BX89" s="2" t="s">
        <v>1274</v>
      </c>
      <c r="BY89" s="2" t="s">
        <v>141</v>
      </c>
      <c r="BZ89" s="2" t="s">
        <v>132</v>
      </c>
      <c r="CA89" s="4">
        <v>4</v>
      </c>
      <c r="CB89" s="8">
        <v>228.4</v>
      </c>
      <c r="CC89" s="4"/>
      <c r="CD89" s="8"/>
      <c r="CE89" s="7"/>
      <c r="CF89" s="7"/>
      <c r="CG89" s="2" t="s">
        <v>138</v>
      </c>
      <c r="CH89" s="2" t="s">
        <v>129</v>
      </c>
      <c r="CI89" s="2" t="s">
        <v>670</v>
      </c>
      <c r="CJ89" s="2" t="s">
        <v>1275</v>
      </c>
      <c r="CK89" s="2" t="s">
        <v>141</v>
      </c>
      <c r="CL89" s="2" t="s">
        <v>132</v>
      </c>
      <c r="CM89" s="4">
        <v>6</v>
      </c>
      <c r="CN89" s="8">
        <v>393.3</v>
      </c>
      <c r="CO89" s="4"/>
      <c r="CP89" s="8"/>
      <c r="CQ89" s="7"/>
      <c r="CR89" s="7"/>
      <c r="CS89" s="2" t="s">
        <v>138</v>
      </c>
      <c r="CT89" s="2" t="s">
        <v>129</v>
      </c>
      <c r="CU89" s="2" t="s">
        <v>132</v>
      </c>
      <c r="CV89" s="2" t="s">
        <v>720</v>
      </c>
      <c r="CW89" s="2" t="s">
        <v>141</v>
      </c>
      <c r="CX89" s="2" t="s">
        <v>132</v>
      </c>
      <c r="CY89" s="4"/>
      <c r="CZ89" s="8"/>
      <c r="DA89" s="4"/>
      <c r="DB89" s="8"/>
      <c r="DC89" s="7"/>
      <c r="DD89" s="7"/>
      <c r="DE89" s="2" t="s">
        <v>138</v>
      </c>
      <c r="DF89" s="2" t="s">
        <v>129</v>
      </c>
      <c r="DG89" s="2" t="s">
        <v>675</v>
      </c>
      <c r="DH89" s="2" t="s">
        <v>1276</v>
      </c>
      <c r="DI89" s="2" t="s">
        <v>141</v>
      </c>
      <c r="DJ89" s="2" t="s">
        <v>132</v>
      </c>
      <c r="DK89" s="4"/>
      <c r="DL89" s="8"/>
      <c r="DM89" s="4"/>
      <c r="DN89" s="8"/>
      <c r="DO89" s="7"/>
      <c r="DP89" s="7"/>
      <c r="DQ89" s="2" t="s">
        <v>138</v>
      </c>
      <c r="DR89" s="2" t="s">
        <v>129</v>
      </c>
      <c r="DS89" s="2" t="s">
        <v>447</v>
      </c>
      <c r="DT89" s="2" t="s">
        <v>398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418</v>
      </c>
      <c r="ED89" s="2" t="s">
        <v>129</v>
      </c>
      <c r="EE89" s="2" t="s">
        <v>132</v>
      </c>
      <c r="EF89" s="2" t="s">
        <v>132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171</v>
      </c>
      <c r="EP89" s="2" t="s">
        <v>129</v>
      </c>
      <c r="EQ89" s="2" t="s">
        <v>132</v>
      </c>
      <c r="ER89" s="2" t="s">
        <v>132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138</v>
      </c>
      <c r="FB89" s="2" t="s">
        <v>129</v>
      </c>
      <c r="FC89" s="2" t="s">
        <v>450</v>
      </c>
      <c r="FD89" s="2" t="s">
        <v>966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138</v>
      </c>
      <c r="FN89" s="2" t="s">
        <v>129</v>
      </c>
      <c r="FO89" s="2" t="s">
        <v>679</v>
      </c>
      <c r="FP89" s="2" t="s">
        <v>1277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138</v>
      </c>
      <c r="FZ89" s="2" t="s">
        <v>129</v>
      </c>
      <c r="GA89" s="2" t="s">
        <v>1278</v>
      </c>
      <c r="GB89" s="2" t="s">
        <v>132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138</v>
      </c>
      <c r="GL89" s="2" t="s">
        <v>129</v>
      </c>
      <c r="GM89" s="2" t="s">
        <v>420</v>
      </c>
      <c r="GN89" s="2" t="s">
        <v>132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138</v>
      </c>
      <c r="GX89" s="2" t="s">
        <v>129</v>
      </c>
      <c r="GY89" s="2" t="s">
        <v>1279</v>
      </c>
      <c r="GZ89" s="2" t="s">
        <v>1042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138</v>
      </c>
      <c r="HJ89" s="2" t="s">
        <v>129</v>
      </c>
      <c r="HK89" s="2" t="s">
        <v>1278</v>
      </c>
      <c r="HL89" s="2" t="s">
        <v>132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129</v>
      </c>
      <c r="HW89" s="2" t="s">
        <v>163</v>
      </c>
      <c r="HX89" s="2" t="s">
        <v>132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138</v>
      </c>
      <c r="IH89" s="2" t="s">
        <v>129</v>
      </c>
      <c r="II89" s="2" t="s">
        <v>451</v>
      </c>
      <c r="IJ89" s="2" t="s">
        <v>132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171</v>
      </c>
      <c r="IT89" s="2" t="s">
        <v>129</v>
      </c>
      <c r="IU89" s="2" t="s">
        <v>132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138</v>
      </c>
      <c r="JF89" s="2" t="s">
        <v>129</v>
      </c>
      <c r="JG89" s="2" t="s">
        <v>675</v>
      </c>
      <c r="JH89" s="2" t="s">
        <v>1280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308</v>
      </c>
      <c r="KD89" s="2" t="s">
        <v>129</v>
      </c>
      <c r="KE89" s="2" t="s">
        <v>132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171</v>
      </c>
      <c r="KP89" s="2" t="s">
        <v>129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171</v>
      </c>
      <c r="LB89" s="2" t="s">
        <v>129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172</v>
      </c>
      <c r="LN89" s="2" t="s">
        <v>129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171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171</v>
      </c>
      <c r="ML89" s="2" t="s">
        <v>129</v>
      </c>
      <c r="MM89" s="2" t="s">
        <v>132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171</v>
      </c>
      <c r="NJ89" s="2" t="s">
        <v>129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171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171</v>
      </c>
      <c r="PF89" s="2" t="s">
        <v>129</v>
      </c>
      <c r="PG89" s="2" t="s">
        <v>132</v>
      </c>
      <c r="PH89" s="2" t="s">
        <v>132</v>
      </c>
      <c r="PI89" s="2" t="s">
        <v>141</v>
      </c>
      <c r="PJ89" s="2" t="s">
        <v>132</v>
      </c>
      <c r="PK89" s="4"/>
      <c r="PL89" s="8"/>
      <c r="PM89" s="4"/>
      <c r="PN89" s="8"/>
      <c r="PO89" s="7"/>
      <c r="PP89" s="7"/>
      <c r="PQ89" s="2" t="s">
        <v>171</v>
      </c>
      <c r="PR89" s="2" t="s">
        <v>129</v>
      </c>
      <c r="PS89" s="2" t="s">
        <v>132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138</v>
      </c>
      <c r="QD89" s="2" t="s">
        <v>129</v>
      </c>
      <c r="QE89" s="2" t="s">
        <v>176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172</v>
      </c>
      <c r="RB89" s="2" t="s">
        <v>129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138</v>
      </c>
      <c r="RN89" s="2" t="s">
        <v>173</v>
      </c>
      <c r="RO89" s="2" t="s">
        <v>504</v>
      </c>
      <c r="RP89" s="2" t="s">
        <v>132</v>
      </c>
      <c r="RQ89" s="2" t="s">
        <v>141</v>
      </c>
      <c r="RR89" s="2" t="s">
        <v>132</v>
      </c>
    </row>
    <row r="90">
      <c r="A90" s="2" t="s">
        <v>1281</v>
      </c>
      <c r="B90" s="2" t="s">
        <v>121</v>
      </c>
      <c r="C90" s="2" t="s">
        <v>122</v>
      </c>
      <c r="D90" s="2" t="s">
        <v>1270</v>
      </c>
      <c r="E90" s="2" t="s">
        <v>1271</v>
      </c>
      <c r="F90" s="2" t="s">
        <v>1282</v>
      </c>
      <c r="G90" s="2" t="s">
        <v>1282</v>
      </c>
      <c r="H90" s="2" t="s">
        <v>1282</v>
      </c>
      <c r="I90" s="2" t="s">
        <v>1283</v>
      </c>
      <c r="J90" s="2" t="s">
        <v>127</v>
      </c>
      <c r="K90" s="2" t="s">
        <v>1284</v>
      </c>
      <c r="L90" s="3">
        <v>48</v>
      </c>
      <c r="M90" s="3">
        <v>50.4</v>
      </c>
      <c r="N90" s="3">
        <v>99.99</v>
      </c>
      <c r="O90" s="2" t="s">
        <v>129</v>
      </c>
      <c r="P90" s="2" t="s">
        <v>219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185</v>
      </c>
      <c r="V90" s="2" t="s">
        <v>133</v>
      </c>
      <c r="W90" s="2" t="s">
        <v>669</v>
      </c>
      <c r="X90" s="2" t="s">
        <v>132</v>
      </c>
      <c r="Y90" s="2" t="s">
        <v>705</v>
      </c>
      <c r="Z90" s="4">
        <v>63</v>
      </c>
      <c r="AA90" s="4">
        <f>=ROUNDDOWN(31.5,0)</f>
      </c>
      <c r="AB90" s="5">
        <v>2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5</v>
      </c>
      <c r="AQ90" s="8">
        <v>270.64</v>
      </c>
      <c r="AR90" s="4"/>
      <c r="AS90" s="8"/>
      <c r="AT90" s="7"/>
      <c r="AU90" s="7"/>
      <c r="AV90" s="4">
        <v>5</v>
      </c>
      <c r="AW90" s="8">
        <v>270.64</v>
      </c>
      <c r="AX90" s="4"/>
      <c r="AY90" s="8"/>
      <c r="AZ90" s="7"/>
      <c r="BA90" s="7"/>
      <c r="BB90" s="7">
        <v>1</v>
      </c>
      <c r="BC90" s="4">
        <v>5</v>
      </c>
      <c r="BD90" s="8">
        <v>270.64</v>
      </c>
      <c r="BE90" s="4"/>
      <c r="BF90" s="8"/>
      <c r="BG90" s="7"/>
      <c r="BH90" s="7"/>
      <c r="BI90" s="7">
        <v>1</v>
      </c>
      <c r="BJ90" s="4">
        <v>5</v>
      </c>
      <c r="BK90" s="8">
        <v>270.64</v>
      </c>
      <c r="BL90" s="2" t="s">
        <v>1285</v>
      </c>
      <c r="BM90" s="7">
        <v>1</v>
      </c>
      <c r="BN90" s="7">
        <v>1</v>
      </c>
      <c r="BO90" s="4">
        <v>1</v>
      </c>
      <c r="BP90" s="8">
        <v>42.84</v>
      </c>
      <c r="BQ90" s="4"/>
      <c r="BR90" s="8"/>
      <c r="BS90" s="7"/>
      <c r="BT90" s="7"/>
      <c r="BU90" s="2" t="s">
        <v>138</v>
      </c>
      <c r="BV90" s="2" t="s">
        <v>129</v>
      </c>
      <c r="BW90" s="2" t="s">
        <v>1028</v>
      </c>
      <c r="BX90" s="2" t="s">
        <v>1286</v>
      </c>
      <c r="BY90" s="2" t="s">
        <v>141</v>
      </c>
      <c r="BZ90" s="2" t="s">
        <v>132</v>
      </c>
      <c r="CA90" s="4">
        <v>4</v>
      </c>
      <c r="CB90" s="8">
        <v>227.8</v>
      </c>
      <c r="CC90" s="4"/>
      <c r="CD90" s="8"/>
      <c r="CE90" s="7"/>
      <c r="CF90" s="7"/>
      <c r="CG90" s="2" t="s">
        <v>138</v>
      </c>
      <c r="CH90" s="2" t="s">
        <v>129</v>
      </c>
      <c r="CI90" s="2" t="s">
        <v>705</v>
      </c>
      <c r="CJ90" s="2" t="s">
        <v>1287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138</v>
      </c>
      <c r="CT90" s="2" t="s">
        <v>129</v>
      </c>
      <c r="CU90" s="2" t="s">
        <v>132</v>
      </c>
      <c r="CV90" s="2" t="s">
        <v>1288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138</v>
      </c>
      <c r="DF90" s="2" t="s">
        <v>129</v>
      </c>
      <c r="DG90" s="2" t="s">
        <v>1289</v>
      </c>
      <c r="DH90" s="2" t="s">
        <v>1290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138</v>
      </c>
      <c r="DR90" s="2" t="s">
        <v>129</v>
      </c>
      <c r="DS90" s="2" t="s">
        <v>417</v>
      </c>
      <c r="DT90" s="2" t="s">
        <v>132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418</v>
      </c>
      <c r="ED90" s="2" t="s">
        <v>129</v>
      </c>
      <c r="EE90" s="2" t="s">
        <v>132</v>
      </c>
      <c r="EF90" s="2" t="s">
        <v>132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171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308</v>
      </c>
      <c r="FB90" s="2" t="s">
        <v>129</v>
      </c>
      <c r="FC90" s="2" t="s">
        <v>132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138</v>
      </c>
      <c r="FN90" s="2" t="s">
        <v>129</v>
      </c>
      <c r="FO90" s="2" t="s">
        <v>796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138</v>
      </c>
      <c r="FZ90" s="2" t="s">
        <v>129</v>
      </c>
      <c r="GA90" s="2" t="s">
        <v>452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138</v>
      </c>
      <c r="GL90" s="2" t="s">
        <v>129</v>
      </c>
      <c r="GM90" s="2" t="s">
        <v>420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138</v>
      </c>
      <c r="GX90" s="2" t="s">
        <v>129</v>
      </c>
      <c r="GY90" s="2" t="s">
        <v>452</v>
      </c>
      <c r="GZ90" s="2" t="s">
        <v>644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138</v>
      </c>
      <c r="HJ90" s="2" t="s">
        <v>129</v>
      </c>
      <c r="HK90" s="2" t="s">
        <v>453</v>
      </c>
      <c r="HL90" s="2" t="s">
        <v>494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138</v>
      </c>
      <c r="HV90" s="2" t="s">
        <v>129</v>
      </c>
      <c r="HW90" s="2" t="s">
        <v>246</v>
      </c>
      <c r="HX90" s="2" t="s">
        <v>132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421</v>
      </c>
      <c r="IJ90" s="2" t="s">
        <v>912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171</v>
      </c>
      <c r="IT90" s="2" t="s">
        <v>129</v>
      </c>
      <c r="IU90" s="2" t="s">
        <v>132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138</v>
      </c>
      <c r="JF90" s="2" t="s">
        <v>129</v>
      </c>
      <c r="JG90" s="2" t="s">
        <v>705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308</v>
      </c>
      <c r="KD90" s="2" t="s">
        <v>129</v>
      </c>
      <c r="KE90" s="2" t="s">
        <v>132</v>
      </c>
      <c r="KF90" s="2" t="s">
        <v>132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171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171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172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171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171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171</v>
      </c>
      <c r="NJ90" s="2" t="s">
        <v>129</v>
      </c>
      <c r="NK90" s="2" t="s">
        <v>132</v>
      </c>
      <c r="NL90" s="2" t="s">
        <v>132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171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171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171</v>
      </c>
      <c r="PR90" s="2" t="s">
        <v>129</v>
      </c>
      <c r="PS90" s="2" t="s">
        <v>132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138</v>
      </c>
      <c r="QD90" s="2" t="s">
        <v>129</v>
      </c>
      <c r="QE90" s="2" t="s">
        <v>176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171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138</v>
      </c>
      <c r="RN90" s="2" t="s">
        <v>173</v>
      </c>
      <c r="RO90" s="2" t="s">
        <v>722</v>
      </c>
      <c r="RP90" s="2" t="s">
        <v>132</v>
      </c>
      <c r="RQ90" s="2" t="s">
        <v>141</v>
      </c>
      <c r="RR90" s="2" t="s">
        <v>132</v>
      </c>
    </row>
    <row r="91">
      <c r="A91" s="2" t="s">
        <v>1291</v>
      </c>
      <c r="B91" s="2" t="s">
        <v>121</v>
      </c>
      <c r="C91" s="2" t="s">
        <v>122</v>
      </c>
      <c r="D91" s="2" t="s">
        <v>1270</v>
      </c>
      <c r="E91" s="2" t="s">
        <v>1271</v>
      </c>
      <c r="F91" s="2" t="s">
        <v>1292</v>
      </c>
      <c r="G91" s="2" t="s">
        <v>1292</v>
      </c>
      <c r="H91" s="2" t="s">
        <v>1292</v>
      </c>
      <c r="I91" s="2" t="s">
        <v>1293</v>
      </c>
      <c r="J91" s="2" t="s">
        <v>127</v>
      </c>
      <c r="K91" s="2" t="s">
        <v>1070</v>
      </c>
      <c r="L91" s="3">
        <v>45</v>
      </c>
      <c r="M91" s="3">
        <v>47.25</v>
      </c>
      <c r="N91" s="3">
        <v>94.99</v>
      </c>
      <c r="O91" s="2" t="s">
        <v>129</v>
      </c>
      <c r="P91" s="2" t="s">
        <v>407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185</v>
      </c>
      <c r="V91" s="2" t="s">
        <v>133</v>
      </c>
      <c r="W91" s="2" t="s">
        <v>515</v>
      </c>
      <c r="X91" s="2" t="s">
        <v>669</v>
      </c>
      <c r="Y91" s="2" t="s">
        <v>1294</v>
      </c>
      <c r="Z91" s="4">
        <v>100</v>
      </c>
      <c r="AA91" s="4">
        <f>=ROUNDDOWN(50,0)</f>
      </c>
      <c r="AB91" s="5">
        <v>2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308</v>
      </c>
      <c r="BV91" s="2" t="s">
        <v>129</v>
      </c>
      <c r="BW91" s="2" t="s">
        <v>132</v>
      </c>
      <c r="BX91" s="2" t="s">
        <v>132</v>
      </c>
      <c r="BY91" s="2" t="s">
        <v>141</v>
      </c>
      <c r="BZ91" s="2" t="s">
        <v>132</v>
      </c>
      <c r="CA91" s="4"/>
      <c r="CB91" s="8"/>
      <c r="CC91" s="4"/>
      <c r="CD91" s="8"/>
      <c r="CE91" s="7"/>
      <c r="CF91" s="7"/>
      <c r="CG91" s="2" t="s">
        <v>138</v>
      </c>
      <c r="CH91" s="2" t="s">
        <v>129</v>
      </c>
      <c r="CI91" s="2" t="s">
        <v>1295</v>
      </c>
      <c r="CJ91" s="2" t="s">
        <v>132</v>
      </c>
      <c r="CK91" s="2" t="s">
        <v>141</v>
      </c>
      <c r="CL91" s="2" t="s">
        <v>132</v>
      </c>
      <c r="CM91" s="4"/>
      <c r="CN91" s="8"/>
      <c r="CO91" s="4"/>
      <c r="CP91" s="8"/>
      <c r="CQ91" s="7"/>
      <c r="CR91" s="7"/>
      <c r="CS91" s="2" t="s">
        <v>308</v>
      </c>
      <c r="CT91" s="2" t="s">
        <v>129</v>
      </c>
      <c r="CU91" s="2" t="s">
        <v>132</v>
      </c>
      <c r="CV91" s="2" t="s">
        <v>132</v>
      </c>
      <c r="CW91" s="2" t="s">
        <v>141</v>
      </c>
      <c r="CX91" s="2" t="s">
        <v>132</v>
      </c>
      <c r="CY91" s="4"/>
      <c r="CZ91" s="8"/>
      <c r="DA91" s="4"/>
      <c r="DB91" s="8"/>
      <c r="DC91" s="7"/>
      <c r="DD91" s="7"/>
      <c r="DE91" s="2" t="s">
        <v>308</v>
      </c>
      <c r="DF91" s="2" t="s">
        <v>129</v>
      </c>
      <c r="DG91" s="2" t="s">
        <v>132</v>
      </c>
      <c r="DH91" s="2" t="s">
        <v>132</v>
      </c>
      <c r="DI91" s="2" t="s">
        <v>141</v>
      </c>
      <c r="DJ91" s="2" t="s">
        <v>132</v>
      </c>
      <c r="DK91" s="4"/>
      <c r="DL91" s="8"/>
      <c r="DM91" s="4"/>
      <c r="DN91" s="8"/>
      <c r="DO91" s="7"/>
      <c r="DP91" s="7"/>
      <c r="DQ91" s="2" t="s">
        <v>308</v>
      </c>
      <c r="DR91" s="2" t="s">
        <v>129</v>
      </c>
      <c r="DS91" s="2" t="s">
        <v>132</v>
      </c>
      <c r="DT91" s="2" t="s">
        <v>132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171</v>
      </c>
      <c r="ED91" s="2" t="s">
        <v>129</v>
      </c>
      <c r="EE91" s="2" t="s">
        <v>132</v>
      </c>
      <c r="EF91" s="2" t="s">
        <v>132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171</v>
      </c>
      <c r="EP91" s="2" t="s">
        <v>129</v>
      </c>
      <c r="EQ91" s="2" t="s">
        <v>132</v>
      </c>
      <c r="ER91" s="2" t="s">
        <v>132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308</v>
      </c>
      <c r="FB91" s="2" t="s">
        <v>129</v>
      </c>
      <c r="FC91" s="2" t="s">
        <v>132</v>
      </c>
      <c r="FD91" s="2" t="s">
        <v>132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138</v>
      </c>
      <c r="FN91" s="2" t="s">
        <v>129</v>
      </c>
      <c r="FO91" s="2" t="s">
        <v>1296</v>
      </c>
      <c r="FP91" s="2" t="s">
        <v>132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171</v>
      </c>
      <c r="FZ91" s="2" t="s">
        <v>129</v>
      </c>
      <c r="GA91" s="2" t="s">
        <v>132</v>
      </c>
      <c r="GB91" s="2" t="s">
        <v>132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171</v>
      </c>
      <c r="GL91" s="2" t="s">
        <v>129</v>
      </c>
      <c r="GM91" s="2" t="s">
        <v>132</v>
      </c>
      <c r="GN91" s="2" t="s">
        <v>132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171</v>
      </c>
      <c r="GX91" s="2" t="s">
        <v>129</v>
      </c>
      <c r="GY91" s="2" t="s">
        <v>132</v>
      </c>
      <c r="GZ91" s="2" t="s">
        <v>132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308</v>
      </c>
      <c r="HJ91" s="2" t="s">
        <v>129</v>
      </c>
      <c r="HK91" s="2" t="s">
        <v>132</v>
      </c>
      <c r="HL91" s="2" t="s">
        <v>132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308</v>
      </c>
      <c r="HV91" s="2" t="s">
        <v>129</v>
      </c>
      <c r="HW91" s="2" t="s">
        <v>246</v>
      </c>
      <c r="HX91" s="2" t="s">
        <v>132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308</v>
      </c>
      <c r="IH91" s="2" t="s">
        <v>129</v>
      </c>
      <c r="II91" s="2" t="s">
        <v>132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171</v>
      </c>
      <c r="IT91" s="2" t="s">
        <v>129</v>
      </c>
      <c r="IU91" s="2" t="s">
        <v>132</v>
      </c>
      <c r="IV91" s="2" t="s">
        <v>132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138</v>
      </c>
      <c r="JF91" s="2" t="s">
        <v>129</v>
      </c>
      <c r="JG91" s="2" t="s">
        <v>1295</v>
      </c>
      <c r="JH91" s="2" t="s">
        <v>132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171</v>
      </c>
      <c r="JR91" s="2" t="s">
        <v>129</v>
      </c>
      <c r="JS91" s="2" t="s">
        <v>132</v>
      </c>
      <c r="JT91" s="2" t="s">
        <v>132</v>
      </c>
      <c r="JU91" s="2" t="s">
        <v>141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171</v>
      </c>
      <c r="KP91" s="2" t="s">
        <v>129</v>
      </c>
      <c r="KQ91" s="2" t="s">
        <v>132</v>
      </c>
      <c r="KR91" s="2" t="s">
        <v>132</v>
      </c>
      <c r="KS91" s="2" t="s">
        <v>141</v>
      </c>
      <c r="KT91" s="2" t="s">
        <v>132</v>
      </c>
      <c r="KU91" s="4"/>
      <c r="KV91" s="8"/>
      <c r="KW91" s="4"/>
      <c r="KX91" s="8"/>
      <c r="KY91" s="7"/>
      <c r="KZ91" s="7"/>
      <c r="LA91" s="2" t="s">
        <v>171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172</v>
      </c>
      <c r="LN91" s="2" t="s">
        <v>129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171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171</v>
      </c>
      <c r="ML91" s="2" t="s">
        <v>129</v>
      </c>
      <c r="MM91" s="2" t="s">
        <v>132</v>
      </c>
      <c r="MN91" s="2" t="s">
        <v>132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172</v>
      </c>
      <c r="NJ91" s="2" t="s">
        <v>129</v>
      </c>
      <c r="NK91" s="2" t="s">
        <v>132</v>
      </c>
      <c r="NL91" s="2" t="s">
        <v>132</v>
      </c>
      <c r="NM91" s="2" t="s">
        <v>141</v>
      </c>
      <c r="NN91" s="2" t="s">
        <v>132</v>
      </c>
      <c r="NO91" s="4"/>
      <c r="NP91" s="8"/>
      <c r="NQ91" s="4"/>
      <c r="NR91" s="8"/>
      <c r="NS91" s="7"/>
      <c r="NT91" s="7"/>
      <c r="NU91" s="2" t="s">
        <v>171</v>
      </c>
      <c r="NV91" s="2" t="s">
        <v>129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171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171</v>
      </c>
      <c r="OT91" s="2" t="s">
        <v>129</v>
      </c>
      <c r="OU91" s="2" t="s">
        <v>132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171</v>
      </c>
      <c r="PF91" s="2" t="s">
        <v>129</v>
      </c>
      <c r="PG91" s="2" t="s">
        <v>132</v>
      </c>
      <c r="PH91" s="2" t="s">
        <v>132</v>
      </c>
      <c r="PI91" s="2" t="s">
        <v>141</v>
      </c>
      <c r="PJ91" s="2" t="s">
        <v>132</v>
      </c>
      <c r="PK91" s="4"/>
      <c r="PL91" s="8"/>
      <c r="PM91" s="4"/>
      <c r="PN91" s="8"/>
      <c r="PO91" s="7"/>
      <c r="PP91" s="7"/>
      <c r="PQ91" s="2" t="s">
        <v>171</v>
      </c>
      <c r="PR91" s="2" t="s">
        <v>129</v>
      </c>
      <c r="PS91" s="2" t="s">
        <v>132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138</v>
      </c>
      <c r="QD91" s="2" t="s">
        <v>129</v>
      </c>
      <c r="QE91" s="2" t="s">
        <v>1295</v>
      </c>
      <c r="QF91" s="2" t="s">
        <v>132</v>
      </c>
      <c r="QG91" s="2" t="s">
        <v>141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171</v>
      </c>
      <c r="RB91" s="2" t="s">
        <v>129</v>
      </c>
      <c r="RC91" s="2" t="s">
        <v>132</v>
      </c>
      <c r="RD91" s="2" t="s">
        <v>132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171</v>
      </c>
      <c r="RN91" s="2" t="s">
        <v>129</v>
      </c>
      <c r="RO91" s="2" t="s">
        <v>132</v>
      </c>
      <c r="RP91" s="2" t="s">
        <v>132</v>
      </c>
      <c r="RQ91" s="2" t="s">
        <v>141</v>
      </c>
      <c r="RR91" s="2" t="s">
        <v>132</v>
      </c>
    </row>
    <row r="92">
      <c r="A92" s="2" t="s">
        <v>1297</v>
      </c>
      <c r="B92" s="2" t="s">
        <v>121</v>
      </c>
      <c r="C92" s="2" t="s">
        <v>122</v>
      </c>
      <c r="D92" s="2" t="s">
        <v>1298</v>
      </c>
      <c r="E92" s="2" t="s">
        <v>1299</v>
      </c>
      <c r="F92" s="2" t="s">
        <v>1300</v>
      </c>
      <c r="G92" s="2" t="s">
        <v>1300</v>
      </c>
      <c r="H92" s="2" t="s">
        <v>1300</v>
      </c>
      <c r="I92" s="2" t="s">
        <v>1301</v>
      </c>
      <c r="J92" s="2" t="s">
        <v>127</v>
      </c>
      <c r="K92" s="2" t="s">
        <v>1058</v>
      </c>
      <c r="L92" s="3">
        <v>68.4</v>
      </c>
      <c r="M92" s="3">
        <v>71.82</v>
      </c>
      <c r="N92" s="3">
        <v>149.99</v>
      </c>
      <c r="O92" s="2" t="s">
        <v>129</v>
      </c>
      <c r="P92" s="2" t="s">
        <v>219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185</v>
      </c>
      <c r="V92" s="2" t="s">
        <v>133</v>
      </c>
      <c r="W92" s="2" t="s">
        <v>1302</v>
      </c>
      <c r="X92" s="2" t="s">
        <v>409</v>
      </c>
      <c r="Y92" s="2" t="s">
        <v>443</v>
      </c>
      <c r="Z92" s="4"/>
      <c r="AA92" s="4">
        <f>=ROUNDDOWN({0},0)</f>
      </c>
      <c r="AB92" s="5">
        <v>8</v>
      </c>
      <c r="AC92" s="2" t="s">
        <v>924</v>
      </c>
      <c r="AD92" s="4">
        <v>120</v>
      </c>
      <c r="AE92" s="4">
        <v>120</v>
      </c>
      <c r="AF92" s="6">
        <v>63</v>
      </c>
      <c r="AG92" s="6"/>
      <c r="AH92" s="7">
        <v>0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129</v>
      </c>
      <c r="BW92" s="2" t="s">
        <v>395</v>
      </c>
      <c r="BX92" s="2" t="s">
        <v>1303</v>
      </c>
      <c r="BY92" s="2" t="s">
        <v>141</v>
      </c>
      <c r="BZ92" s="2" t="s">
        <v>132</v>
      </c>
      <c r="CA92" s="4"/>
      <c r="CB92" s="8"/>
      <c r="CC92" s="4"/>
      <c r="CD92" s="8"/>
      <c r="CE92" s="7"/>
      <c r="CF92" s="7"/>
      <c r="CG92" s="2" t="s">
        <v>138</v>
      </c>
      <c r="CH92" s="2" t="s">
        <v>129</v>
      </c>
      <c r="CI92" s="2" t="s">
        <v>443</v>
      </c>
      <c r="CJ92" s="2" t="s">
        <v>501</v>
      </c>
      <c r="CK92" s="2" t="s">
        <v>141</v>
      </c>
      <c r="CL92" s="2" t="s">
        <v>132</v>
      </c>
      <c r="CM92" s="4"/>
      <c r="CN92" s="8"/>
      <c r="CO92" s="4"/>
      <c r="CP92" s="8"/>
      <c r="CQ92" s="7"/>
      <c r="CR92" s="7"/>
      <c r="CS92" s="2" t="s">
        <v>308</v>
      </c>
      <c r="CT92" s="2" t="s">
        <v>129</v>
      </c>
      <c r="CU92" s="2" t="s">
        <v>132</v>
      </c>
      <c r="CV92" s="2" t="s">
        <v>132</v>
      </c>
      <c r="CW92" s="2" t="s">
        <v>141</v>
      </c>
      <c r="CX92" s="2" t="s">
        <v>132</v>
      </c>
      <c r="CY92" s="4"/>
      <c r="CZ92" s="8"/>
      <c r="DA92" s="4"/>
      <c r="DB92" s="8"/>
      <c r="DC92" s="7"/>
      <c r="DD92" s="7"/>
      <c r="DE92" s="2" t="s">
        <v>138</v>
      </c>
      <c r="DF92" s="2" t="s">
        <v>129</v>
      </c>
      <c r="DG92" s="2" t="s">
        <v>438</v>
      </c>
      <c r="DH92" s="2" t="s">
        <v>1304</v>
      </c>
      <c r="DI92" s="2" t="s">
        <v>141</v>
      </c>
      <c r="DJ92" s="2" t="s">
        <v>132</v>
      </c>
      <c r="DK92" s="4"/>
      <c r="DL92" s="8"/>
      <c r="DM92" s="4"/>
      <c r="DN92" s="8"/>
      <c r="DO92" s="7"/>
      <c r="DP92" s="7"/>
      <c r="DQ92" s="2" t="s">
        <v>138</v>
      </c>
      <c r="DR92" s="2" t="s">
        <v>129</v>
      </c>
      <c r="DS92" s="2" t="s">
        <v>447</v>
      </c>
      <c r="DT92" s="2" t="s">
        <v>464</v>
      </c>
      <c r="DU92" s="2" t="s">
        <v>141</v>
      </c>
      <c r="DV92" s="2" t="s">
        <v>132</v>
      </c>
      <c r="DW92" s="4"/>
      <c r="DX92" s="8"/>
      <c r="DY92" s="4"/>
      <c r="DZ92" s="8"/>
      <c r="EA92" s="7"/>
      <c r="EB92" s="7"/>
      <c r="EC92" s="2" t="s">
        <v>166</v>
      </c>
      <c r="ED92" s="2" t="s">
        <v>129</v>
      </c>
      <c r="EE92" s="2" t="s">
        <v>132</v>
      </c>
      <c r="EF92" s="2" t="s">
        <v>132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171</v>
      </c>
      <c r="EP92" s="2" t="s">
        <v>129</v>
      </c>
      <c r="EQ92" s="2" t="s">
        <v>132</v>
      </c>
      <c r="ER92" s="2" t="s">
        <v>132</v>
      </c>
      <c r="ES92" s="2" t="s">
        <v>141</v>
      </c>
      <c r="ET92" s="2" t="s">
        <v>132</v>
      </c>
      <c r="EU92" s="4"/>
      <c r="EV92" s="8"/>
      <c r="EW92" s="4"/>
      <c r="EX92" s="8"/>
      <c r="EY92" s="7"/>
      <c r="EZ92" s="7"/>
      <c r="FA92" s="2" t="s">
        <v>138</v>
      </c>
      <c r="FB92" s="2" t="s">
        <v>129</v>
      </c>
      <c r="FC92" s="2" t="s">
        <v>450</v>
      </c>
      <c r="FD92" s="2" t="s">
        <v>1289</v>
      </c>
      <c r="FE92" s="2" t="s">
        <v>141</v>
      </c>
      <c r="FF92" s="2" t="s">
        <v>132</v>
      </c>
      <c r="FG92" s="4"/>
      <c r="FH92" s="8"/>
      <c r="FI92" s="4"/>
      <c r="FJ92" s="8"/>
      <c r="FK92" s="7"/>
      <c r="FL92" s="7"/>
      <c r="FM92" s="2" t="s">
        <v>138</v>
      </c>
      <c r="FN92" s="2" t="s">
        <v>129</v>
      </c>
      <c r="FO92" s="2" t="s">
        <v>443</v>
      </c>
      <c r="FP92" s="2" t="s">
        <v>1305</v>
      </c>
      <c r="FQ92" s="2" t="s">
        <v>141</v>
      </c>
      <c r="FR92" s="2" t="s">
        <v>132</v>
      </c>
      <c r="FS92" s="4"/>
      <c r="FT92" s="8"/>
      <c r="FU92" s="4"/>
      <c r="FV92" s="8"/>
      <c r="FW92" s="7"/>
      <c r="FX92" s="7"/>
      <c r="FY92" s="2" t="s">
        <v>138</v>
      </c>
      <c r="FZ92" s="2" t="s">
        <v>129</v>
      </c>
      <c r="GA92" s="2" t="s">
        <v>1278</v>
      </c>
      <c r="GB92" s="2" t="s">
        <v>662</v>
      </c>
      <c r="GC92" s="2" t="s">
        <v>141</v>
      </c>
      <c r="GD92" s="2" t="s">
        <v>132</v>
      </c>
      <c r="GE92" s="4"/>
      <c r="GF92" s="8"/>
      <c r="GG92" s="4"/>
      <c r="GH92" s="8"/>
      <c r="GI92" s="7"/>
      <c r="GJ92" s="7"/>
      <c r="GK92" s="2" t="s">
        <v>138</v>
      </c>
      <c r="GL92" s="2" t="s">
        <v>129</v>
      </c>
      <c r="GM92" s="2" t="s">
        <v>1279</v>
      </c>
      <c r="GN92" s="2" t="s">
        <v>132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171</v>
      </c>
      <c r="GX92" s="2" t="s">
        <v>129</v>
      </c>
      <c r="GY92" s="2" t="s">
        <v>132</v>
      </c>
      <c r="GZ92" s="2" t="s">
        <v>132</v>
      </c>
      <c r="HA92" s="2" t="s">
        <v>141</v>
      </c>
      <c r="HB92" s="2" t="s">
        <v>132</v>
      </c>
      <c r="HC92" s="4"/>
      <c r="HD92" s="8"/>
      <c r="HE92" s="4"/>
      <c r="HF92" s="8"/>
      <c r="HG92" s="7"/>
      <c r="HH92" s="7"/>
      <c r="HI92" s="2" t="s">
        <v>138</v>
      </c>
      <c r="HJ92" s="2" t="s">
        <v>129</v>
      </c>
      <c r="HK92" s="2" t="s">
        <v>468</v>
      </c>
      <c r="HL92" s="2" t="s">
        <v>1306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138</v>
      </c>
      <c r="HV92" s="2" t="s">
        <v>129</v>
      </c>
      <c r="HW92" s="2" t="s">
        <v>132</v>
      </c>
      <c r="HX92" s="2" t="s">
        <v>132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138</v>
      </c>
      <c r="IH92" s="2" t="s">
        <v>129</v>
      </c>
      <c r="II92" s="2" t="s">
        <v>375</v>
      </c>
      <c r="IJ92" s="2" t="s">
        <v>719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171</v>
      </c>
      <c r="IT92" s="2" t="s">
        <v>129</v>
      </c>
      <c r="IU92" s="2" t="s">
        <v>132</v>
      </c>
      <c r="IV92" s="2" t="s">
        <v>132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138</v>
      </c>
      <c r="JF92" s="2" t="s">
        <v>129</v>
      </c>
      <c r="JG92" s="2" t="s">
        <v>443</v>
      </c>
      <c r="JH92" s="2" t="s">
        <v>132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308</v>
      </c>
      <c r="KD92" s="2" t="s">
        <v>129</v>
      </c>
      <c r="KE92" s="2" t="s">
        <v>132</v>
      </c>
      <c r="KF92" s="2" t="s">
        <v>132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171</v>
      </c>
      <c r="KP92" s="2" t="s">
        <v>129</v>
      </c>
      <c r="KQ92" s="2" t="s">
        <v>132</v>
      </c>
      <c r="KR92" s="2" t="s">
        <v>132</v>
      </c>
      <c r="KS92" s="2" t="s">
        <v>141</v>
      </c>
      <c r="KT92" s="2" t="s">
        <v>132</v>
      </c>
      <c r="KU92" s="4"/>
      <c r="KV92" s="8"/>
      <c r="KW92" s="4"/>
      <c r="KX92" s="8"/>
      <c r="KY92" s="7"/>
      <c r="KZ92" s="7"/>
      <c r="LA92" s="2" t="s">
        <v>171</v>
      </c>
      <c r="LB92" s="2" t="s">
        <v>129</v>
      </c>
      <c r="LC92" s="2" t="s">
        <v>132</v>
      </c>
      <c r="LD92" s="2" t="s">
        <v>132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172</v>
      </c>
      <c r="LN92" s="2" t="s">
        <v>129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171</v>
      </c>
      <c r="LZ92" s="2" t="s">
        <v>129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171</v>
      </c>
      <c r="ML92" s="2" t="s">
        <v>129</v>
      </c>
      <c r="MM92" s="2" t="s">
        <v>132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172</v>
      </c>
      <c r="MX92" s="2" t="s">
        <v>129</v>
      </c>
      <c r="MY92" s="2" t="s">
        <v>132</v>
      </c>
      <c r="MZ92" s="2" t="s">
        <v>132</v>
      </c>
      <c r="NA92" s="2" t="s">
        <v>141</v>
      </c>
      <c r="NB92" s="2" t="s">
        <v>132</v>
      </c>
      <c r="NC92" s="4"/>
      <c r="ND92" s="8"/>
      <c r="NE92" s="4"/>
      <c r="NF92" s="8"/>
      <c r="NG92" s="7"/>
      <c r="NH92" s="7"/>
      <c r="NI92" s="2" t="s">
        <v>171</v>
      </c>
      <c r="NJ92" s="2" t="s">
        <v>129</v>
      </c>
      <c r="NK92" s="2" t="s">
        <v>132</v>
      </c>
      <c r="NL92" s="2" t="s">
        <v>132</v>
      </c>
      <c r="NM92" s="2" t="s">
        <v>141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171</v>
      </c>
      <c r="OH92" s="2" t="s">
        <v>129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138</v>
      </c>
      <c r="PF92" s="2" t="s">
        <v>173</v>
      </c>
      <c r="PG92" s="2" t="s">
        <v>312</v>
      </c>
      <c r="PH92" s="2" t="s">
        <v>132</v>
      </c>
      <c r="PI92" s="2" t="s">
        <v>141</v>
      </c>
      <c r="PJ92" s="2" t="s">
        <v>132</v>
      </c>
      <c r="PK92" s="4"/>
      <c r="PL92" s="8"/>
      <c r="PM92" s="4"/>
      <c r="PN92" s="8"/>
      <c r="PO92" s="7"/>
      <c r="PP92" s="7"/>
      <c r="PQ92" s="2" t="s">
        <v>171</v>
      </c>
      <c r="PR92" s="2" t="s">
        <v>129</v>
      </c>
      <c r="PS92" s="2" t="s">
        <v>132</v>
      </c>
      <c r="PT92" s="2" t="s">
        <v>132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138</v>
      </c>
      <c r="QD92" s="2" t="s">
        <v>129</v>
      </c>
      <c r="QE92" s="2" t="s">
        <v>176</v>
      </c>
      <c r="QF92" s="2" t="s">
        <v>132</v>
      </c>
      <c r="QG92" s="2" t="s">
        <v>141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172</v>
      </c>
      <c r="RB92" s="2" t="s">
        <v>129</v>
      </c>
      <c r="RC92" s="2" t="s">
        <v>132</v>
      </c>
      <c r="RD92" s="2" t="s">
        <v>132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138</v>
      </c>
      <c r="RN92" s="2" t="s">
        <v>173</v>
      </c>
      <c r="RO92" s="2" t="s">
        <v>455</v>
      </c>
      <c r="RP92" s="2" t="s">
        <v>312</v>
      </c>
      <c r="RQ92" s="2" t="s">
        <v>141</v>
      </c>
      <c r="RR92" s="2" t="s">
        <v>132</v>
      </c>
    </row>
    <row r="93">
      <c r="A93" s="2" t="s">
        <v>1307</v>
      </c>
      <c r="B93" s="2" t="s">
        <v>121</v>
      </c>
      <c r="C93" s="2" t="s">
        <v>1308</v>
      </c>
      <c r="D93" s="2" t="s">
        <v>522</v>
      </c>
      <c r="E93" s="2" t="s">
        <v>523</v>
      </c>
      <c r="F93" s="2" t="s">
        <v>1309</v>
      </c>
      <c r="G93" s="2" t="s">
        <v>1309</v>
      </c>
      <c r="H93" s="2" t="s">
        <v>1309</v>
      </c>
      <c r="I93" s="2" t="s">
        <v>1310</v>
      </c>
      <c r="J93" s="2" t="s">
        <v>1311</v>
      </c>
      <c r="K93" s="2" t="s">
        <v>255</v>
      </c>
      <c r="L93" s="3">
        <v>68.82</v>
      </c>
      <c r="M93" s="3">
        <v>72.26</v>
      </c>
      <c r="N93" s="3">
        <v>149.99</v>
      </c>
      <c r="O93" s="2" t="s">
        <v>129</v>
      </c>
      <c r="P93" s="2" t="s">
        <v>130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1312</v>
      </c>
      <c r="V93" s="2" t="s">
        <v>133</v>
      </c>
      <c r="W93" s="2" t="s">
        <v>409</v>
      </c>
      <c r="X93" s="2" t="s">
        <v>132</v>
      </c>
      <c r="Y93" s="2" t="s">
        <v>1313</v>
      </c>
      <c r="Z93" s="4">
        <v>485</v>
      </c>
      <c r="AA93" s="4">
        <f>=ROUNDDOWN(24.25,0)</f>
      </c>
      <c r="AB93" s="5">
        <v>20</v>
      </c>
      <c r="AC93" s="2" t="s">
        <v>586</v>
      </c>
      <c r="AD93" s="4">
        <v>200</v>
      </c>
      <c r="AE93" s="4">
        <v>200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42</v>
      </c>
      <c r="AQ93" s="8">
        <v>3339.03</v>
      </c>
      <c r="AR93" s="4"/>
      <c r="AS93" s="8"/>
      <c r="AT93" s="7"/>
      <c r="AU93" s="7"/>
      <c r="AV93" s="4">
        <v>42</v>
      </c>
      <c r="AW93" s="8">
        <v>3339.03</v>
      </c>
      <c r="AX93" s="4"/>
      <c r="AY93" s="8"/>
      <c r="AZ93" s="7"/>
      <c r="BA93" s="7"/>
      <c r="BB93" s="7">
        <v>1</v>
      </c>
      <c r="BC93" s="4">
        <v>65</v>
      </c>
      <c r="BD93" s="8">
        <v>5273.03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0.6332</v>
      </c>
      <c r="BJ93" s="4">
        <v>42</v>
      </c>
      <c r="BK93" s="8">
        <v>3339.03</v>
      </c>
      <c r="BL93" s="2" t="s">
        <v>1314</v>
      </c>
      <c r="BM93" s="7">
        <v>1</v>
      </c>
      <c r="BN93" s="7">
        <v>1</v>
      </c>
      <c r="BO93" s="4">
        <v>9</v>
      </c>
      <c r="BP93" s="8">
        <v>636.97</v>
      </c>
      <c r="BQ93" s="4"/>
      <c r="BR93" s="8"/>
      <c r="BS93" s="7"/>
      <c r="BT93" s="7"/>
      <c r="BU93" s="2" t="s">
        <v>138</v>
      </c>
      <c r="BV93" s="2" t="s">
        <v>129</v>
      </c>
      <c r="BW93" s="2" t="s">
        <v>1173</v>
      </c>
      <c r="BX93" s="2" t="s">
        <v>821</v>
      </c>
      <c r="BY93" s="2" t="s">
        <v>141</v>
      </c>
      <c r="BZ93" s="2" t="s">
        <v>132</v>
      </c>
      <c r="CA93" s="4">
        <v>7</v>
      </c>
      <c r="CB93" s="8">
        <v>659.82</v>
      </c>
      <c r="CC93" s="4"/>
      <c r="CD93" s="8"/>
      <c r="CE93" s="7"/>
      <c r="CF93" s="7"/>
      <c r="CG93" s="2" t="s">
        <v>138</v>
      </c>
      <c r="CH93" s="2" t="s">
        <v>129</v>
      </c>
      <c r="CI93" s="2" t="s">
        <v>1315</v>
      </c>
      <c r="CJ93" s="2" t="s">
        <v>1316</v>
      </c>
      <c r="CK93" s="2" t="s">
        <v>141</v>
      </c>
      <c r="CL93" s="2" t="s">
        <v>132</v>
      </c>
      <c r="CM93" s="4"/>
      <c r="CN93" s="8"/>
      <c r="CO93" s="4"/>
      <c r="CP93" s="8"/>
      <c r="CQ93" s="7"/>
      <c r="CR93" s="7"/>
      <c r="CS93" s="2" t="s">
        <v>138</v>
      </c>
      <c r="CT93" s="2" t="s">
        <v>129</v>
      </c>
      <c r="CU93" s="2" t="s">
        <v>132</v>
      </c>
      <c r="CV93" s="2" t="s">
        <v>132</v>
      </c>
      <c r="CW93" s="2" t="s">
        <v>141</v>
      </c>
      <c r="CX93" s="2" t="s">
        <v>132</v>
      </c>
      <c r="CY93" s="4">
        <v>10</v>
      </c>
      <c r="CZ93" s="8">
        <v>854.5</v>
      </c>
      <c r="DA93" s="4"/>
      <c r="DB93" s="8"/>
      <c r="DC93" s="7"/>
      <c r="DD93" s="7"/>
      <c r="DE93" s="2" t="s">
        <v>138</v>
      </c>
      <c r="DF93" s="2" t="s">
        <v>129</v>
      </c>
      <c r="DG93" s="2" t="s">
        <v>1316</v>
      </c>
      <c r="DH93" s="2" t="s">
        <v>1317</v>
      </c>
      <c r="DI93" s="2" t="s">
        <v>141</v>
      </c>
      <c r="DJ93" s="2" t="s">
        <v>132</v>
      </c>
      <c r="DK93" s="4">
        <v>1</v>
      </c>
      <c r="DL93" s="8">
        <v>94.81</v>
      </c>
      <c r="DM93" s="4"/>
      <c r="DN93" s="8"/>
      <c r="DO93" s="7"/>
      <c r="DP93" s="7"/>
      <c r="DQ93" s="2" t="s">
        <v>138</v>
      </c>
      <c r="DR93" s="2" t="s">
        <v>129</v>
      </c>
      <c r="DS93" s="2" t="s">
        <v>193</v>
      </c>
      <c r="DT93" s="2" t="s">
        <v>330</v>
      </c>
      <c r="DU93" s="2" t="s">
        <v>141</v>
      </c>
      <c r="DV93" s="2" t="s">
        <v>132</v>
      </c>
      <c r="DW93" s="4">
        <v>9</v>
      </c>
      <c r="DX93" s="8">
        <v>682.83</v>
      </c>
      <c r="DY93" s="4"/>
      <c r="DZ93" s="8"/>
      <c r="EA93" s="7"/>
      <c r="EB93" s="7"/>
      <c r="EC93" s="2" t="s">
        <v>138</v>
      </c>
      <c r="ED93" s="2" t="s">
        <v>129</v>
      </c>
      <c r="EE93" s="2" t="s">
        <v>540</v>
      </c>
      <c r="EF93" s="2" t="s">
        <v>742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171</v>
      </c>
      <c r="EP93" s="2" t="s">
        <v>129</v>
      </c>
      <c r="EQ93" s="2" t="s">
        <v>132</v>
      </c>
      <c r="ER93" s="2" t="s">
        <v>132</v>
      </c>
      <c r="ES93" s="2" t="s">
        <v>141</v>
      </c>
      <c r="ET93" s="2" t="s">
        <v>132</v>
      </c>
      <c r="EU93" s="4">
        <v>2</v>
      </c>
      <c r="EV93" s="8">
        <v>164.94</v>
      </c>
      <c r="EW93" s="4"/>
      <c r="EX93" s="8"/>
      <c r="EY93" s="7"/>
      <c r="EZ93" s="7"/>
      <c r="FA93" s="2" t="s">
        <v>138</v>
      </c>
      <c r="FB93" s="2" t="s">
        <v>129</v>
      </c>
      <c r="FC93" s="2" t="s">
        <v>1318</v>
      </c>
      <c r="FD93" s="2" t="s">
        <v>1319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138</v>
      </c>
      <c r="FN93" s="2" t="s">
        <v>129</v>
      </c>
      <c r="FO93" s="2" t="s">
        <v>937</v>
      </c>
      <c r="FP93" s="2" t="s">
        <v>325</v>
      </c>
      <c r="FQ93" s="2" t="s">
        <v>141</v>
      </c>
      <c r="FR93" s="2" t="s">
        <v>132</v>
      </c>
      <c r="FS93" s="4"/>
      <c r="FT93" s="8"/>
      <c r="FU93" s="4"/>
      <c r="FV93" s="8"/>
      <c r="FW93" s="7"/>
      <c r="FX93" s="7"/>
      <c r="FY93" s="2" t="s">
        <v>138</v>
      </c>
      <c r="FZ93" s="2" t="s">
        <v>129</v>
      </c>
      <c r="GA93" s="2" t="s">
        <v>1320</v>
      </c>
      <c r="GB93" s="2" t="s">
        <v>277</v>
      </c>
      <c r="GC93" s="2" t="s">
        <v>141</v>
      </c>
      <c r="GD93" s="2" t="s">
        <v>132</v>
      </c>
      <c r="GE93" s="4">
        <v>4</v>
      </c>
      <c r="GF93" s="8">
        <v>245.16</v>
      </c>
      <c r="GG93" s="4"/>
      <c r="GH93" s="8"/>
      <c r="GI93" s="7"/>
      <c r="GJ93" s="7"/>
      <c r="GK93" s="2" t="s">
        <v>138</v>
      </c>
      <c r="GL93" s="2" t="s">
        <v>129</v>
      </c>
      <c r="GM93" s="2" t="s">
        <v>158</v>
      </c>
      <c r="GN93" s="2" t="s">
        <v>1321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160</v>
      </c>
      <c r="GX93" s="2" t="s">
        <v>129</v>
      </c>
      <c r="GY93" s="2" t="s">
        <v>132</v>
      </c>
      <c r="GZ93" s="2" t="s">
        <v>132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138</v>
      </c>
      <c r="HJ93" s="2" t="s">
        <v>129</v>
      </c>
      <c r="HK93" s="2" t="s">
        <v>204</v>
      </c>
      <c r="HL93" s="2" t="s">
        <v>1322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138</v>
      </c>
      <c r="HV93" s="2" t="s">
        <v>129</v>
      </c>
      <c r="HW93" s="2" t="s">
        <v>163</v>
      </c>
      <c r="HX93" s="2" t="s">
        <v>132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138</v>
      </c>
      <c r="IH93" s="2" t="s">
        <v>129</v>
      </c>
      <c r="II93" s="2" t="s">
        <v>247</v>
      </c>
      <c r="IJ93" s="2" t="s">
        <v>1323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138</v>
      </c>
      <c r="IT93" s="2" t="s">
        <v>129</v>
      </c>
      <c r="IU93" s="2" t="s">
        <v>1104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138</v>
      </c>
      <c r="JF93" s="2" t="s">
        <v>129</v>
      </c>
      <c r="JG93" s="2" t="s">
        <v>1315</v>
      </c>
      <c r="JH93" s="2" t="s">
        <v>591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138</v>
      </c>
      <c r="KD93" s="2" t="s">
        <v>168</v>
      </c>
      <c r="KE93" s="2" t="s">
        <v>814</v>
      </c>
      <c r="KF93" s="2" t="s">
        <v>1324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171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171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172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171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171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171</v>
      </c>
      <c r="NJ93" s="2" t="s">
        <v>129</v>
      </c>
      <c r="NK93" s="2" t="s">
        <v>132</v>
      </c>
      <c r="NL93" s="2" t="s">
        <v>132</v>
      </c>
      <c r="NM93" s="2" t="s">
        <v>141</v>
      </c>
      <c r="NN93" s="2" t="s">
        <v>132</v>
      </c>
      <c r="NO93" s="4"/>
      <c r="NP93" s="8"/>
      <c r="NQ93" s="4"/>
      <c r="NR93" s="8"/>
      <c r="NS93" s="7"/>
      <c r="NT93" s="7"/>
      <c r="NU93" s="2" t="s">
        <v>171</v>
      </c>
      <c r="NV93" s="2" t="s">
        <v>173</v>
      </c>
      <c r="NW93" s="2" t="s">
        <v>132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171</v>
      </c>
      <c r="OH93" s="2" t="s">
        <v>129</v>
      </c>
      <c r="OI93" s="2" t="s">
        <v>132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138</v>
      </c>
      <c r="PF93" s="2" t="s">
        <v>173</v>
      </c>
      <c r="PG93" s="2" t="s">
        <v>174</v>
      </c>
      <c r="PH93" s="2" t="s">
        <v>661</v>
      </c>
      <c r="PI93" s="2" t="s">
        <v>141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138</v>
      </c>
      <c r="QD93" s="2" t="s">
        <v>129</v>
      </c>
      <c r="QE93" s="2" t="s">
        <v>176</v>
      </c>
      <c r="QF93" s="2" t="s">
        <v>802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138</v>
      </c>
      <c r="QP93" s="2" t="s">
        <v>173</v>
      </c>
      <c r="QQ93" s="2" t="s">
        <v>1325</v>
      </c>
      <c r="QR93" s="2" t="s">
        <v>737</v>
      </c>
      <c r="QS93" s="2" t="s">
        <v>141</v>
      </c>
      <c r="QT93" s="2" t="s">
        <v>132</v>
      </c>
      <c r="QU93" s="4"/>
      <c r="QV93" s="8"/>
      <c r="QW93" s="4"/>
      <c r="QX93" s="8"/>
      <c r="QY93" s="7"/>
      <c r="QZ93" s="7"/>
      <c r="RA93" s="2" t="s">
        <v>171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232</v>
      </c>
      <c r="RG93" s="4"/>
      <c r="RH93" s="8"/>
      <c r="RI93" s="4"/>
      <c r="RJ93" s="8"/>
      <c r="RK93" s="7"/>
      <c r="RL93" s="7"/>
      <c r="RM93" s="2" t="s">
        <v>138</v>
      </c>
      <c r="RN93" s="2" t="s">
        <v>173</v>
      </c>
      <c r="RO93" s="2" t="s">
        <v>1326</v>
      </c>
      <c r="RP93" s="2" t="s">
        <v>1327</v>
      </c>
      <c r="RQ93" s="2" t="s">
        <v>141</v>
      </c>
      <c r="RR93" s="2" t="s">
        <v>132</v>
      </c>
    </row>
    <row r="94">
      <c r="A94" s="2" t="s">
        <v>1328</v>
      </c>
      <c r="B94" s="2" t="s">
        <v>121</v>
      </c>
      <c r="C94" s="2" t="s">
        <v>1308</v>
      </c>
      <c r="D94" s="2" t="s">
        <v>522</v>
      </c>
      <c r="E94" s="2" t="s">
        <v>523</v>
      </c>
      <c r="F94" s="2" t="s">
        <v>1309</v>
      </c>
      <c r="G94" s="2" t="s">
        <v>1309</v>
      </c>
      <c r="H94" s="2" t="s">
        <v>1309</v>
      </c>
      <c r="I94" s="2" t="s">
        <v>1310</v>
      </c>
      <c r="J94" s="2" t="s">
        <v>1311</v>
      </c>
      <c r="K94" s="2" t="s">
        <v>697</v>
      </c>
      <c r="L94" s="3">
        <v>68.82</v>
      </c>
      <c r="M94" s="3">
        <v>72.26</v>
      </c>
      <c r="N94" s="3">
        <v>149.99</v>
      </c>
      <c r="O94" s="2" t="s">
        <v>129</v>
      </c>
      <c r="P94" s="2" t="s">
        <v>256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1312</v>
      </c>
      <c r="V94" s="2" t="s">
        <v>133</v>
      </c>
      <c r="W94" s="2" t="s">
        <v>409</v>
      </c>
      <c r="X94" s="2" t="s">
        <v>460</v>
      </c>
      <c r="Y94" s="2" t="s">
        <v>1178</v>
      </c>
      <c r="Z94" s="4">
        <v>147</v>
      </c>
      <c r="AA94" s="4">
        <f>=ROUNDDOWN(24.5,0)</f>
      </c>
      <c r="AB94" s="5">
        <v>6</v>
      </c>
      <c r="AC94" s="2" t="s">
        <v>132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14</v>
      </c>
      <c r="AQ94" s="8">
        <v>1183.49</v>
      </c>
      <c r="AR94" s="4"/>
      <c r="AS94" s="8"/>
      <c r="AT94" s="7"/>
      <c r="AU94" s="7"/>
      <c r="AV94" s="4">
        <v>14</v>
      </c>
      <c r="AW94" s="8">
        <v>1183.49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0.2244</v>
      </c>
      <c r="BJ94" s="4">
        <v>14</v>
      </c>
      <c r="BK94" s="8">
        <v>1183.49</v>
      </c>
      <c r="BL94" s="2" t="s">
        <v>1329</v>
      </c>
      <c r="BM94" s="7">
        <v>1</v>
      </c>
      <c r="BN94" s="7">
        <v>1</v>
      </c>
      <c r="BO94" s="4">
        <v>2</v>
      </c>
      <c r="BP94" s="8">
        <v>125.96</v>
      </c>
      <c r="BQ94" s="4"/>
      <c r="BR94" s="8"/>
      <c r="BS94" s="7"/>
      <c r="BT94" s="7"/>
      <c r="BU94" s="2" t="s">
        <v>138</v>
      </c>
      <c r="BV94" s="2" t="s">
        <v>129</v>
      </c>
      <c r="BW94" s="2" t="s">
        <v>1330</v>
      </c>
      <c r="BX94" s="2" t="s">
        <v>1331</v>
      </c>
      <c r="BY94" s="2" t="s">
        <v>141</v>
      </c>
      <c r="BZ94" s="2" t="s">
        <v>132</v>
      </c>
      <c r="CA94" s="4">
        <v>7</v>
      </c>
      <c r="CB94" s="8">
        <v>697.76</v>
      </c>
      <c r="CC94" s="4"/>
      <c r="CD94" s="8"/>
      <c r="CE94" s="7"/>
      <c r="CF94" s="7"/>
      <c r="CG94" s="2" t="s">
        <v>138</v>
      </c>
      <c r="CH94" s="2" t="s">
        <v>129</v>
      </c>
      <c r="CI94" s="2" t="s">
        <v>617</v>
      </c>
      <c r="CJ94" s="2" t="s">
        <v>821</v>
      </c>
      <c r="CK94" s="2" t="s">
        <v>141</v>
      </c>
      <c r="CL94" s="2" t="s">
        <v>132</v>
      </c>
      <c r="CM94" s="4"/>
      <c r="CN94" s="8"/>
      <c r="CO94" s="4"/>
      <c r="CP94" s="8"/>
      <c r="CQ94" s="7"/>
      <c r="CR94" s="7"/>
      <c r="CS94" s="2" t="s">
        <v>308</v>
      </c>
      <c r="CT94" s="2" t="s">
        <v>173</v>
      </c>
      <c r="CU94" s="2" t="s">
        <v>132</v>
      </c>
      <c r="CV94" s="2" t="s">
        <v>132</v>
      </c>
      <c r="CW94" s="2" t="s">
        <v>141</v>
      </c>
      <c r="CX94" s="2" t="s">
        <v>132</v>
      </c>
      <c r="CY94" s="4">
        <v>1</v>
      </c>
      <c r="CZ94" s="8">
        <v>85.45</v>
      </c>
      <c r="DA94" s="4"/>
      <c r="DB94" s="8"/>
      <c r="DC94" s="7"/>
      <c r="DD94" s="7"/>
      <c r="DE94" s="2" t="s">
        <v>138</v>
      </c>
      <c r="DF94" s="2" t="s">
        <v>129</v>
      </c>
      <c r="DG94" s="2" t="s">
        <v>1330</v>
      </c>
      <c r="DH94" s="2" t="s">
        <v>737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138</v>
      </c>
      <c r="DR94" s="2" t="s">
        <v>129</v>
      </c>
      <c r="DS94" s="2" t="s">
        <v>193</v>
      </c>
      <c r="DT94" s="2" t="s">
        <v>204</v>
      </c>
      <c r="DU94" s="2" t="s">
        <v>141</v>
      </c>
      <c r="DV94" s="2" t="s">
        <v>132</v>
      </c>
      <c r="DW94" s="4">
        <v>2</v>
      </c>
      <c r="DX94" s="8">
        <v>151.74</v>
      </c>
      <c r="DY94" s="4"/>
      <c r="DZ94" s="8"/>
      <c r="EA94" s="7"/>
      <c r="EB94" s="7"/>
      <c r="EC94" s="2" t="s">
        <v>138</v>
      </c>
      <c r="ED94" s="2" t="s">
        <v>129</v>
      </c>
      <c r="EE94" s="2" t="s">
        <v>196</v>
      </c>
      <c r="EF94" s="2" t="s">
        <v>1011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171</v>
      </c>
      <c r="EP94" s="2" t="s">
        <v>129</v>
      </c>
      <c r="EQ94" s="2" t="s">
        <v>132</v>
      </c>
      <c r="ER94" s="2" t="s">
        <v>132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138</v>
      </c>
      <c r="FB94" s="2" t="s">
        <v>129</v>
      </c>
      <c r="FC94" s="2" t="s">
        <v>1332</v>
      </c>
      <c r="FD94" s="2" t="s">
        <v>1333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138</v>
      </c>
      <c r="FN94" s="2" t="s">
        <v>129</v>
      </c>
      <c r="FO94" s="2" t="s">
        <v>937</v>
      </c>
      <c r="FP94" s="2" t="s">
        <v>347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138</v>
      </c>
      <c r="FZ94" s="2" t="s">
        <v>129</v>
      </c>
      <c r="GA94" s="2" t="s">
        <v>156</v>
      </c>
      <c r="GB94" s="2" t="s">
        <v>1334</v>
      </c>
      <c r="GC94" s="2" t="s">
        <v>141</v>
      </c>
      <c r="GD94" s="2" t="s">
        <v>132</v>
      </c>
      <c r="GE94" s="4">
        <v>2</v>
      </c>
      <c r="GF94" s="8">
        <v>122.58</v>
      </c>
      <c r="GG94" s="4"/>
      <c r="GH94" s="8"/>
      <c r="GI94" s="7"/>
      <c r="GJ94" s="7"/>
      <c r="GK94" s="2" t="s">
        <v>138</v>
      </c>
      <c r="GL94" s="2" t="s">
        <v>129</v>
      </c>
      <c r="GM94" s="2" t="s">
        <v>158</v>
      </c>
      <c r="GN94" s="2" t="s">
        <v>1321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160</v>
      </c>
      <c r="GX94" s="2" t="s">
        <v>129</v>
      </c>
      <c r="GY94" s="2" t="s">
        <v>132</v>
      </c>
      <c r="GZ94" s="2" t="s">
        <v>132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138</v>
      </c>
      <c r="HJ94" s="2" t="s">
        <v>129</v>
      </c>
      <c r="HK94" s="2" t="s">
        <v>1332</v>
      </c>
      <c r="HL94" s="2" t="s">
        <v>1335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163</v>
      </c>
      <c r="HX94" s="2" t="s">
        <v>132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166</v>
      </c>
      <c r="IH94" s="2" t="s">
        <v>129</v>
      </c>
      <c r="II94" s="2" t="s">
        <v>821</v>
      </c>
      <c r="IJ94" s="2" t="s">
        <v>1336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138</v>
      </c>
      <c r="IT94" s="2" t="s">
        <v>129</v>
      </c>
      <c r="IU94" s="2" t="s">
        <v>1104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138</v>
      </c>
      <c r="JF94" s="2" t="s">
        <v>129</v>
      </c>
      <c r="JG94" s="2" t="s">
        <v>617</v>
      </c>
      <c r="JH94" s="2" t="s">
        <v>1337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138</v>
      </c>
      <c r="KD94" s="2" t="s">
        <v>168</v>
      </c>
      <c r="KE94" s="2" t="s">
        <v>1176</v>
      </c>
      <c r="KF94" s="2" t="s">
        <v>1338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171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171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172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171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171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171</v>
      </c>
      <c r="NJ94" s="2" t="s">
        <v>129</v>
      </c>
      <c r="NK94" s="2" t="s">
        <v>132</v>
      </c>
      <c r="NL94" s="2" t="s">
        <v>132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171</v>
      </c>
      <c r="NV94" s="2" t="s">
        <v>173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171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138</v>
      </c>
      <c r="PF94" s="2" t="s">
        <v>173</v>
      </c>
      <c r="PG94" s="2" t="s">
        <v>174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138</v>
      </c>
      <c r="QD94" s="2" t="s">
        <v>129</v>
      </c>
      <c r="QE94" s="2" t="s">
        <v>176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138</v>
      </c>
      <c r="QP94" s="2" t="s">
        <v>173</v>
      </c>
      <c r="QQ94" s="2" t="s">
        <v>935</v>
      </c>
      <c r="QR94" s="2" t="s">
        <v>235</v>
      </c>
      <c r="QS94" s="2" t="s">
        <v>141</v>
      </c>
      <c r="QT94" s="2" t="s">
        <v>132</v>
      </c>
      <c r="QU94" s="4"/>
      <c r="QV94" s="8"/>
      <c r="QW94" s="4"/>
      <c r="QX94" s="8"/>
      <c r="QY94" s="7"/>
      <c r="QZ94" s="7"/>
      <c r="RA94" s="2" t="s">
        <v>171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232</v>
      </c>
      <c r="RG94" s="4"/>
      <c r="RH94" s="8"/>
      <c r="RI94" s="4"/>
      <c r="RJ94" s="8"/>
      <c r="RK94" s="7"/>
      <c r="RL94" s="7"/>
      <c r="RM94" s="2" t="s">
        <v>138</v>
      </c>
      <c r="RN94" s="2" t="s">
        <v>173</v>
      </c>
      <c r="RO94" s="2" t="s">
        <v>325</v>
      </c>
      <c r="RP94" s="2" t="s">
        <v>144</v>
      </c>
      <c r="RQ94" s="2" t="s">
        <v>141</v>
      </c>
      <c r="RR94" s="2" t="s">
        <v>132</v>
      </c>
    </row>
    <row r="95">
      <c r="A95" s="2" t="s">
        <v>1339</v>
      </c>
      <c r="B95" s="2" t="s">
        <v>121</v>
      </c>
      <c r="C95" s="2" t="s">
        <v>1308</v>
      </c>
      <c r="D95" s="2" t="s">
        <v>522</v>
      </c>
      <c r="E95" s="2" t="s">
        <v>523</v>
      </c>
      <c r="F95" s="2" t="s">
        <v>1309</v>
      </c>
      <c r="G95" s="2" t="s">
        <v>1309</v>
      </c>
      <c r="H95" s="2" t="s">
        <v>1309</v>
      </c>
      <c r="I95" s="2" t="s">
        <v>1310</v>
      </c>
      <c r="J95" s="2" t="s">
        <v>1311</v>
      </c>
      <c r="K95" s="2" t="s">
        <v>1340</v>
      </c>
      <c r="L95" s="3">
        <v>68.82</v>
      </c>
      <c r="M95" s="3">
        <v>72.26</v>
      </c>
      <c r="N95" s="3">
        <v>149.99</v>
      </c>
      <c r="O95" s="2" t="s">
        <v>129</v>
      </c>
      <c r="P95" s="2" t="s">
        <v>219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1312</v>
      </c>
      <c r="V95" s="2" t="s">
        <v>133</v>
      </c>
      <c r="W95" s="2" t="s">
        <v>409</v>
      </c>
      <c r="X95" s="2" t="s">
        <v>460</v>
      </c>
      <c r="Y95" s="2" t="s">
        <v>1178</v>
      </c>
      <c r="Z95" s="4">
        <v>141</v>
      </c>
      <c r="AA95" s="4">
        <f>=ROUNDDOWN(54.2307692307692,0)</f>
      </c>
      <c r="AB95" s="5">
        <v>2.6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4</v>
      </c>
      <c r="AQ95" s="8">
        <v>398.72</v>
      </c>
      <c r="AR95" s="4"/>
      <c r="AS95" s="8"/>
      <c r="AT95" s="7"/>
      <c r="AU95" s="7"/>
      <c r="AV95" s="4">
        <v>4</v>
      </c>
      <c r="AW95" s="8">
        <v>398.72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0.0756</v>
      </c>
      <c r="BJ95" s="4">
        <v>4</v>
      </c>
      <c r="BK95" s="8">
        <v>398.72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129</v>
      </c>
      <c r="BW95" s="2" t="s">
        <v>1330</v>
      </c>
      <c r="BX95" s="2" t="s">
        <v>1341</v>
      </c>
      <c r="BY95" s="2" t="s">
        <v>141</v>
      </c>
      <c r="BZ95" s="2" t="s">
        <v>132</v>
      </c>
      <c r="CA95" s="4">
        <v>4</v>
      </c>
      <c r="CB95" s="8">
        <v>398.72</v>
      </c>
      <c r="CC95" s="4"/>
      <c r="CD95" s="8"/>
      <c r="CE95" s="7"/>
      <c r="CF95" s="7"/>
      <c r="CG95" s="2" t="s">
        <v>138</v>
      </c>
      <c r="CH95" s="2" t="s">
        <v>129</v>
      </c>
      <c r="CI95" s="2" t="s">
        <v>617</v>
      </c>
      <c r="CJ95" s="2" t="s">
        <v>267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308</v>
      </c>
      <c r="CT95" s="2" t="s">
        <v>173</v>
      </c>
      <c r="CU95" s="2" t="s">
        <v>132</v>
      </c>
      <c r="CV95" s="2" t="s">
        <v>132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138</v>
      </c>
      <c r="DF95" s="2" t="s">
        <v>129</v>
      </c>
      <c r="DG95" s="2" t="s">
        <v>1330</v>
      </c>
      <c r="DH95" s="2" t="s">
        <v>1342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138</v>
      </c>
      <c r="DR95" s="2" t="s">
        <v>129</v>
      </c>
      <c r="DS95" s="2" t="s">
        <v>193</v>
      </c>
      <c r="DT95" s="2" t="s">
        <v>1343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138</v>
      </c>
      <c r="ED95" s="2" t="s">
        <v>129</v>
      </c>
      <c r="EE95" s="2" t="s">
        <v>196</v>
      </c>
      <c r="EF95" s="2" t="s">
        <v>1344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171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138</v>
      </c>
      <c r="FB95" s="2" t="s">
        <v>129</v>
      </c>
      <c r="FC95" s="2" t="s">
        <v>1345</v>
      </c>
      <c r="FD95" s="2" t="s">
        <v>144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138</v>
      </c>
      <c r="FN95" s="2" t="s">
        <v>129</v>
      </c>
      <c r="FO95" s="2" t="s">
        <v>937</v>
      </c>
      <c r="FP95" s="2" t="s">
        <v>993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138</v>
      </c>
      <c r="FZ95" s="2" t="s">
        <v>129</v>
      </c>
      <c r="GA95" s="2" t="s">
        <v>156</v>
      </c>
      <c r="GB95" s="2" t="s">
        <v>192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138</v>
      </c>
      <c r="GL95" s="2" t="s">
        <v>129</v>
      </c>
      <c r="GM95" s="2" t="s">
        <v>158</v>
      </c>
      <c r="GN95" s="2" t="s">
        <v>1346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160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138</v>
      </c>
      <c r="HJ95" s="2" t="s">
        <v>129</v>
      </c>
      <c r="HK95" s="2" t="s">
        <v>1345</v>
      </c>
      <c r="HL95" s="2" t="s">
        <v>1347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138</v>
      </c>
      <c r="HV95" s="2" t="s">
        <v>129</v>
      </c>
      <c r="HW95" s="2" t="s">
        <v>163</v>
      </c>
      <c r="HX95" s="2" t="s">
        <v>132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166</v>
      </c>
      <c r="IH95" s="2" t="s">
        <v>129</v>
      </c>
      <c r="II95" s="2" t="s">
        <v>821</v>
      </c>
      <c r="IJ95" s="2" t="s">
        <v>199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138</v>
      </c>
      <c r="IT95" s="2" t="s">
        <v>129</v>
      </c>
      <c r="IU95" s="2" t="s">
        <v>1104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138</v>
      </c>
      <c r="JF95" s="2" t="s">
        <v>129</v>
      </c>
      <c r="JG95" s="2" t="s">
        <v>617</v>
      </c>
      <c r="JH95" s="2" t="s">
        <v>1194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138</v>
      </c>
      <c r="KD95" s="2" t="s">
        <v>168</v>
      </c>
      <c r="KE95" s="2" t="s">
        <v>1176</v>
      </c>
      <c r="KF95" s="2" t="s">
        <v>1348</v>
      </c>
      <c r="KG95" s="2" t="s">
        <v>141</v>
      </c>
      <c r="KH95" s="2" t="s">
        <v>132</v>
      </c>
      <c r="KI95" s="4"/>
      <c r="KJ95" s="8"/>
      <c r="KK95" s="4"/>
      <c r="KL95" s="8"/>
      <c r="KM95" s="7"/>
      <c r="KN95" s="7"/>
      <c r="KO95" s="2" t="s">
        <v>171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171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172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171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171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171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171</v>
      </c>
      <c r="NV95" s="2" t="s">
        <v>173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171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138</v>
      </c>
      <c r="PF95" s="2" t="s">
        <v>173</v>
      </c>
      <c r="PG95" s="2" t="s">
        <v>174</v>
      </c>
      <c r="PH95" s="2" t="s">
        <v>1349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138</v>
      </c>
      <c r="QD95" s="2" t="s">
        <v>129</v>
      </c>
      <c r="QE95" s="2" t="s">
        <v>176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138</v>
      </c>
      <c r="QP95" s="2" t="s">
        <v>173</v>
      </c>
      <c r="QQ95" s="2" t="s">
        <v>935</v>
      </c>
      <c r="QR95" s="2" t="s">
        <v>1350</v>
      </c>
      <c r="QS95" s="2" t="s">
        <v>141</v>
      </c>
      <c r="QT95" s="2" t="s">
        <v>132</v>
      </c>
      <c r="QU95" s="4"/>
      <c r="QV95" s="8"/>
      <c r="QW95" s="4"/>
      <c r="QX95" s="8"/>
      <c r="QY95" s="7"/>
      <c r="QZ95" s="7"/>
      <c r="RA95" s="2" t="s">
        <v>171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232</v>
      </c>
      <c r="RG95" s="4"/>
      <c r="RH95" s="8"/>
      <c r="RI95" s="4"/>
      <c r="RJ95" s="8"/>
      <c r="RK95" s="7"/>
      <c r="RL95" s="7"/>
      <c r="RM95" s="2" t="s">
        <v>138</v>
      </c>
      <c r="RN95" s="2" t="s">
        <v>173</v>
      </c>
      <c r="RO95" s="2" t="s">
        <v>628</v>
      </c>
      <c r="RP95" s="2" t="s">
        <v>1351</v>
      </c>
      <c r="RQ95" s="2" t="s">
        <v>141</v>
      </c>
      <c r="RR95" s="2" t="s">
        <v>132</v>
      </c>
    </row>
    <row r="96">
      <c r="A96" s="2" t="s">
        <v>1352</v>
      </c>
      <c r="B96" s="2" t="s">
        <v>121</v>
      </c>
      <c r="C96" s="2" t="s">
        <v>1308</v>
      </c>
      <c r="D96" s="2" t="s">
        <v>522</v>
      </c>
      <c r="E96" s="2" t="s">
        <v>523</v>
      </c>
      <c r="F96" s="2" t="s">
        <v>1309</v>
      </c>
      <c r="G96" s="2" t="s">
        <v>1309</v>
      </c>
      <c r="H96" s="2" t="s">
        <v>1309</v>
      </c>
      <c r="I96" s="2" t="s">
        <v>1310</v>
      </c>
      <c r="J96" s="2" t="s">
        <v>1311</v>
      </c>
      <c r="K96" s="2" t="s">
        <v>1353</v>
      </c>
      <c r="L96" s="3">
        <v>68.82</v>
      </c>
      <c r="M96" s="3">
        <v>72.26</v>
      </c>
      <c r="N96" s="3">
        <v>149.99</v>
      </c>
      <c r="O96" s="2" t="s">
        <v>129</v>
      </c>
      <c r="P96" s="2" t="s">
        <v>219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1312</v>
      </c>
      <c r="V96" s="2" t="s">
        <v>133</v>
      </c>
      <c r="W96" s="2" t="s">
        <v>409</v>
      </c>
      <c r="X96" s="2" t="s">
        <v>460</v>
      </c>
      <c r="Y96" s="2" t="s">
        <v>1178</v>
      </c>
      <c r="Z96" s="4">
        <v>135</v>
      </c>
      <c r="AA96" s="4">
        <f>=ROUNDDOWN(45,0)</f>
      </c>
      <c r="AB96" s="5">
        <v>3</v>
      </c>
      <c r="AC96" s="2" t="s">
        <v>132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5</v>
      </c>
      <c r="AQ96" s="8">
        <v>351.79</v>
      </c>
      <c r="AR96" s="4"/>
      <c r="AS96" s="8"/>
      <c r="AT96" s="7"/>
      <c r="AU96" s="7"/>
      <c r="AV96" s="4">
        <v>5</v>
      </c>
      <c r="AW96" s="8">
        <v>351.79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0.0667</v>
      </c>
      <c r="BJ96" s="4">
        <v>5</v>
      </c>
      <c r="BK96" s="8">
        <v>351.79</v>
      </c>
      <c r="BL96" s="2" t="s">
        <v>1354</v>
      </c>
      <c r="BM96" s="7">
        <v>1</v>
      </c>
      <c r="BN96" s="7">
        <v>1</v>
      </c>
      <c r="BO96" s="4">
        <v>1</v>
      </c>
      <c r="BP96" s="8">
        <v>71.57</v>
      </c>
      <c r="BQ96" s="4"/>
      <c r="BR96" s="8"/>
      <c r="BS96" s="7"/>
      <c r="BT96" s="7"/>
      <c r="BU96" s="2" t="s">
        <v>138</v>
      </c>
      <c r="BV96" s="2" t="s">
        <v>129</v>
      </c>
      <c r="BW96" s="2" t="s">
        <v>1330</v>
      </c>
      <c r="BX96" s="2" t="s">
        <v>1161</v>
      </c>
      <c r="BY96" s="2" t="s">
        <v>141</v>
      </c>
      <c r="BZ96" s="2" t="s">
        <v>132</v>
      </c>
      <c r="CA96" s="4">
        <v>1</v>
      </c>
      <c r="CB96" s="8">
        <v>107.18</v>
      </c>
      <c r="CC96" s="4"/>
      <c r="CD96" s="8"/>
      <c r="CE96" s="7"/>
      <c r="CF96" s="7"/>
      <c r="CG96" s="2" t="s">
        <v>138</v>
      </c>
      <c r="CH96" s="2" t="s">
        <v>129</v>
      </c>
      <c r="CI96" s="2" t="s">
        <v>617</v>
      </c>
      <c r="CJ96" s="2" t="s">
        <v>1331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308</v>
      </c>
      <c r="CT96" s="2" t="s">
        <v>173</v>
      </c>
      <c r="CU96" s="2" t="s">
        <v>132</v>
      </c>
      <c r="CV96" s="2" t="s">
        <v>132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138</v>
      </c>
      <c r="DF96" s="2" t="s">
        <v>129</v>
      </c>
      <c r="DG96" s="2" t="s">
        <v>1330</v>
      </c>
      <c r="DH96" s="2" t="s">
        <v>1355</v>
      </c>
      <c r="DI96" s="2" t="s">
        <v>141</v>
      </c>
      <c r="DJ96" s="2" t="s">
        <v>132</v>
      </c>
      <c r="DK96" s="4"/>
      <c r="DL96" s="8"/>
      <c r="DM96" s="4"/>
      <c r="DN96" s="8"/>
      <c r="DO96" s="7"/>
      <c r="DP96" s="7"/>
      <c r="DQ96" s="2" t="s">
        <v>138</v>
      </c>
      <c r="DR96" s="2" t="s">
        <v>129</v>
      </c>
      <c r="DS96" s="2" t="s">
        <v>193</v>
      </c>
      <c r="DT96" s="2" t="s">
        <v>1356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138</v>
      </c>
      <c r="ED96" s="2" t="s">
        <v>173</v>
      </c>
      <c r="EE96" s="2" t="s">
        <v>540</v>
      </c>
      <c r="EF96" s="2" t="s">
        <v>132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171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138</v>
      </c>
      <c r="FB96" s="2" t="s">
        <v>129</v>
      </c>
      <c r="FC96" s="2" t="s">
        <v>1345</v>
      </c>
      <c r="FD96" s="2" t="s">
        <v>1357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138</v>
      </c>
      <c r="FN96" s="2" t="s">
        <v>129</v>
      </c>
      <c r="FO96" s="2" t="s">
        <v>937</v>
      </c>
      <c r="FP96" s="2" t="s">
        <v>1358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138</v>
      </c>
      <c r="FZ96" s="2" t="s">
        <v>129</v>
      </c>
      <c r="GA96" s="2" t="s">
        <v>939</v>
      </c>
      <c r="GB96" s="2" t="s">
        <v>1359</v>
      </c>
      <c r="GC96" s="2" t="s">
        <v>141</v>
      </c>
      <c r="GD96" s="2" t="s">
        <v>132</v>
      </c>
      <c r="GE96" s="4">
        <v>3</v>
      </c>
      <c r="GF96" s="8">
        <v>173.04</v>
      </c>
      <c r="GG96" s="4"/>
      <c r="GH96" s="8"/>
      <c r="GI96" s="7"/>
      <c r="GJ96" s="7"/>
      <c r="GK96" s="2" t="s">
        <v>138</v>
      </c>
      <c r="GL96" s="2" t="s">
        <v>129</v>
      </c>
      <c r="GM96" s="2" t="s">
        <v>305</v>
      </c>
      <c r="GN96" s="2" t="s">
        <v>1360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160</v>
      </c>
      <c r="GX96" s="2" t="s">
        <v>129</v>
      </c>
      <c r="GY96" s="2" t="s">
        <v>132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138</v>
      </c>
      <c r="HJ96" s="2" t="s">
        <v>129</v>
      </c>
      <c r="HK96" s="2" t="s">
        <v>1361</v>
      </c>
      <c r="HL96" s="2" t="s">
        <v>1362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138</v>
      </c>
      <c r="HV96" s="2" t="s">
        <v>129</v>
      </c>
      <c r="HW96" s="2" t="s">
        <v>246</v>
      </c>
      <c r="HX96" s="2" t="s">
        <v>132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166</v>
      </c>
      <c r="IH96" s="2" t="s">
        <v>129</v>
      </c>
      <c r="II96" s="2" t="s">
        <v>821</v>
      </c>
      <c r="IJ96" s="2" t="s">
        <v>822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166</v>
      </c>
      <c r="IT96" s="2" t="s">
        <v>129</v>
      </c>
      <c r="IU96" s="2" t="s">
        <v>132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138</v>
      </c>
      <c r="JF96" s="2" t="s">
        <v>129</v>
      </c>
      <c r="JG96" s="2" t="s">
        <v>617</v>
      </c>
      <c r="JH96" s="2" t="s">
        <v>1363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138</v>
      </c>
      <c r="KD96" s="2" t="s">
        <v>168</v>
      </c>
      <c r="KE96" s="2" t="s">
        <v>1176</v>
      </c>
      <c r="KF96" s="2" t="s">
        <v>1364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171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171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172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171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171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171</v>
      </c>
      <c r="NJ96" s="2" t="s">
        <v>129</v>
      </c>
      <c r="NK96" s="2" t="s">
        <v>132</v>
      </c>
      <c r="NL96" s="2" t="s">
        <v>132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171</v>
      </c>
      <c r="NV96" s="2" t="s">
        <v>173</v>
      </c>
      <c r="NW96" s="2" t="s">
        <v>132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171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138</v>
      </c>
      <c r="PF96" s="2" t="s">
        <v>173</v>
      </c>
      <c r="PG96" s="2" t="s">
        <v>312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138</v>
      </c>
      <c r="QD96" s="2" t="s">
        <v>129</v>
      </c>
      <c r="QE96" s="2" t="s">
        <v>176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138</v>
      </c>
      <c r="QP96" s="2" t="s">
        <v>173</v>
      </c>
      <c r="QQ96" s="2" t="s">
        <v>213</v>
      </c>
      <c r="QR96" s="2" t="s">
        <v>1365</v>
      </c>
      <c r="QS96" s="2" t="s">
        <v>141</v>
      </c>
      <c r="QT96" s="2" t="s">
        <v>132</v>
      </c>
      <c r="QU96" s="4"/>
      <c r="QV96" s="8"/>
      <c r="QW96" s="4"/>
      <c r="QX96" s="8"/>
      <c r="QY96" s="7"/>
      <c r="QZ96" s="7"/>
      <c r="RA96" s="2" t="s">
        <v>171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232</v>
      </c>
      <c r="RG96" s="4"/>
      <c r="RH96" s="8"/>
      <c r="RI96" s="4"/>
      <c r="RJ96" s="8"/>
      <c r="RK96" s="7"/>
      <c r="RL96" s="7"/>
      <c r="RM96" s="2" t="s">
        <v>138</v>
      </c>
      <c r="RN96" s="2" t="s">
        <v>173</v>
      </c>
      <c r="RO96" s="2" t="s">
        <v>1355</v>
      </c>
      <c r="RP96" s="2" t="s">
        <v>1366</v>
      </c>
      <c r="RQ96" s="2" t="s">
        <v>141</v>
      </c>
      <c r="RR96" s="2" t="s">
        <v>132</v>
      </c>
    </row>
    <row r="97">
      <c r="A97" s="2" t="s">
        <v>1367</v>
      </c>
      <c r="B97" s="2" t="s">
        <v>121</v>
      </c>
      <c r="C97" s="2" t="s">
        <v>1308</v>
      </c>
      <c r="D97" s="2" t="s">
        <v>522</v>
      </c>
      <c r="E97" s="2" t="s">
        <v>523</v>
      </c>
      <c r="F97" s="2" t="s">
        <v>1368</v>
      </c>
      <c r="G97" s="2" t="s">
        <v>1368</v>
      </c>
      <c r="H97" s="2" t="s">
        <v>1368</v>
      </c>
      <c r="I97" s="2" t="s">
        <v>1369</v>
      </c>
      <c r="J97" s="2" t="s">
        <v>127</v>
      </c>
      <c r="K97" s="2" t="s">
        <v>255</v>
      </c>
      <c r="L97" s="3">
        <v>80.15</v>
      </c>
      <c r="M97" s="3">
        <v>84.16</v>
      </c>
      <c r="N97" s="3">
        <v>184.99</v>
      </c>
      <c r="O97" s="2" t="s">
        <v>129</v>
      </c>
      <c r="P97" s="2" t="s">
        <v>256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1312</v>
      </c>
      <c r="V97" s="2" t="s">
        <v>133</v>
      </c>
      <c r="W97" s="2" t="s">
        <v>134</v>
      </c>
      <c r="X97" s="2" t="s">
        <v>132</v>
      </c>
      <c r="Y97" s="2" t="s">
        <v>1370</v>
      </c>
      <c r="Z97" s="4">
        <v>47</v>
      </c>
      <c r="AA97" s="4">
        <f>=ROUNDDOWN(9.4,0)</f>
      </c>
      <c r="AB97" s="5">
        <v>5</v>
      </c>
      <c r="AC97" s="2" t="s">
        <v>586</v>
      </c>
      <c r="AD97" s="4">
        <v>100</v>
      </c>
      <c r="AE97" s="4">
        <v>300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15</v>
      </c>
      <c r="AQ97" s="8">
        <v>1412.21</v>
      </c>
      <c r="AR97" s="4"/>
      <c r="AS97" s="8"/>
      <c r="AT97" s="7"/>
      <c r="AU97" s="7"/>
      <c r="AV97" s="4">
        <v>15</v>
      </c>
      <c r="AW97" s="8">
        <v>1412.21</v>
      </c>
      <c r="AX97" s="4"/>
      <c r="AY97" s="8"/>
      <c r="AZ97" s="7"/>
      <c r="BA97" s="7"/>
      <c r="BB97" s="7">
        <v>1</v>
      </c>
      <c r="BC97" s="4">
        <v>24</v>
      </c>
      <c r="BD97" s="8">
        <v>2244.06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0.6293</v>
      </c>
      <c r="BJ97" s="4">
        <v>15</v>
      </c>
      <c r="BK97" s="8">
        <v>1412.21</v>
      </c>
      <c r="BL97" s="2" t="s">
        <v>1371</v>
      </c>
      <c r="BM97" s="7">
        <v>1</v>
      </c>
      <c r="BN97" s="7">
        <v>1</v>
      </c>
      <c r="BO97" s="4">
        <v>1</v>
      </c>
      <c r="BP97" s="8">
        <v>82.01</v>
      </c>
      <c r="BQ97" s="4"/>
      <c r="BR97" s="8"/>
      <c r="BS97" s="7"/>
      <c r="BT97" s="7"/>
      <c r="BU97" s="2" t="s">
        <v>138</v>
      </c>
      <c r="BV97" s="2" t="s">
        <v>129</v>
      </c>
      <c r="BW97" s="2" t="s">
        <v>558</v>
      </c>
      <c r="BX97" s="2" t="s">
        <v>559</v>
      </c>
      <c r="BY97" s="2" t="s">
        <v>141</v>
      </c>
      <c r="BZ97" s="2" t="s">
        <v>132</v>
      </c>
      <c r="CA97" s="4">
        <v>2</v>
      </c>
      <c r="CB97" s="8">
        <v>232.16</v>
      </c>
      <c r="CC97" s="4"/>
      <c r="CD97" s="8"/>
      <c r="CE97" s="7"/>
      <c r="CF97" s="7"/>
      <c r="CG97" s="2" t="s">
        <v>138</v>
      </c>
      <c r="CH97" s="2" t="s">
        <v>129</v>
      </c>
      <c r="CI97" s="2" t="s">
        <v>1370</v>
      </c>
      <c r="CJ97" s="2" t="s">
        <v>1372</v>
      </c>
      <c r="CK97" s="2" t="s">
        <v>141</v>
      </c>
      <c r="CL97" s="2" t="s">
        <v>132</v>
      </c>
      <c r="CM97" s="4"/>
      <c r="CN97" s="8"/>
      <c r="CO97" s="4"/>
      <c r="CP97" s="8"/>
      <c r="CQ97" s="7"/>
      <c r="CR97" s="7"/>
      <c r="CS97" s="2" t="s">
        <v>138</v>
      </c>
      <c r="CT97" s="2" t="s">
        <v>129</v>
      </c>
      <c r="CU97" s="2" t="s">
        <v>132</v>
      </c>
      <c r="CV97" s="2" t="s">
        <v>1373</v>
      </c>
      <c r="CW97" s="2" t="s">
        <v>141</v>
      </c>
      <c r="CX97" s="2" t="s">
        <v>132</v>
      </c>
      <c r="CY97" s="4">
        <v>2</v>
      </c>
      <c r="CZ97" s="8">
        <v>197.34</v>
      </c>
      <c r="DA97" s="4"/>
      <c r="DB97" s="8"/>
      <c r="DC97" s="7"/>
      <c r="DD97" s="7"/>
      <c r="DE97" s="2" t="s">
        <v>138</v>
      </c>
      <c r="DF97" s="2" t="s">
        <v>129</v>
      </c>
      <c r="DG97" s="2" t="s">
        <v>1370</v>
      </c>
      <c r="DH97" s="2" t="s">
        <v>1374</v>
      </c>
      <c r="DI97" s="2" t="s">
        <v>141</v>
      </c>
      <c r="DJ97" s="2" t="s">
        <v>132</v>
      </c>
      <c r="DK97" s="4">
        <v>2</v>
      </c>
      <c r="DL97" s="8">
        <v>202.16</v>
      </c>
      <c r="DM97" s="4"/>
      <c r="DN97" s="8"/>
      <c r="DO97" s="7"/>
      <c r="DP97" s="7"/>
      <c r="DQ97" s="2" t="s">
        <v>138</v>
      </c>
      <c r="DR97" s="2" t="s">
        <v>129</v>
      </c>
      <c r="DS97" s="2" t="s">
        <v>361</v>
      </c>
      <c r="DT97" s="2" t="s">
        <v>1375</v>
      </c>
      <c r="DU97" s="2" t="s">
        <v>141</v>
      </c>
      <c r="DV97" s="2" t="s">
        <v>132</v>
      </c>
      <c r="DW97" s="4">
        <v>6</v>
      </c>
      <c r="DX97" s="8">
        <v>530.22</v>
      </c>
      <c r="DY97" s="4"/>
      <c r="DZ97" s="8"/>
      <c r="EA97" s="7"/>
      <c r="EB97" s="7"/>
      <c r="EC97" s="2" t="s">
        <v>138</v>
      </c>
      <c r="ED97" s="2" t="s">
        <v>129</v>
      </c>
      <c r="EE97" s="2" t="s">
        <v>1376</v>
      </c>
      <c r="EF97" s="2" t="s">
        <v>990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171</v>
      </c>
      <c r="EP97" s="2" t="s">
        <v>129</v>
      </c>
      <c r="EQ97" s="2" t="s">
        <v>132</v>
      </c>
      <c r="ER97" s="2" t="s">
        <v>132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138</v>
      </c>
      <c r="FB97" s="2" t="s">
        <v>129</v>
      </c>
      <c r="FC97" s="2" t="s">
        <v>1106</v>
      </c>
      <c r="FD97" s="2" t="s">
        <v>1377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138</v>
      </c>
      <c r="FN97" s="2" t="s">
        <v>129</v>
      </c>
      <c r="FO97" s="2" t="s">
        <v>1378</v>
      </c>
      <c r="FP97" s="2" t="s">
        <v>284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138</v>
      </c>
      <c r="FZ97" s="2" t="s">
        <v>129</v>
      </c>
      <c r="GA97" s="2" t="s">
        <v>156</v>
      </c>
      <c r="GB97" s="2" t="s">
        <v>792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138</v>
      </c>
      <c r="GL97" s="2" t="s">
        <v>129</v>
      </c>
      <c r="GM97" s="2" t="s">
        <v>370</v>
      </c>
      <c r="GN97" s="2" t="s">
        <v>804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160</v>
      </c>
      <c r="GX97" s="2" t="s">
        <v>129</v>
      </c>
      <c r="GY97" s="2" t="s">
        <v>132</v>
      </c>
      <c r="GZ97" s="2" t="s">
        <v>132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138</v>
      </c>
      <c r="HJ97" s="2" t="s">
        <v>129</v>
      </c>
      <c r="HK97" s="2" t="s">
        <v>312</v>
      </c>
      <c r="HL97" s="2" t="s">
        <v>1347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138</v>
      </c>
      <c r="HV97" s="2" t="s">
        <v>129</v>
      </c>
      <c r="HW97" s="2" t="s">
        <v>163</v>
      </c>
      <c r="HX97" s="2" t="s">
        <v>132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138</v>
      </c>
      <c r="IH97" s="2" t="s">
        <v>129</v>
      </c>
      <c r="II97" s="2" t="s">
        <v>643</v>
      </c>
      <c r="IJ97" s="2" t="s">
        <v>1286</v>
      </c>
      <c r="IK97" s="2" t="s">
        <v>141</v>
      </c>
      <c r="IL97" s="2" t="s">
        <v>132</v>
      </c>
      <c r="IM97" s="4">
        <v>2</v>
      </c>
      <c r="IN97" s="8">
        <v>168.32</v>
      </c>
      <c r="IO97" s="4"/>
      <c r="IP97" s="8"/>
      <c r="IQ97" s="7"/>
      <c r="IR97" s="7"/>
      <c r="IS97" s="2" t="s">
        <v>138</v>
      </c>
      <c r="IT97" s="2" t="s">
        <v>129</v>
      </c>
      <c r="IU97" s="2" t="s">
        <v>309</v>
      </c>
      <c r="IV97" s="2" t="s">
        <v>363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138</v>
      </c>
      <c r="JF97" s="2" t="s">
        <v>129</v>
      </c>
      <c r="JG97" s="2" t="s">
        <v>1370</v>
      </c>
      <c r="JH97" s="2" t="s">
        <v>132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138</v>
      </c>
      <c r="KD97" s="2" t="s">
        <v>168</v>
      </c>
      <c r="KE97" s="2" t="s">
        <v>1110</v>
      </c>
      <c r="KF97" s="2" t="s">
        <v>1379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171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171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172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171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171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172</v>
      </c>
      <c r="MX97" s="2" t="s">
        <v>129</v>
      </c>
      <c r="MY97" s="2" t="s">
        <v>132</v>
      </c>
      <c r="MZ97" s="2" t="s">
        <v>132</v>
      </c>
      <c r="NA97" s="2" t="s">
        <v>141</v>
      </c>
      <c r="NB97" s="2" t="s">
        <v>132</v>
      </c>
      <c r="NC97" s="4"/>
      <c r="ND97" s="8"/>
      <c r="NE97" s="4"/>
      <c r="NF97" s="8"/>
      <c r="NG97" s="7"/>
      <c r="NH97" s="7"/>
      <c r="NI97" s="2" t="s">
        <v>171</v>
      </c>
      <c r="NJ97" s="2" t="s">
        <v>129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171</v>
      </c>
      <c r="NV97" s="2" t="s">
        <v>173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171</v>
      </c>
      <c r="OH97" s="2" t="s">
        <v>129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138</v>
      </c>
      <c r="PF97" s="2" t="s">
        <v>173</v>
      </c>
      <c r="PG97" s="2" t="s">
        <v>312</v>
      </c>
      <c r="PH97" s="2" t="s">
        <v>1233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138</v>
      </c>
      <c r="QD97" s="2" t="s">
        <v>129</v>
      </c>
      <c r="QE97" s="2" t="s">
        <v>176</v>
      </c>
      <c r="QF97" s="2" t="s">
        <v>132</v>
      </c>
      <c r="QG97" s="2" t="s">
        <v>141</v>
      </c>
      <c r="QH97" s="2" t="s">
        <v>132</v>
      </c>
      <c r="QI97" s="4"/>
      <c r="QJ97" s="8"/>
      <c r="QK97" s="4"/>
      <c r="QL97" s="8"/>
      <c r="QM97" s="7"/>
      <c r="QN97" s="7"/>
      <c r="QO97" s="2" t="s">
        <v>308</v>
      </c>
      <c r="QP97" s="2" t="s">
        <v>173</v>
      </c>
      <c r="QQ97" s="2" t="s">
        <v>132</v>
      </c>
      <c r="QR97" s="2" t="s">
        <v>132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171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132</v>
      </c>
      <c r="RG97" s="4"/>
      <c r="RH97" s="8"/>
      <c r="RI97" s="4"/>
      <c r="RJ97" s="8"/>
      <c r="RK97" s="7"/>
      <c r="RL97" s="7"/>
      <c r="RM97" s="2" t="s">
        <v>138</v>
      </c>
      <c r="RN97" s="2" t="s">
        <v>173</v>
      </c>
      <c r="RO97" s="2" t="s">
        <v>546</v>
      </c>
      <c r="RP97" s="2" t="s">
        <v>374</v>
      </c>
      <c r="RQ97" s="2" t="s">
        <v>141</v>
      </c>
      <c r="RR97" s="2" t="s">
        <v>132</v>
      </c>
    </row>
    <row r="98">
      <c r="A98" s="2" t="s">
        <v>1380</v>
      </c>
      <c r="B98" s="2" t="s">
        <v>121</v>
      </c>
      <c r="C98" s="2" t="s">
        <v>1308</v>
      </c>
      <c r="D98" s="2" t="s">
        <v>522</v>
      </c>
      <c r="E98" s="2" t="s">
        <v>523</v>
      </c>
      <c r="F98" s="2" t="s">
        <v>1368</v>
      </c>
      <c r="G98" s="2" t="s">
        <v>1368</v>
      </c>
      <c r="H98" s="2" t="s">
        <v>1368</v>
      </c>
      <c r="I98" s="2" t="s">
        <v>1369</v>
      </c>
      <c r="J98" s="2" t="s">
        <v>127</v>
      </c>
      <c r="K98" s="2" t="s">
        <v>218</v>
      </c>
      <c r="L98" s="3">
        <v>80.15</v>
      </c>
      <c r="M98" s="3">
        <v>84.16</v>
      </c>
      <c r="N98" s="3">
        <v>184.99</v>
      </c>
      <c r="O98" s="2" t="s">
        <v>129</v>
      </c>
      <c r="P98" s="2" t="s">
        <v>256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1312</v>
      </c>
      <c r="V98" s="2" t="s">
        <v>133</v>
      </c>
      <c r="W98" s="2" t="s">
        <v>409</v>
      </c>
      <c r="X98" s="2" t="s">
        <v>132</v>
      </c>
      <c r="Y98" s="2" t="s">
        <v>1313</v>
      </c>
      <c r="Z98" s="4">
        <v>90</v>
      </c>
      <c r="AA98" s="4">
        <f>=ROUNDDOWN(18.3673469387755,0)</f>
      </c>
      <c r="AB98" s="5">
        <v>4.9</v>
      </c>
      <c r="AC98" s="2" t="s">
        <v>586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9</v>
      </c>
      <c r="AQ98" s="8">
        <v>831.85</v>
      </c>
      <c r="AR98" s="4"/>
      <c r="AS98" s="8"/>
      <c r="AT98" s="7"/>
      <c r="AU98" s="7"/>
      <c r="AV98" s="4">
        <v>9</v>
      </c>
      <c r="AW98" s="8">
        <v>831.85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0.3707</v>
      </c>
      <c r="BJ98" s="4">
        <v>9</v>
      </c>
      <c r="BK98" s="8">
        <v>831.85</v>
      </c>
      <c r="BL98" s="2" t="s">
        <v>1381</v>
      </c>
      <c r="BM98" s="7">
        <v>1</v>
      </c>
      <c r="BN98" s="7">
        <v>1</v>
      </c>
      <c r="BO98" s="4">
        <v>2</v>
      </c>
      <c r="BP98" s="8">
        <v>154.18</v>
      </c>
      <c r="BQ98" s="4"/>
      <c r="BR98" s="8"/>
      <c r="BS98" s="7"/>
      <c r="BT98" s="7"/>
      <c r="BU98" s="2" t="s">
        <v>138</v>
      </c>
      <c r="BV98" s="2" t="s">
        <v>129</v>
      </c>
      <c r="BW98" s="2" t="s">
        <v>814</v>
      </c>
      <c r="BX98" s="2" t="s">
        <v>1382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138</v>
      </c>
      <c r="CH98" s="2" t="s">
        <v>129</v>
      </c>
      <c r="CI98" s="2" t="s">
        <v>1315</v>
      </c>
      <c r="CJ98" s="2" t="s">
        <v>1383</v>
      </c>
      <c r="CK98" s="2" t="s">
        <v>141</v>
      </c>
      <c r="CL98" s="2" t="s">
        <v>132</v>
      </c>
      <c r="CM98" s="4"/>
      <c r="CN98" s="8"/>
      <c r="CO98" s="4"/>
      <c r="CP98" s="8"/>
      <c r="CQ98" s="7"/>
      <c r="CR98" s="7"/>
      <c r="CS98" s="2" t="s">
        <v>308</v>
      </c>
      <c r="CT98" s="2" t="s">
        <v>173</v>
      </c>
      <c r="CU98" s="2" t="s">
        <v>132</v>
      </c>
      <c r="CV98" s="2" t="s">
        <v>132</v>
      </c>
      <c r="CW98" s="2" t="s">
        <v>141</v>
      </c>
      <c r="CX98" s="2" t="s">
        <v>132</v>
      </c>
      <c r="CY98" s="4">
        <v>4</v>
      </c>
      <c r="CZ98" s="8">
        <v>394.68</v>
      </c>
      <c r="DA98" s="4"/>
      <c r="DB98" s="8"/>
      <c r="DC98" s="7"/>
      <c r="DD98" s="7"/>
      <c r="DE98" s="2" t="s">
        <v>138</v>
      </c>
      <c r="DF98" s="2" t="s">
        <v>129</v>
      </c>
      <c r="DG98" s="2" t="s">
        <v>817</v>
      </c>
      <c r="DH98" s="2" t="s">
        <v>1384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138</v>
      </c>
      <c r="DR98" s="2" t="s">
        <v>129</v>
      </c>
      <c r="DS98" s="2" t="s">
        <v>193</v>
      </c>
      <c r="DT98" s="2" t="s">
        <v>191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166</v>
      </c>
      <c r="ED98" s="2" t="s">
        <v>129</v>
      </c>
      <c r="EE98" s="2" t="s">
        <v>132</v>
      </c>
      <c r="EF98" s="2" t="s">
        <v>132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171</v>
      </c>
      <c r="EP98" s="2" t="s">
        <v>129</v>
      </c>
      <c r="EQ98" s="2" t="s">
        <v>132</v>
      </c>
      <c r="ER98" s="2" t="s">
        <v>132</v>
      </c>
      <c r="ES98" s="2" t="s">
        <v>141</v>
      </c>
      <c r="ET98" s="2" t="s">
        <v>132</v>
      </c>
      <c r="EU98" s="4">
        <v>2</v>
      </c>
      <c r="EV98" s="8">
        <v>192.1</v>
      </c>
      <c r="EW98" s="4"/>
      <c r="EX98" s="8"/>
      <c r="EY98" s="7"/>
      <c r="EZ98" s="7"/>
      <c r="FA98" s="2" t="s">
        <v>138</v>
      </c>
      <c r="FB98" s="2" t="s">
        <v>129</v>
      </c>
      <c r="FC98" s="2" t="s">
        <v>1385</v>
      </c>
      <c r="FD98" s="2" t="s">
        <v>1386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138</v>
      </c>
      <c r="FN98" s="2" t="s">
        <v>129</v>
      </c>
      <c r="FO98" s="2" t="s">
        <v>937</v>
      </c>
      <c r="FP98" s="2" t="s">
        <v>1387</v>
      </c>
      <c r="FQ98" s="2" t="s">
        <v>141</v>
      </c>
      <c r="FR98" s="2" t="s">
        <v>132</v>
      </c>
      <c r="FS98" s="4"/>
      <c r="FT98" s="8"/>
      <c r="FU98" s="4"/>
      <c r="FV98" s="8"/>
      <c r="FW98" s="7"/>
      <c r="FX98" s="7"/>
      <c r="FY98" s="2" t="s">
        <v>138</v>
      </c>
      <c r="FZ98" s="2" t="s">
        <v>129</v>
      </c>
      <c r="GA98" s="2" t="s">
        <v>156</v>
      </c>
      <c r="GB98" s="2" t="s">
        <v>379</v>
      </c>
      <c r="GC98" s="2" t="s">
        <v>141</v>
      </c>
      <c r="GD98" s="2" t="s">
        <v>132</v>
      </c>
      <c r="GE98" s="4">
        <v>1</v>
      </c>
      <c r="GF98" s="8">
        <v>90.89</v>
      </c>
      <c r="GG98" s="4"/>
      <c r="GH98" s="8"/>
      <c r="GI98" s="7"/>
      <c r="GJ98" s="7"/>
      <c r="GK98" s="2" t="s">
        <v>138</v>
      </c>
      <c r="GL98" s="2" t="s">
        <v>129</v>
      </c>
      <c r="GM98" s="2" t="s">
        <v>370</v>
      </c>
      <c r="GN98" s="2" t="s">
        <v>724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160</v>
      </c>
      <c r="GX98" s="2" t="s">
        <v>129</v>
      </c>
      <c r="GY98" s="2" t="s">
        <v>132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138</v>
      </c>
      <c r="HJ98" s="2" t="s">
        <v>129</v>
      </c>
      <c r="HK98" s="2" t="s">
        <v>1388</v>
      </c>
      <c r="HL98" s="2" t="s">
        <v>1389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138</v>
      </c>
      <c r="HV98" s="2" t="s">
        <v>129</v>
      </c>
      <c r="HW98" s="2" t="s">
        <v>897</v>
      </c>
      <c r="HX98" s="2" t="s">
        <v>132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247</v>
      </c>
      <c r="IJ98" s="2" t="s">
        <v>1390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166</v>
      </c>
      <c r="IT98" s="2" t="s">
        <v>129</v>
      </c>
      <c r="IU98" s="2" t="s">
        <v>132</v>
      </c>
      <c r="IV98" s="2" t="s">
        <v>132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138</v>
      </c>
      <c r="JF98" s="2" t="s">
        <v>129</v>
      </c>
      <c r="JG98" s="2" t="s">
        <v>1391</v>
      </c>
      <c r="JH98" s="2" t="s">
        <v>1392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138</v>
      </c>
      <c r="KD98" s="2" t="s">
        <v>168</v>
      </c>
      <c r="KE98" s="2" t="s">
        <v>814</v>
      </c>
      <c r="KF98" s="2" t="s">
        <v>1393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171</v>
      </c>
      <c r="KP98" s="2" t="s">
        <v>129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171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172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171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171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171</v>
      </c>
      <c r="NJ98" s="2" t="s">
        <v>129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171</v>
      </c>
      <c r="NV98" s="2" t="s">
        <v>173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171</v>
      </c>
      <c r="OH98" s="2" t="s">
        <v>129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138</v>
      </c>
      <c r="PF98" s="2" t="s">
        <v>173</v>
      </c>
      <c r="PG98" s="2" t="s">
        <v>312</v>
      </c>
      <c r="PH98" s="2" t="s">
        <v>132</v>
      </c>
      <c r="PI98" s="2" t="s">
        <v>141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138</v>
      </c>
      <c r="QD98" s="2" t="s">
        <v>129</v>
      </c>
      <c r="QE98" s="2" t="s">
        <v>176</v>
      </c>
      <c r="QF98" s="2" t="s">
        <v>132</v>
      </c>
      <c r="QG98" s="2" t="s">
        <v>141</v>
      </c>
      <c r="QH98" s="2" t="s">
        <v>132</v>
      </c>
      <c r="QI98" s="4"/>
      <c r="QJ98" s="8"/>
      <c r="QK98" s="4"/>
      <c r="QL98" s="8"/>
      <c r="QM98" s="7"/>
      <c r="QN98" s="7"/>
      <c r="QO98" s="2" t="s">
        <v>138</v>
      </c>
      <c r="QP98" s="2" t="s">
        <v>173</v>
      </c>
      <c r="QQ98" s="2" t="s">
        <v>1325</v>
      </c>
      <c r="QR98" s="2" t="s">
        <v>1394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171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232</v>
      </c>
      <c r="RG98" s="4"/>
      <c r="RH98" s="8"/>
      <c r="RI98" s="4"/>
      <c r="RJ98" s="8"/>
      <c r="RK98" s="7"/>
      <c r="RL98" s="7"/>
      <c r="RM98" s="2" t="s">
        <v>138</v>
      </c>
      <c r="RN98" s="2" t="s">
        <v>173</v>
      </c>
      <c r="RO98" s="2" t="s">
        <v>154</v>
      </c>
      <c r="RP98" s="2" t="s">
        <v>211</v>
      </c>
      <c r="RQ98" s="2" t="s">
        <v>141</v>
      </c>
      <c r="RR98" s="2" t="s">
        <v>132</v>
      </c>
    </row>
    <row r="99">
      <c r="A99" s="2" t="s">
        <v>1395</v>
      </c>
      <c r="B99" s="2" t="s">
        <v>121</v>
      </c>
      <c r="C99" s="2" t="s">
        <v>1308</v>
      </c>
      <c r="D99" s="2" t="s">
        <v>522</v>
      </c>
      <c r="E99" s="2" t="s">
        <v>523</v>
      </c>
      <c r="F99" s="2" t="s">
        <v>1396</v>
      </c>
      <c r="G99" s="2" t="s">
        <v>1396</v>
      </c>
      <c r="H99" s="2" t="s">
        <v>1396</v>
      </c>
      <c r="I99" s="2" t="s">
        <v>1397</v>
      </c>
      <c r="J99" s="2" t="s">
        <v>127</v>
      </c>
      <c r="K99" s="2" t="s">
        <v>697</v>
      </c>
      <c r="L99" s="3">
        <v>54.94</v>
      </c>
      <c r="M99" s="3">
        <v>57.69</v>
      </c>
      <c r="N99" s="3">
        <v>119.99</v>
      </c>
      <c r="O99" s="2" t="s">
        <v>129</v>
      </c>
      <c r="P99" s="2" t="s">
        <v>256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132</v>
      </c>
      <c r="V99" s="2" t="s">
        <v>186</v>
      </c>
      <c r="W99" s="2" t="s">
        <v>132</v>
      </c>
      <c r="X99" s="2" t="s">
        <v>132</v>
      </c>
      <c r="Y99" s="2" t="s">
        <v>1398</v>
      </c>
      <c r="Z99" s="4">
        <v>123</v>
      </c>
      <c r="AA99" s="4">
        <f>=ROUNDDOWN(20.5,0)</f>
      </c>
      <c r="AB99" s="5">
        <v>6</v>
      </c>
      <c r="AC99" s="2" t="s">
        <v>529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20</v>
      </c>
      <c r="AQ99" s="8">
        <v>1165.44</v>
      </c>
      <c r="AR99" s="4"/>
      <c r="AS99" s="8"/>
      <c r="AT99" s="7"/>
      <c r="AU99" s="7"/>
      <c r="AV99" s="4">
        <v>20</v>
      </c>
      <c r="AW99" s="8">
        <v>1165.44</v>
      </c>
      <c r="AX99" s="4"/>
      <c r="AY99" s="8"/>
      <c r="AZ99" s="7"/>
      <c r="BA99" s="7"/>
      <c r="BB99" s="7">
        <v>1</v>
      </c>
      <c r="BC99" s="4">
        <v>28</v>
      </c>
      <c r="BD99" s="8">
        <v>1646.15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0.708</v>
      </c>
      <c r="BJ99" s="4">
        <v>20</v>
      </c>
      <c r="BK99" s="8">
        <v>1165.44</v>
      </c>
      <c r="BL99" s="2" t="s">
        <v>1399</v>
      </c>
      <c r="BM99" s="7">
        <v>1</v>
      </c>
      <c r="BN99" s="7">
        <v>1</v>
      </c>
      <c r="BO99" s="4">
        <v>7</v>
      </c>
      <c r="BP99" s="8">
        <v>402.25</v>
      </c>
      <c r="BQ99" s="4"/>
      <c r="BR99" s="8"/>
      <c r="BS99" s="7"/>
      <c r="BT99" s="7"/>
      <c r="BU99" s="2" t="s">
        <v>138</v>
      </c>
      <c r="BV99" s="2" t="s">
        <v>129</v>
      </c>
      <c r="BW99" s="2" t="s">
        <v>989</v>
      </c>
      <c r="BX99" s="2" t="s">
        <v>1400</v>
      </c>
      <c r="BY99" s="2" t="s">
        <v>141</v>
      </c>
      <c r="BZ99" s="2" t="s">
        <v>132</v>
      </c>
      <c r="CA99" s="4">
        <v>2</v>
      </c>
      <c r="CB99" s="8">
        <v>115.36</v>
      </c>
      <c r="CC99" s="4"/>
      <c r="CD99" s="8"/>
      <c r="CE99" s="7"/>
      <c r="CF99" s="7"/>
      <c r="CG99" s="2" t="s">
        <v>138</v>
      </c>
      <c r="CH99" s="2" t="s">
        <v>129</v>
      </c>
      <c r="CI99" s="2" t="s">
        <v>1129</v>
      </c>
      <c r="CJ99" s="2" t="s">
        <v>1401</v>
      </c>
      <c r="CK99" s="2" t="s">
        <v>141</v>
      </c>
      <c r="CL99" s="2" t="s">
        <v>132</v>
      </c>
      <c r="CM99" s="4"/>
      <c r="CN99" s="8"/>
      <c r="CO99" s="4"/>
      <c r="CP99" s="8"/>
      <c r="CQ99" s="7"/>
      <c r="CR99" s="7"/>
      <c r="CS99" s="2" t="s">
        <v>138</v>
      </c>
      <c r="CT99" s="2" t="s">
        <v>173</v>
      </c>
      <c r="CU99" s="2" t="s">
        <v>132</v>
      </c>
      <c r="CV99" s="2" t="s">
        <v>1402</v>
      </c>
      <c r="CW99" s="2" t="s">
        <v>141</v>
      </c>
      <c r="CX99" s="2" t="s">
        <v>132</v>
      </c>
      <c r="CY99" s="4">
        <v>2</v>
      </c>
      <c r="CZ99" s="8">
        <v>140.92</v>
      </c>
      <c r="DA99" s="4"/>
      <c r="DB99" s="8"/>
      <c r="DC99" s="7"/>
      <c r="DD99" s="7"/>
      <c r="DE99" s="2" t="s">
        <v>138</v>
      </c>
      <c r="DF99" s="2" t="s">
        <v>129</v>
      </c>
      <c r="DG99" s="2" t="s">
        <v>536</v>
      </c>
      <c r="DH99" s="2" t="s">
        <v>1403</v>
      </c>
      <c r="DI99" s="2" t="s">
        <v>141</v>
      </c>
      <c r="DJ99" s="2" t="s">
        <v>132</v>
      </c>
      <c r="DK99" s="4"/>
      <c r="DL99" s="8"/>
      <c r="DM99" s="4"/>
      <c r="DN99" s="8"/>
      <c r="DO99" s="7"/>
      <c r="DP99" s="7"/>
      <c r="DQ99" s="2" t="s">
        <v>138</v>
      </c>
      <c r="DR99" s="2" t="s">
        <v>129</v>
      </c>
      <c r="DS99" s="2" t="s">
        <v>266</v>
      </c>
      <c r="DT99" s="2" t="s">
        <v>1175</v>
      </c>
      <c r="DU99" s="2" t="s">
        <v>141</v>
      </c>
      <c r="DV99" s="2" t="s">
        <v>132</v>
      </c>
      <c r="DW99" s="4"/>
      <c r="DX99" s="8"/>
      <c r="DY99" s="4"/>
      <c r="DZ99" s="8"/>
      <c r="EA99" s="7"/>
      <c r="EB99" s="7"/>
      <c r="EC99" s="2" t="s">
        <v>138</v>
      </c>
      <c r="ED99" s="2" t="s">
        <v>173</v>
      </c>
      <c r="EE99" s="2" t="s">
        <v>540</v>
      </c>
      <c r="EF99" s="2" t="s">
        <v>1404</v>
      </c>
      <c r="EG99" s="2" t="s">
        <v>141</v>
      </c>
      <c r="EH99" s="2" t="s">
        <v>132</v>
      </c>
      <c r="EI99" s="4"/>
      <c r="EJ99" s="8"/>
      <c r="EK99" s="4"/>
      <c r="EL99" s="8"/>
      <c r="EM99" s="7"/>
      <c r="EN99" s="7"/>
      <c r="EO99" s="2" t="s">
        <v>171</v>
      </c>
      <c r="EP99" s="2" t="s">
        <v>129</v>
      </c>
      <c r="EQ99" s="2" t="s">
        <v>132</v>
      </c>
      <c r="ER99" s="2" t="s">
        <v>132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138</v>
      </c>
      <c r="FB99" s="2" t="s">
        <v>129</v>
      </c>
      <c r="FC99" s="2" t="s">
        <v>620</v>
      </c>
      <c r="FD99" s="2" t="s">
        <v>1405</v>
      </c>
      <c r="FE99" s="2" t="s">
        <v>141</v>
      </c>
      <c r="FF99" s="2" t="s">
        <v>132</v>
      </c>
      <c r="FG99" s="4">
        <v>1</v>
      </c>
      <c r="FH99" s="8">
        <v>55.33</v>
      </c>
      <c r="FI99" s="4"/>
      <c r="FJ99" s="8"/>
      <c r="FK99" s="7"/>
      <c r="FL99" s="7"/>
      <c r="FM99" s="2" t="s">
        <v>138</v>
      </c>
      <c r="FN99" s="2" t="s">
        <v>129</v>
      </c>
      <c r="FO99" s="2" t="s">
        <v>591</v>
      </c>
      <c r="FP99" s="2" t="s">
        <v>617</v>
      </c>
      <c r="FQ99" s="2" t="s">
        <v>141</v>
      </c>
      <c r="FR99" s="2" t="s">
        <v>132</v>
      </c>
      <c r="FS99" s="4">
        <v>7</v>
      </c>
      <c r="FT99" s="8">
        <v>403.76</v>
      </c>
      <c r="FU99" s="4"/>
      <c r="FV99" s="8"/>
      <c r="FW99" s="7"/>
      <c r="FX99" s="7"/>
      <c r="FY99" s="2" t="s">
        <v>138</v>
      </c>
      <c r="FZ99" s="2" t="s">
        <v>129</v>
      </c>
      <c r="GA99" s="2" t="s">
        <v>156</v>
      </c>
      <c r="GB99" s="2" t="s">
        <v>1406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138</v>
      </c>
      <c r="GL99" s="2" t="s">
        <v>129</v>
      </c>
      <c r="GM99" s="2" t="s">
        <v>370</v>
      </c>
      <c r="GN99" s="2" t="s">
        <v>1148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160</v>
      </c>
      <c r="GX99" s="2" t="s">
        <v>129</v>
      </c>
      <c r="GY99" s="2" t="s">
        <v>132</v>
      </c>
      <c r="GZ99" s="2" t="s">
        <v>132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138</v>
      </c>
      <c r="HJ99" s="2" t="s">
        <v>129</v>
      </c>
      <c r="HK99" s="2" t="s">
        <v>161</v>
      </c>
      <c r="HL99" s="2" t="s">
        <v>1407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138</v>
      </c>
      <c r="HV99" s="2" t="s">
        <v>129</v>
      </c>
      <c r="HW99" s="2" t="s">
        <v>163</v>
      </c>
      <c r="HX99" s="2" t="s">
        <v>132</v>
      </c>
      <c r="HY99" s="2" t="s">
        <v>141</v>
      </c>
      <c r="HZ99" s="2" t="s">
        <v>132</v>
      </c>
      <c r="IA99" s="4">
        <v>1</v>
      </c>
      <c r="IB99" s="8">
        <v>47.82</v>
      </c>
      <c r="IC99" s="4"/>
      <c r="ID99" s="8"/>
      <c r="IE99" s="7"/>
      <c r="IF99" s="7"/>
      <c r="IG99" s="2" t="s">
        <v>138</v>
      </c>
      <c r="IH99" s="2" t="s">
        <v>129</v>
      </c>
      <c r="II99" s="2" t="s">
        <v>164</v>
      </c>
      <c r="IJ99" s="2" t="s">
        <v>1408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138</v>
      </c>
      <c r="IT99" s="2" t="s">
        <v>129</v>
      </c>
      <c r="IU99" s="2" t="s">
        <v>309</v>
      </c>
      <c r="IV99" s="2" t="s">
        <v>396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138</v>
      </c>
      <c r="JF99" s="2" t="s">
        <v>129</v>
      </c>
      <c r="JG99" s="2" t="s">
        <v>1129</v>
      </c>
      <c r="JH99" s="2" t="s">
        <v>1409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138</v>
      </c>
      <c r="KD99" s="2" t="s">
        <v>168</v>
      </c>
      <c r="KE99" s="2" t="s">
        <v>169</v>
      </c>
      <c r="KF99" s="2" t="s">
        <v>1410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171</v>
      </c>
      <c r="KP99" s="2" t="s">
        <v>129</v>
      </c>
      <c r="KQ99" s="2" t="s">
        <v>132</v>
      </c>
      <c r="KR99" s="2" t="s">
        <v>132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172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171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171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171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171</v>
      </c>
      <c r="NV99" s="2" t="s">
        <v>173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171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138</v>
      </c>
      <c r="PF99" s="2" t="s">
        <v>173</v>
      </c>
      <c r="PG99" s="2" t="s">
        <v>312</v>
      </c>
      <c r="PH99" s="2" t="s">
        <v>132</v>
      </c>
      <c r="PI99" s="2" t="s">
        <v>141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138</v>
      </c>
      <c r="QD99" s="2" t="s">
        <v>129</v>
      </c>
      <c r="QE99" s="2" t="s">
        <v>176</v>
      </c>
      <c r="QF99" s="2" t="s">
        <v>132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138</v>
      </c>
      <c r="QP99" s="2" t="s">
        <v>173</v>
      </c>
      <c r="QQ99" s="2" t="s">
        <v>991</v>
      </c>
      <c r="QR99" s="2" t="s">
        <v>1390</v>
      </c>
      <c r="QS99" s="2" t="s">
        <v>141</v>
      </c>
      <c r="QT99" s="2" t="s">
        <v>132</v>
      </c>
      <c r="QU99" s="4"/>
      <c r="QV99" s="8"/>
      <c r="QW99" s="4"/>
      <c r="QX99" s="8"/>
      <c r="QY99" s="7"/>
      <c r="QZ99" s="7"/>
      <c r="RA99" s="2" t="s">
        <v>171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138</v>
      </c>
      <c r="RN99" s="2" t="s">
        <v>173</v>
      </c>
      <c r="RO99" s="2" t="s">
        <v>615</v>
      </c>
      <c r="RP99" s="2" t="s">
        <v>1411</v>
      </c>
      <c r="RQ99" s="2" t="s">
        <v>141</v>
      </c>
      <c r="RR99" s="2" t="s">
        <v>132</v>
      </c>
    </row>
    <row r="100">
      <c r="A100" s="2" t="s">
        <v>1412</v>
      </c>
      <c r="B100" s="2" t="s">
        <v>121</v>
      </c>
      <c r="C100" s="2" t="s">
        <v>1308</v>
      </c>
      <c r="D100" s="2" t="s">
        <v>522</v>
      </c>
      <c r="E100" s="2" t="s">
        <v>523</v>
      </c>
      <c r="F100" s="2" t="s">
        <v>1396</v>
      </c>
      <c r="G100" s="2" t="s">
        <v>1396</v>
      </c>
      <c r="H100" s="2" t="s">
        <v>1396</v>
      </c>
      <c r="I100" s="2" t="s">
        <v>1397</v>
      </c>
      <c r="J100" s="2" t="s">
        <v>127</v>
      </c>
      <c r="K100" s="2" t="s">
        <v>1413</v>
      </c>
      <c r="L100" s="3">
        <v>54.94</v>
      </c>
      <c r="M100" s="3">
        <v>57.69</v>
      </c>
      <c r="N100" s="3">
        <v>119.99</v>
      </c>
      <c r="O100" s="2" t="s">
        <v>129</v>
      </c>
      <c r="P100" s="2" t="s">
        <v>219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185</v>
      </c>
      <c r="V100" s="2" t="s">
        <v>133</v>
      </c>
      <c r="W100" s="2" t="s">
        <v>134</v>
      </c>
      <c r="X100" s="2" t="s">
        <v>132</v>
      </c>
      <c r="Y100" s="2" t="s">
        <v>1414</v>
      </c>
      <c r="Z100" s="4">
        <v>257</v>
      </c>
      <c r="AA100" s="4">
        <f>=ROUNDDOWN(51.4,0)</f>
      </c>
      <c r="AB100" s="5">
        <v>5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8</v>
      </c>
      <c r="AQ100" s="8">
        <v>480.71</v>
      </c>
      <c r="AR100" s="4"/>
      <c r="AS100" s="8"/>
      <c r="AT100" s="7"/>
      <c r="AU100" s="7"/>
      <c r="AV100" s="4">
        <v>8</v>
      </c>
      <c r="AW100" s="8">
        <v>480.71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0.292</v>
      </c>
      <c r="BJ100" s="4">
        <v>8</v>
      </c>
      <c r="BK100" s="8">
        <v>480.71</v>
      </c>
      <c r="BL100" s="2" t="s">
        <v>1415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129</v>
      </c>
      <c r="BW100" s="2" t="s">
        <v>1321</v>
      </c>
      <c r="BX100" s="2" t="s">
        <v>1416</v>
      </c>
      <c r="BY100" s="2" t="s">
        <v>141</v>
      </c>
      <c r="BZ100" s="2" t="s">
        <v>132</v>
      </c>
      <c r="CA100" s="4">
        <v>2</v>
      </c>
      <c r="CB100" s="8">
        <v>130.36</v>
      </c>
      <c r="CC100" s="4"/>
      <c r="CD100" s="8"/>
      <c r="CE100" s="7"/>
      <c r="CF100" s="7"/>
      <c r="CG100" s="2" t="s">
        <v>138</v>
      </c>
      <c r="CH100" s="2" t="s">
        <v>129</v>
      </c>
      <c r="CI100" s="2" t="s">
        <v>1414</v>
      </c>
      <c r="CJ100" s="2" t="s">
        <v>757</v>
      </c>
      <c r="CK100" s="2" t="s">
        <v>141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138</v>
      </c>
      <c r="CT100" s="2" t="s">
        <v>129</v>
      </c>
      <c r="CU100" s="2" t="s">
        <v>132</v>
      </c>
      <c r="CV100" s="2" t="s">
        <v>132</v>
      </c>
      <c r="CW100" s="2" t="s">
        <v>141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138</v>
      </c>
      <c r="DF100" s="2" t="s">
        <v>129</v>
      </c>
      <c r="DG100" s="2" t="s">
        <v>1414</v>
      </c>
      <c r="DH100" s="2" t="s">
        <v>778</v>
      </c>
      <c r="DI100" s="2" t="s">
        <v>141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129</v>
      </c>
      <c r="DS100" s="2" t="s">
        <v>361</v>
      </c>
      <c r="DT100" s="2" t="s">
        <v>1417</v>
      </c>
      <c r="DU100" s="2" t="s">
        <v>141</v>
      </c>
      <c r="DV100" s="2" t="s">
        <v>132</v>
      </c>
      <c r="DW100" s="4">
        <v>1</v>
      </c>
      <c r="DX100" s="8">
        <v>60.57</v>
      </c>
      <c r="DY100" s="4"/>
      <c r="DZ100" s="8"/>
      <c r="EA100" s="7"/>
      <c r="EB100" s="7"/>
      <c r="EC100" s="2" t="s">
        <v>138</v>
      </c>
      <c r="ED100" s="2" t="s">
        <v>129</v>
      </c>
      <c r="EE100" s="2" t="s">
        <v>431</v>
      </c>
      <c r="EF100" s="2" t="s">
        <v>1038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171</v>
      </c>
      <c r="EP100" s="2" t="s">
        <v>129</v>
      </c>
      <c r="EQ100" s="2" t="s">
        <v>132</v>
      </c>
      <c r="ER100" s="2" t="s">
        <v>132</v>
      </c>
      <c r="ES100" s="2" t="s">
        <v>141</v>
      </c>
      <c r="ET100" s="2" t="s">
        <v>132</v>
      </c>
      <c r="EU100" s="4">
        <v>1</v>
      </c>
      <c r="EV100" s="8">
        <v>63.76</v>
      </c>
      <c r="EW100" s="4"/>
      <c r="EX100" s="8"/>
      <c r="EY100" s="7"/>
      <c r="EZ100" s="7"/>
      <c r="FA100" s="2" t="s">
        <v>138</v>
      </c>
      <c r="FB100" s="2" t="s">
        <v>129</v>
      </c>
      <c r="FC100" s="2" t="s">
        <v>565</v>
      </c>
      <c r="FD100" s="2" t="s">
        <v>1418</v>
      </c>
      <c r="FE100" s="2" t="s">
        <v>141</v>
      </c>
      <c r="FF100" s="2" t="s">
        <v>132</v>
      </c>
      <c r="FG100" s="4">
        <v>2</v>
      </c>
      <c r="FH100" s="8">
        <v>110.66</v>
      </c>
      <c r="FI100" s="4"/>
      <c r="FJ100" s="8"/>
      <c r="FK100" s="7"/>
      <c r="FL100" s="7"/>
      <c r="FM100" s="2" t="s">
        <v>138</v>
      </c>
      <c r="FN100" s="2" t="s">
        <v>129</v>
      </c>
      <c r="FO100" s="2" t="s">
        <v>1378</v>
      </c>
      <c r="FP100" s="2" t="s">
        <v>1419</v>
      </c>
      <c r="FQ100" s="2" t="s">
        <v>141</v>
      </c>
      <c r="FR100" s="2" t="s">
        <v>132</v>
      </c>
      <c r="FS100" s="4">
        <v>2</v>
      </c>
      <c r="FT100" s="8">
        <v>115.36</v>
      </c>
      <c r="FU100" s="4"/>
      <c r="FV100" s="8"/>
      <c r="FW100" s="7"/>
      <c r="FX100" s="7"/>
      <c r="FY100" s="2" t="s">
        <v>138</v>
      </c>
      <c r="FZ100" s="2" t="s">
        <v>129</v>
      </c>
      <c r="GA100" s="2" t="s">
        <v>156</v>
      </c>
      <c r="GB100" s="2" t="s">
        <v>384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129</v>
      </c>
      <c r="GM100" s="2" t="s">
        <v>370</v>
      </c>
      <c r="GN100" s="2" t="s">
        <v>1148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160</v>
      </c>
      <c r="GX100" s="2" t="s">
        <v>129</v>
      </c>
      <c r="GY100" s="2" t="s">
        <v>132</v>
      </c>
      <c r="GZ100" s="2" t="s">
        <v>132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129</v>
      </c>
      <c r="HK100" s="2" t="s">
        <v>312</v>
      </c>
      <c r="HL100" s="2" t="s">
        <v>1420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129</v>
      </c>
      <c r="HW100" s="2" t="s">
        <v>163</v>
      </c>
      <c r="HX100" s="2" t="s">
        <v>132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1109</v>
      </c>
      <c r="IJ100" s="2" t="s">
        <v>1233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129</v>
      </c>
      <c r="IU100" s="2" t="s">
        <v>309</v>
      </c>
      <c r="IV100" s="2" t="s">
        <v>1182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129</v>
      </c>
      <c r="JG100" s="2" t="s">
        <v>1414</v>
      </c>
      <c r="JH100" s="2" t="s">
        <v>1416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138</v>
      </c>
      <c r="KD100" s="2" t="s">
        <v>168</v>
      </c>
      <c r="KE100" s="2" t="s">
        <v>1421</v>
      </c>
      <c r="KF100" s="2" t="s">
        <v>1016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129</v>
      </c>
      <c r="KQ100" s="2" t="s">
        <v>132</v>
      </c>
      <c r="KR100" s="2" t="s">
        <v>132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129</v>
      </c>
      <c r="MY100" s="2" t="s">
        <v>132</v>
      </c>
      <c r="MZ100" s="2" t="s">
        <v>132</v>
      </c>
      <c r="NA100" s="2" t="s">
        <v>141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129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173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173</v>
      </c>
      <c r="PG100" s="2" t="s">
        <v>312</v>
      </c>
      <c r="PH100" s="2" t="s">
        <v>132</v>
      </c>
      <c r="PI100" s="2" t="s">
        <v>141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138</v>
      </c>
      <c r="QD100" s="2" t="s">
        <v>129</v>
      </c>
      <c r="QE100" s="2" t="s">
        <v>176</v>
      </c>
      <c r="QF100" s="2" t="s">
        <v>132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308</v>
      </c>
      <c r="QP100" s="2" t="s">
        <v>173</v>
      </c>
      <c r="QQ100" s="2" t="s">
        <v>132</v>
      </c>
      <c r="QR100" s="2" t="s">
        <v>132</v>
      </c>
      <c r="QS100" s="2" t="s">
        <v>141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171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173</v>
      </c>
      <c r="RO100" s="2" t="s">
        <v>546</v>
      </c>
      <c r="RP100" s="2" t="s">
        <v>180</v>
      </c>
      <c r="RQ100" s="2" t="s">
        <v>141</v>
      </c>
      <c r="RR100" s="2" t="s">
        <v>132</v>
      </c>
    </row>
    <row r="101">
      <c r="A101" s="2" t="s">
        <v>1422</v>
      </c>
      <c r="B101" s="2" t="s">
        <v>121</v>
      </c>
      <c r="C101" s="2" t="s">
        <v>1308</v>
      </c>
      <c r="D101" s="2" t="s">
        <v>522</v>
      </c>
      <c r="E101" s="2" t="s">
        <v>523</v>
      </c>
      <c r="F101" s="2" t="s">
        <v>1423</v>
      </c>
      <c r="G101" s="2" t="s">
        <v>1423</v>
      </c>
      <c r="H101" s="2" t="s">
        <v>1423</v>
      </c>
      <c r="I101" s="2" t="s">
        <v>1424</v>
      </c>
      <c r="J101" s="2" t="s">
        <v>127</v>
      </c>
      <c r="K101" s="2" t="s">
        <v>697</v>
      </c>
      <c r="L101" s="3">
        <v>94.62</v>
      </c>
      <c r="M101" s="3">
        <v>99.35</v>
      </c>
      <c r="N101" s="3">
        <v>214.99</v>
      </c>
      <c r="O101" s="2" t="s">
        <v>129</v>
      </c>
      <c r="P101" s="2" t="s">
        <v>256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186</v>
      </c>
      <c r="W101" s="2" t="s">
        <v>409</v>
      </c>
      <c r="X101" s="2" t="s">
        <v>132</v>
      </c>
      <c r="Y101" s="2" t="s">
        <v>347</v>
      </c>
      <c r="Z101" s="4">
        <v>274</v>
      </c>
      <c r="AA101" s="4">
        <f>=ROUNDDOWN(45.6666666666667,0)</f>
      </c>
      <c r="AB101" s="5">
        <v>6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11</v>
      </c>
      <c r="AQ101" s="8">
        <v>1161.52</v>
      </c>
      <c r="AR101" s="4"/>
      <c r="AS101" s="8"/>
      <c r="AT101" s="7"/>
      <c r="AU101" s="7"/>
      <c r="AV101" s="4">
        <v>11</v>
      </c>
      <c r="AW101" s="8">
        <v>1161.52</v>
      </c>
      <c r="AX101" s="4"/>
      <c r="AY101" s="8"/>
      <c r="AZ101" s="7"/>
      <c r="BA101" s="7"/>
      <c r="BB101" s="7">
        <v>1</v>
      </c>
      <c r="BC101" s="4">
        <v>12</v>
      </c>
      <c r="BD101" s="8">
        <v>1200.69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0.9674</v>
      </c>
      <c r="BJ101" s="4">
        <v>11</v>
      </c>
      <c r="BK101" s="8">
        <v>1161.52</v>
      </c>
      <c r="BL101" s="2" t="s">
        <v>1425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138</v>
      </c>
      <c r="BV101" s="2" t="s">
        <v>129</v>
      </c>
      <c r="BW101" s="2" t="s">
        <v>1388</v>
      </c>
      <c r="BX101" s="2" t="s">
        <v>1426</v>
      </c>
      <c r="BY101" s="2" t="s">
        <v>141</v>
      </c>
      <c r="BZ101" s="2" t="s">
        <v>132</v>
      </c>
      <c r="CA101" s="4">
        <v>2</v>
      </c>
      <c r="CB101" s="8">
        <v>211.62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1427</v>
      </c>
      <c r="CJ101" s="2" t="s">
        <v>1388</v>
      </c>
      <c r="CK101" s="2" t="s">
        <v>141</v>
      </c>
      <c r="CL101" s="2" t="s">
        <v>132</v>
      </c>
      <c r="CM101" s="4">
        <v>1</v>
      </c>
      <c r="CN101" s="8">
        <v>118.28</v>
      </c>
      <c r="CO101" s="4"/>
      <c r="CP101" s="8"/>
      <c r="CQ101" s="7"/>
      <c r="CR101" s="7"/>
      <c r="CS101" s="2" t="s">
        <v>138</v>
      </c>
      <c r="CT101" s="2" t="s">
        <v>129</v>
      </c>
      <c r="CU101" s="2" t="s">
        <v>132</v>
      </c>
      <c r="CV101" s="2" t="s">
        <v>1373</v>
      </c>
      <c r="CW101" s="2" t="s">
        <v>141</v>
      </c>
      <c r="CX101" s="2" t="s">
        <v>132</v>
      </c>
      <c r="CY101" s="4">
        <v>1</v>
      </c>
      <c r="CZ101" s="8">
        <v>116.45</v>
      </c>
      <c r="DA101" s="4"/>
      <c r="DB101" s="8"/>
      <c r="DC101" s="7"/>
      <c r="DD101" s="7"/>
      <c r="DE101" s="2" t="s">
        <v>138</v>
      </c>
      <c r="DF101" s="2" t="s">
        <v>129</v>
      </c>
      <c r="DG101" s="2" t="s">
        <v>1428</v>
      </c>
      <c r="DH101" s="2" t="s">
        <v>993</v>
      </c>
      <c r="DI101" s="2" t="s">
        <v>141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129</v>
      </c>
      <c r="DS101" s="2" t="s">
        <v>193</v>
      </c>
      <c r="DT101" s="2" t="s">
        <v>191</v>
      </c>
      <c r="DU101" s="2" t="s">
        <v>141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129</v>
      </c>
      <c r="EE101" s="2" t="s">
        <v>540</v>
      </c>
      <c r="EF101" s="2" t="s">
        <v>742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129</v>
      </c>
      <c r="EQ101" s="2" t="s">
        <v>132</v>
      </c>
      <c r="ER101" s="2" t="s">
        <v>132</v>
      </c>
      <c r="ES101" s="2" t="s">
        <v>141</v>
      </c>
      <c r="ET101" s="2" t="s">
        <v>132</v>
      </c>
      <c r="EU101" s="4">
        <v>2</v>
      </c>
      <c r="EV101" s="8">
        <v>226.78</v>
      </c>
      <c r="EW101" s="4"/>
      <c r="EX101" s="8"/>
      <c r="EY101" s="7"/>
      <c r="EZ101" s="7"/>
      <c r="FA101" s="2" t="s">
        <v>138</v>
      </c>
      <c r="FB101" s="2" t="s">
        <v>129</v>
      </c>
      <c r="FC101" s="2" t="s">
        <v>1429</v>
      </c>
      <c r="FD101" s="2" t="s">
        <v>1430</v>
      </c>
      <c r="FE101" s="2" t="s">
        <v>141</v>
      </c>
      <c r="FF101" s="2" t="s">
        <v>132</v>
      </c>
      <c r="FG101" s="4">
        <v>4</v>
      </c>
      <c r="FH101" s="8">
        <v>389.04</v>
      </c>
      <c r="FI101" s="4"/>
      <c r="FJ101" s="8"/>
      <c r="FK101" s="7"/>
      <c r="FL101" s="7"/>
      <c r="FM101" s="2" t="s">
        <v>138</v>
      </c>
      <c r="FN101" s="2" t="s">
        <v>129</v>
      </c>
      <c r="FO101" s="2" t="s">
        <v>325</v>
      </c>
      <c r="FP101" s="2" t="s">
        <v>1431</v>
      </c>
      <c r="FQ101" s="2" t="s">
        <v>141</v>
      </c>
      <c r="FR101" s="2" t="s">
        <v>132</v>
      </c>
      <c r="FS101" s="4">
        <v>1</v>
      </c>
      <c r="FT101" s="8">
        <v>99.35</v>
      </c>
      <c r="FU101" s="4"/>
      <c r="FV101" s="8"/>
      <c r="FW101" s="7"/>
      <c r="FX101" s="7"/>
      <c r="FY101" s="2" t="s">
        <v>138</v>
      </c>
      <c r="FZ101" s="2" t="s">
        <v>129</v>
      </c>
      <c r="GA101" s="2" t="s">
        <v>156</v>
      </c>
      <c r="GB101" s="2" t="s">
        <v>384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129</v>
      </c>
      <c r="GM101" s="2" t="s">
        <v>158</v>
      </c>
      <c r="GN101" s="2" t="s">
        <v>1432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160</v>
      </c>
      <c r="GX101" s="2" t="s">
        <v>129</v>
      </c>
      <c r="GY101" s="2" t="s">
        <v>132</v>
      </c>
      <c r="GZ101" s="2" t="s">
        <v>132</v>
      </c>
      <c r="HA101" s="2" t="s">
        <v>141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129</v>
      </c>
      <c r="HK101" s="2" t="s">
        <v>204</v>
      </c>
      <c r="HL101" s="2" t="s">
        <v>562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129</v>
      </c>
      <c r="HW101" s="2" t="s">
        <v>163</v>
      </c>
      <c r="HX101" s="2" t="s">
        <v>806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166</v>
      </c>
      <c r="IH101" s="2" t="s">
        <v>129</v>
      </c>
      <c r="II101" s="2" t="s">
        <v>1433</v>
      </c>
      <c r="IJ101" s="2" t="s">
        <v>209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129</v>
      </c>
      <c r="JG101" s="2" t="s">
        <v>1427</v>
      </c>
      <c r="JH101" s="2" t="s">
        <v>474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138</v>
      </c>
      <c r="KD101" s="2" t="s">
        <v>168</v>
      </c>
      <c r="KE101" s="2" t="s">
        <v>1428</v>
      </c>
      <c r="KF101" s="2" t="s">
        <v>1434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173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173</v>
      </c>
      <c r="PG101" s="2" t="s">
        <v>174</v>
      </c>
      <c r="PH101" s="2" t="s">
        <v>699</v>
      </c>
      <c r="PI101" s="2" t="s">
        <v>141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138</v>
      </c>
      <c r="QD101" s="2" t="s">
        <v>129</v>
      </c>
      <c r="QE101" s="2" t="s">
        <v>176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173</v>
      </c>
      <c r="QQ101" s="2" t="s">
        <v>213</v>
      </c>
      <c r="QR101" s="2" t="s">
        <v>1435</v>
      </c>
      <c r="QS101" s="2" t="s">
        <v>141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171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232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173</v>
      </c>
      <c r="RO101" s="2" t="s">
        <v>1436</v>
      </c>
      <c r="RP101" s="2" t="s">
        <v>1437</v>
      </c>
      <c r="RQ101" s="2" t="s">
        <v>141</v>
      </c>
      <c r="RR101" s="2" t="s">
        <v>132</v>
      </c>
    </row>
    <row r="102">
      <c r="A102" s="2" t="s">
        <v>1438</v>
      </c>
      <c r="B102" s="2" t="s">
        <v>121</v>
      </c>
      <c r="C102" s="2" t="s">
        <v>1308</v>
      </c>
      <c r="D102" s="2" t="s">
        <v>522</v>
      </c>
      <c r="E102" s="2" t="s">
        <v>523</v>
      </c>
      <c r="F102" s="2" t="s">
        <v>1423</v>
      </c>
      <c r="G102" s="2" t="s">
        <v>1423</v>
      </c>
      <c r="H102" s="2" t="s">
        <v>1423</v>
      </c>
      <c r="I102" s="2" t="s">
        <v>1424</v>
      </c>
      <c r="J102" s="2" t="s">
        <v>127</v>
      </c>
      <c r="K102" s="2" t="s">
        <v>255</v>
      </c>
      <c r="L102" s="3">
        <v>102.85</v>
      </c>
      <c r="M102" s="3">
        <v>107.99</v>
      </c>
      <c r="N102" s="3">
        <v>214.99</v>
      </c>
      <c r="O102" s="2" t="s">
        <v>290</v>
      </c>
      <c r="P102" s="2" t="s">
        <v>291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1312</v>
      </c>
      <c r="V102" s="2" t="s">
        <v>133</v>
      </c>
      <c r="W102" s="2" t="s">
        <v>134</v>
      </c>
      <c r="X102" s="2" t="s">
        <v>132</v>
      </c>
      <c r="Y102" s="2" t="s">
        <v>1414</v>
      </c>
      <c r="Z102" s="4">
        <v>104</v>
      </c>
      <c r="AA102" s="4">
        <f>=ROUNDDOWN(208,0)</f>
      </c>
      <c r="AB102" s="5">
        <v>0.5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</v>
      </c>
      <c r="AQ102" s="8">
        <v>39.17</v>
      </c>
      <c r="AR102" s="4"/>
      <c r="AS102" s="8"/>
      <c r="AT102" s="7"/>
      <c r="AU102" s="7"/>
      <c r="AV102" s="4">
        <v>1</v>
      </c>
      <c r="AW102" s="8">
        <v>39.17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0.0326</v>
      </c>
      <c r="BJ102" s="4">
        <v>1</v>
      </c>
      <c r="BK102" s="8">
        <v>39.17</v>
      </c>
      <c r="BL102" s="2" t="s">
        <v>16</v>
      </c>
      <c r="BM102" s="7">
        <v>1</v>
      </c>
      <c r="BN102" s="7">
        <v>1</v>
      </c>
      <c r="BO102" s="4">
        <v>1</v>
      </c>
      <c r="BP102" s="8">
        <v>39.17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1321</v>
      </c>
      <c r="BX102" s="2" t="s">
        <v>1439</v>
      </c>
      <c r="BY102" s="2" t="s">
        <v>141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129</v>
      </c>
      <c r="CI102" s="2" t="s">
        <v>1414</v>
      </c>
      <c r="CJ102" s="2" t="s">
        <v>1440</v>
      </c>
      <c r="CK102" s="2" t="s">
        <v>141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230</v>
      </c>
      <c r="CT102" s="2" t="s">
        <v>129</v>
      </c>
      <c r="CU102" s="2" t="s">
        <v>132</v>
      </c>
      <c r="CV102" s="2" t="s">
        <v>132</v>
      </c>
      <c r="CW102" s="2" t="s">
        <v>141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138</v>
      </c>
      <c r="DF102" s="2" t="s">
        <v>129</v>
      </c>
      <c r="DG102" s="2" t="s">
        <v>1414</v>
      </c>
      <c r="DH102" s="2" t="s">
        <v>1441</v>
      </c>
      <c r="DI102" s="2" t="s">
        <v>141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129</v>
      </c>
      <c r="DS102" s="2" t="s">
        <v>361</v>
      </c>
      <c r="DT102" s="2" t="s">
        <v>1442</v>
      </c>
      <c r="DU102" s="2" t="s">
        <v>141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173</v>
      </c>
      <c r="EE102" s="2" t="s">
        <v>157</v>
      </c>
      <c r="EF102" s="2" t="s">
        <v>1443</v>
      </c>
      <c r="EG102" s="2" t="s">
        <v>141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171</v>
      </c>
      <c r="EP102" s="2" t="s">
        <v>129</v>
      </c>
      <c r="EQ102" s="2" t="s">
        <v>132</v>
      </c>
      <c r="ER102" s="2" t="s">
        <v>132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129</v>
      </c>
      <c r="FC102" s="2" t="s">
        <v>565</v>
      </c>
      <c r="FD102" s="2" t="s">
        <v>212</v>
      </c>
      <c r="FE102" s="2" t="s">
        <v>141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138</v>
      </c>
      <c r="FN102" s="2" t="s">
        <v>129</v>
      </c>
      <c r="FO102" s="2" t="s">
        <v>1378</v>
      </c>
      <c r="FP102" s="2" t="s">
        <v>203</v>
      </c>
      <c r="FQ102" s="2" t="s">
        <v>141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171</v>
      </c>
      <c r="FZ102" s="2" t="s">
        <v>129</v>
      </c>
      <c r="GA102" s="2" t="s">
        <v>132</v>
      </c>
      <c r="GB102" s="2" t="s">
        <v>132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171</v>
      </c>
      <c r="GL102" s="2" t="s">
        <v>129</v>
      </c>
      <c r="GM102" s="2" t="s">
        <v>132</v>
      </c>
      <c r="GN102" s="2" t="s">
        <v>132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160</v>
      </c>
      <c r="GX102" s="2" t="s">
        <v>129</v>
      </c>
      <c r="GY102" s="2" t="s">
        <v>132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129</v>
      </c>
      <c r="HK102" s="2" t="s">
        <v>1108</v>
      </c>
      <c r="HL102" s="2" t="s">
        <v>132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308</v>
      </c>
      <c r="HV102" s="2" t="s">
        <v>129</v>
      </c>
      <c r="HW102" s="2" t="s">
        <v>246</v>
      </c>
      <c r="HX102" s="2" t="s">
        <v>132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129</v>
      </c>
      <c r="II102" s="2" t="s">
        <v>643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129</v>
      </c>
      <c r="IU102" s="2" t="s">
        <v>309</v>
      </c>
      <c r="IV102" s="2" t="s">
        <v>429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129</v>
      </c>
      <c r="JG102" s="2" t="s">
        <v>1414</v>
      </c>
      <c r="JH102" s="2" t="s">
        <v>132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138</v>
      </c>
      <c r="KD102" s="2" t="s">
        <v>168</v>
      </c>
      <c r="KE102" s="2" t="s">
        <v>1110</v>
      </c>
      <c r="KF102" s="2" t="s">
        <v>1444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172</v>
      </c>
      <c r="NJ102" s="2" t="s">
        <v>129</v>
      </c>
      <c r="NK102" s="2" t="s">
        <v>132</v>
      </c>
      <c r="NL102" s="2" t="s">
        <v>132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173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129</v>
      </c>
      <c r="PG102" s="2" t="s">
        <v>132</v>
      </c>
      <c r="PH102" s="2" t="s">
        <v>132</v>
      </c>
      <c r="PI102" s="2" t="s">
        <v>141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171</v>
      </c>
      <c r="QP102" s="2" t="s">
        <v>173</v>
      </c>
      <c r="QQ102" s="2" t="s">
        <v>132</v>
      </c>
      <c r="QR102" s="2" t="s">
        <v>132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171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232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173</v>
      </c>
      <c r="RO102" s="2" t="s">
        <v>546</v>
      </c>
      <c r="RP102" s="2" t="s">
        <v>637</v>
      </c>
      <c r="RQ102" s="2" t="s">
        <v>141</v>
      </c>
      <c r="RR102" s="2" t="s">
        <v>132</v>
      </c>
    </row>
    <row r="103">
      <c r="A103" s="2" t="s">
        <v>1445</v>
      </c>
      <c r="B103" s="2" t="s">
        <v>121</v>
      </c>
      <c r="C103" s="2" t="s">
        <v>1308</v>
      </c>
      <c r="D103" s="2" t="s">
        <v>522</v>
      </c>
      <c r="E103" s="2" t="s">
        <v>523</v>
      </c>
      <c r="F103" s="2" t="s">
        <v>1446</v>
      </c>
      <c r="G103" s="2" t="s">
        <v>1446</v>
      </c>
      <c r="H103" s="2" t="s">
        <v>1446</v>
      </c>
      <c r="I103" s="2" t="s">
        <v>1447</v>
      </c>
      <c r="J103" s="2" t="s">
        <v>127</v>
      </c>
      <c r="K103" s="2" t="s">
        <v>1448</v>
      </c>
      <c r="L103" s="3">
        <v>52</v>
      </c>
      <c r="M103" s="3">
        <v>54.6</v>
      </c>
      <c r="N103" s="3">
        <v>109.99</v>
      </c>
      <c r="O103" s="2" t="s">
        <v>129</v>
      </c>
      <c r="P103" s="2" t="s">
        <v>407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185</v>
      </c>
      <c r="V103" s="2" t="s">
        <v>133</v>
      </c>
      <c r="W103" s="2" t="s">
        <v>669</v>
      </c>
      <c r="X103" s="2" t="s">
        <v>134</v>
      </c>
      <c r="Y103" s="2" t="s">
        <v>693</v>
      </c>
      <c r="Z103" s="4"/>
      <c r="AA103" s="4">
        <f>=ROUNDDOWN({0},0)</f>
      </c>
      <c r="AB103" s="5">
        <v>7</v>
      </c>
      <c r="AC103" s="2" t="s">
        <v>529</v>
      </c>
      <c r="AD103" s="4">
        <v>100</v>
      </c>
      <c r="AE103" s="4">
        <v>100</v>
      </c>
      <c r="AF103" s="6">
        <v>65</v>
      </c>
      <c r="AG103" s="6"/>
      <c r="AH103" s="7">
        <v>0.1429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12</v>
      </c>
      <c r="AQ103" s="8">
        <v>692.32</v>
      </c>
      <c r="AR103" s="4"/>
      <c r="AS103" s="8"/>
      <c r="AT103" s="7"/>
      <c r="AU103" s="7"/>
      <c r="AV103" s="4">
        <v>12</v>
      </c>
      <c r="AW103" s="8">
        <v>692.32</v>
      </c>
      <c r="AX103" s="4"/>
      <c r="AY103" s="8"/>
      <c r="AZ103" s="7"/>
      <c r="BA103" s="7"/>
      <c r="BB103" s="7">
        <v>1</v>
      </c>
      <c r="BC103" s="4">
        <v>19</v>
      </c>
      <c r="BD103" s="8">
        <v>1106.11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0.6259</v>
      </c>
      <c r="BJ103" s="4">
        <v>12</v>
      </c>
      <c r="BK103" s="8">
        <v>692.32</v>
      </c>
      <c r="BL103" s="2" t="s">
        <v>1449</v>
      </c>
      <c r="BM103" s="7">
        <v>1</v>
      </c>
      <c r="BN103" s="7">
        <v>1</v>
      </c>
      <c r="BO103" s="4">
        <v>2</v>
      </c>
      <c r="BP103" s="8">
        <v>92.82</v>
      </c>
      <c r="BQ103" s="4"/>
      <c r="BR103" s="8"/>
      <c r="BS103" s="7"/>
      <c r="BT103" s="7"/>
      <c r="BU103" s="2" t="s">
        <v>138</v>
      </c>
      <c r="BV103" s="2" t="s">
        <v>129</v>
      </c>
      <c r="BW103" s="2" t="s">
        <v>966</v>
      </c>
      <c r="BX103" s="2" t="s">
        <v>1450</v>
      </c>
      <c r="BY103" s="2" t="s">
        <v>141</v>
      </c>
      <c r="BZ103" s="2" t="s">
        <v>132</v>
      </c>
      <c r="CA103" s="4">
        <v>3</v>
      </c>
      <c r="CB103" s="8">
        <v>174.72</v>
      </c>
      <c r="CC103" s="4"/>
      <c r="CD103" s="8"/>
      <c r="CE103" s="7"/>
      <c r="CF103" s="7"/>
      <c r="CG103" s="2" t="s">
        <v>138</v>
      </c>
      <c r="CH103" s="2" t="s">
        <v>129</v>
      </c>
      <c r="CI103" s="2" t="s">
        <v>805</v>
      </c>
      <c r="CJ103" s="2" t="s">
        <v>1451</v>
      </c>
      <c r="CK103" s="2" t="s">
        <v>141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308</v>
      </c>
      <c r="CT103" s="2" t="s">
        <v>129</v>
      </c>
      <c r="CU103" s="2" t="s">
        <v>132</v>
      </c>
      <c r="CV103" s="2" t="s">
        <v>132</v>
      </c>
      <c r="CW103" s="2" t="s">
        <v>141</v>
      </c>
      <c r="CX103" s="2" t="s">
        <v>132</v>
      </c>
      <c r="CY103" s="4">
        <v>3</v>
      </c>
      <c r="CZ103" s="8">
        <v>180.18</v>
      </c>
      <c r="DA103" s="4"/>
      <c r="DB103" s="8"/>
      <c r="DC103" s="7"/>
      <c r="DD103" s="7"/>
      <c r="DE103" s="2" t="s">
        <v>138</v>
      </c>
      <c r="DF103" s="2" t="s">
        <v>129</v>
      </c>
      <c r="DG103" s="2" t="s">
        <v>478</v>
      </c>
      <c r="DH103" s="2" t="s">
        <v>518</v>
      </c>
      <c r="DI103" s="2" t="s">
        <v>141</v>
      </c>
      <c r="DJ103" s="2" t="s">
        <v>132</v>
      </c>
      <c r="DK103" s="4">
        <v>4</v>
      </c>
      <c r="DL103" s="8">
        <v>244.6</v>
      </c>
      <c r="DM103" s="4"/>
      <c r="DN103" s="8"/>
      <c r="DO103" s="7"/>
      <c r="DP103" s="7"/>
      <c r="DQ103" s="2" t="s">
        <v>138</v>
      </c>
      <c r="DR103" s="2" t="s">
        <v>129</v>
      </c>
      <c r="DS103" s="2" t="s">
        <v>417</v>
      </c>
      <c r="DT103" s="2" t="s">
        <v>691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171</v>
      </c>
      <c r="ED103" s="2" t="s">
        <v>129</v>
      </c>
      <c r="EE103" s="2" t="s">
        <v>132</v>
      </c>
      <c r="EF103" s="2" t="s">
        <v>132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171</v>
      </c>
      <c r="EP103" s="2" t="s">
        <v>129</v>
      </c>
      <c r="EQ103" s="2" t="s">
        <v>132</v>
      </c>
      <c r="ER103" s="2" t="s">
        <v>132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418</v>
      </c>
      <c r="FB103" s="2" t="s">
        <v>129</v>
      </c>
      <c r="FC103" s="2" t="s">
        <v>132</v>
      </c>
      <c r="FD103" s="2" t="s">
        <v>132</v>
      </c>
      <c r="FE103" s="2" t="s">
        <v>141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129</v>
      </c>
      <c r="FO103" s="2" t="s">
        <v>796</v>
      </c>
      <c r="FP103" s="2" t="s">
        <v>1452</v>
      </c>
      <c r="FQ103" s="2" t="s">
        <v>141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171</v>
      </c>
      <c r="FZ103" s="2" t="s">
        <v>129</v>
      </c>
      <c r="GA103" s="2" t="s">
        <v>132</v>
      </c>
      <c r="GB103" s="2" t="s">
        <v>132</v>
      </c>
      <c r="GC103" s="2" t="s">
        <v>141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171</v>
      </c>
      <c r="GL103" s="2" t="s">
        <v>129</v>
      </c>
      <c r="GM103" s="2" t="s">
        <v>132</v>
      </c>
      <c r="GN103" s="2" t="s">
        <v>132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171</v>
      </c>
      <c r="GX103" s="2" t="s">
        <v>129</v>
      </c>
      <c r="GY103" s="2" t="s">
        <v>132</v>
      </c>
      <c r="GZ103" s="2" t="s">
        <v>132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308</v>
      </c>
      <c r="HJ103" s="2" t="s">
        <v>129</v>
      </c>
      <c r="HK103" s="2" t="s">
        <v>132</v>
      </c>
      <c r="HL103" s="2" t="s">
        <v>132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129</v>
      </c>
      <c r="HW103" s="2" t="s">
        <v>246</v>
      </c>
      <c r="HX103" s="2" t="s">
        <v>132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308</v>
      </c>
      <c r="IH103" s="2" t="s">
        <v>129</v>
      </c>
      <c r="II103" s="2" t="s">
        <v>132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171</v>
      </c>
      <c r="IT103" s="2" t="s">
        <v>129</v>
      </c>
      <c r="IU103" s="2" t="s">
        <v>132</v>
      </c>
      <c r="IV103" s="2" t="s">
        <v>132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129</v>
      </c>
      <c r="JG103" s="2" t="s">
        <v>805</v>
      </c>
      <c r="JH103" s="2" t="s">
        <v>132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129</v>
      </c>
      <c r="JS103" s="2" t="s">
        <v>132</v>
      </c>
      <c r="JT103" s="2" t="s">
        <v>132</v>
      </c>
      <c r="JU103" s="2" t="s">
        <v>141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172</v>
      </c>
      <c r="NJ103" s="2" t="s">
        <v>129</v>
      </c>
      <c r="NK103" s="2" t="s">
        <v>132</v>
      </c>
      <c r="NL103" s="2" t="s">
        <v>132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129</v>
      </c>
      <c r="PG103" s="2" t="s">
        <v>132</v>
      </c>
      <c r="PH103" s="2" t="s">
        <v>132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129</v>
      </c>
      <c r="PS103" s="2" t="s">
        <v>132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138</v>
      </c>
      <c r="QD103" s="2" t="s">
        <v>129</v>
      </c>
      <c r="QE103" s="2" t="s">
        <v>805</v>
      </c>
      <c r="QF103" s="2" t="s">
        <v>132</v>
      </c>
      <c r="QG103" s="2" t="s">
        <v>141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171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171</v>
      </c>
      <c r="RN103" s="2" t="s">
        <v>129</v>
      </c>
      <c r="RO103" s="2" t="s">
        <v>132</v>
      </c>
      <c r="RP103" s="2" t="s">
        <v>132</v>
      </c>
      <c r="RQ103" s="2" t="s">
        <v>141</v>
      </c>
      <c r="RR103" s="2" t="s">
        <v>132</v>
      </c>
    </row>
    <row r="104">
      <c r="A104" s="2" t="s">
        <v>1453</v>
      </c>
      <c r="B104" s="2" t="s">
        <v>121</v>
      </c>
      <c r="C104" s="2" t="s">
        <v>1308</v>
      </c>
      <c r="D104" s="2" t="s">
        <v>522</v>
      </c>
      <c r="E104" s="2" t="s">
        <v>523</v>
      </c>
      <c r="F104" s="2" t="s">
        <v>1446</v>
      </c>
      <c r="G104" s="2" t="s">
        <v>1446</v>
      </c>
      <c r="H104" s="2" t="s">
        <v>1446</v>
      </c>
      <c r="I104" s="2" t="s">
        <v>1454</v>
      </c>
      <c r="J104" s="2" t="s">
        <v>127</v>
      </c>
      <c r="K104" s="2" t="s">
        <v>697</v>
      </c>
      <c r="L104" s="3">
        <v>52</v>
      </c>
      <c r="M104" s="3">
        <v>54.6</v>
      </c>
      <c r="N104" s="3">
        <v>109.99</v>
      </c>
      <c r="O104" s="2" t="s">
        <v>129</v>
      </c>
      <c r="P104" s="2" t="s">
        <v>407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185</v>
      </c>
      <c r="V104" s="2" t="s">
        <v>133</v>
      </c>
      <c r="W104" s="2" t="s">
        <v>669</v>
      </c>
      <c r="X104" s="2" t="s">
        <v>134</v>
      </c>
      <c r="Y104" s="2" t="s">
        <v>693</v>
      </c>
      <c r="Z104" s="4">
        <v>82</v>
      </c>
      <c r="AA104" s="4">
        <f>=ROUNDDOWN(82,0)</f>
      </c>
      <c r="AB104" s="5">
        <v>1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4</v>
      </c>
      <c r="AQ104" s="8">
        <v>259.82</v>
      </c>
      <c r="AR104" s="4"/>
      <c r="AS104" s="8"/>
      <c r="AT104" s="7"/>
      <c r="AU104" s="7"/>
      <c r="AV104" s="4">
        <v>4</v>
      </c>
      <c r="AW104" s="8">
        <v>259.82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0.2349</v>
      </c>
      <c r="BJ104" s="4">
        <v>4</v>
      </c>
      <c r="BK104" s="8">
        <v>259.82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138</v>
      </c>
      <c r="BV104" s="2" t="s">
        <v>129</v>
      </c>
      <c r="BW104" s="2" t="s">
        <v>966</v>
      </c>
      <c r="BX104" s="2" t="s">
        <v>132</v>
      </c>
      <c r="BY104" s="2" t="s">
        <v>141</v>
      </c>
      <c r="BZ104" s="2" t="s">
        <v>132</v>
      </c>
      <c r="CA104" s="4">
        <v>4</v>
      </c>
      <c r="CB104" s="8">
        <v>259.82</v>
      </c>
      <c r="CC104" s="4"/>
      <c r="CD104" s="8"/>
      <c r="CE104" s="7"/>
      <c r="CF104" s="7"/>
      <c r="CG104" s="2" t="s">
        <v>138</v>
      </c>
      <c r="CH104" s="2" t="s">
        <v>129</v>
      </c>
      <c r="CI104" s="2" t="s">
        <v>805</v>
      </c>
      <c r="CJ104" s="2" t="s">
        <v>693</v>
      </c>
      <c r="CK104" s="2" t="s">
        <v>141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308</v>
      </c>
      <c r="CT104" s="2" t="s">
        <v>129</v>
      </c>
      <c r="CU104" s="2" t="s">
        <v>132</v>
      </c>
      <c r="CV104" s="2" t="s">
        <v>132</v>
      </c>
      <c r="CW104" s="2" t="s">
        <v>141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129</v>
      </c>
      <c r="DG104" s="2" t="s">
        <v>478</v>
      </c>
      <c r="DH104" s="2" t="s">
        <v>1452</v>
      </c>
      <c r="DI104" s="2" t="s">
        <v>141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138</v>
      </c>
      <c r="DR104" s="2" t="s">
        <v>129</v>
      </c>
      <c r="DS104" s="2" t="s">
        <v>417</v>
      </c>
      <c r="DT104" s="2" t="s">
        <v>132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418</v>
      </c>
      <c r="ED104" s="2" t="s">
        <v>129</v>
      </c>
      <c r="EE104" s="2" t="s">
        <v>132</v>
      </c>
      <c r="EF104" s="2" t="s">
        <v>132</v>
      </c>
      <c r="EG104" s="2" t="s">
        <v>141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171</v>
      </c>
      <c r="EP104" s="2" t="s">
        <v>129</v>
      </c>
      <c r="EQ104" s="2" t="s">
        <v>132</v>
      </c>
      <c r="ER104" s="2" t="s">
        <v>132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418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129</v>
      </c>
      <c r="FO104" s="2" t="s">
        <v>796</v>
      </c>
      <c r="FP104" s="2" t="s">
        <v>132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171</v>
      </c>
      <c r="FZ104" s="2" t="s">
        <v>129</v>
      </c>
      <c r="GA104" s="2" t="s">
        <v>132</v>
      </c>
      <c r="GB104" s="2" t="s">
        <v>132</v>
      </c>
      <c r="GC104" s="2" t="s">
        <v>141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171</v>
      </c>
      <c r="GL104" s="2" t="s">
        <v>129</v>
      </c>
      <c r="GM104" s="2" t="s">
        <v>132</v>
      </c>
      <c r="GN104" s="2" t="s">
        <v>132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171</v>
      </c>
      <c r="GX104" s="2" t="s">
        <v>129</v>
      </c>
      <c r="GY104" s="2" t="s">
        <v>132</v>
      </c>
      <c r="GZ104" s="2" t="s">
        <v>132</v>
      </c>
      <c r="HA104" s="2" t="s">
        <v>141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308</v>
      </c>
      <c r="HJ104" s="2" t="s">
        <v>129</v>
      </c>
      <c r="HK104" s="2" t="s">
        <v>132</v>
      </c>
      <c r="HL104" s="2" t="s">
        <v>132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138</v>
      </c>
      <c r="HV104" s="2" t="s">
        <v>129</v>
      </c>
      <c r="HW104" s="2" t="s">
        <v>246</v>
      </c>
      <c r="HX104" s="2" t="s">
        <v>132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308</v>
      </c>
      <c r="IH104" s="2" t="s">
        <v>129</v>
      </c>
      <c r="II104" s="2" t="s">
        <v>132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171</v>
      </c>
      <c r="IT104" s="2" t="s">
        <v>129</v>
      </c>
      <c r="IU104" s="2" t="s">
        <v>132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129</v>
      </c>
      <c r="JG104" s="2" t="s">
        <v>693</v>
      </c>
      <c r="JH104" s="2" t="s">
        <v>132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129</v>
      </c>
      <c r="JS104" s="2" t="s">
        <v>132</v>
      </c>
      <c r="JT104" s="2" t="s">
        <v>132</v>
      </c>
      <c r="JU104" s="2" t="s">
        <v>141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132</v>
      </c>
      <c r="KD104" s="2" t="s">
        <v>132</v>
      </c>
      <c r="KE104" s="2" t="s">
        <v>132</v>
      </c>
      <c r="KF104" s="2" t="s">
        <v>132</v>
      </c>
      <c r="KG104" s="2" t="s">
        <v>132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172</v>
      </c>
      <c r="NJ104" s="2" t="s">
        <v>129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129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171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129</v>
      </c>
      <c r="PG104" s="2" t="s">
        <v>132</v>
      </c>
      <c r="PH104" s="2" t="s">
        <v>132</v>
      </c>
      <c r="PI104" s="2" t="s">
        <v>141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171</v>
      </c>
      <c r="PR104" s="2" t="s">
        <v>129</v>
      </c>
      <c r="PS104" s="2" t="s">
        <v>132</v>
      </c>
      <c r="PT104" s="2" t="s">
        <v>132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138</v>
      </c>
      <c r="QD104" s="2" t="s">
        <v>129</v>
      </c>
      <c r="QE104" s="2" t="s">
        <v>805</v>
      </c>
      <c r="QF104" s="2" t="s">
        <v>690</v>
      </c>
      <c r="QG104" s="2" t="s">
        <v>141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171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171</v>
      </c>
      <c r="RN104" s="2" t="s">
        <v>129</v>
      </c>
      <c r="RO104" s="2" t="s">
        <v>132</v>
      </c>
      <c r="RP104" s="2" t="s">
        <v>132</v>
      </c>
      <c r="RQ104" s="2" t="s">
        <v>141</v>
      </c>
      <c r="RR104" s="2" t="s">
        <v>132</v>
      </c>
    </row>
    <row r="105">
      <c r="A105" s="2" t="s">
        <v>1455</v>
      </c>
      <c r="B105" s="2" t="s">
        <v>121</v>
      </c>
      <c r="C105" s="2" t="s">
        <v>1308</v>
      </c>
      <c r="D105" s="2" t="s">
        <v>522</v>
      </c>
      <c r="E105" s="2" t="s">
        <v>523</v>
      </c>
      <c r="F105" s="2" t="s">
        <v>1446</v>
      </c>
      <c r="G105" s="2" t="s">
        <v>1446</v>
      </c>
      <c r="H105" s="2" t="s">
        <v>1446</v>
      </c>
      <c r="I105" s="2" t="s">
        <v>1456</v>
      </c>
      <c r="J105" s="2" t="s">
        <v>127</v>
      </c>
      <c r="K105" s="2" t="s">
        <v>1457</v>
      </c>
      <c r="L105" s="3">
        <v>52</v>
      </c>
      <c r="M105" s="3">
        <v>54.6</v>
      </c>
      <c r="N105" s="3">
        <v>109.99</v>
      </c>
      <c r="O105" s="2" t="s">
        <v>129</v>
      </c>
      <c r="P105" s="2" t="s">
        <v>407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185</v>
      </c>
      <c r="V105" s="2" t="s">
        <v>133</v>
      </c>
      <c r="W105" s="2" t="s">
        <v>669</v>
      </c>
      <c r="X105" s="2" t="s">
        <v>134</v>
      </c>
      <c r="Y105" s="2" t="s">
        <v>693</v>
      </c>
      <c r="Z105" s="4">
        <v>82</v>
      </c>
      <c r="AA105" s="4">
        <f>=ROUNDDOWN(41,0)</f>
      </c>
      <c r="AB105" s="5">
        <v>2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3</v>
      </c>
      <c r="AQ105" s="8">
        <v>153.97</v>
      </c>
      <c r="AR105" s="4"/>
      <c r="AS105" s="8"/>
      <c r="AT105" s="7"/>
      <c r="AU105" s="7"/>
      <c r="AV105" s="4">
        <v>3</v>
      </c>
      <c r="AW105" s="8">
        <v>153.97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0.1392</v>
      </c>
      <c r="BJ105" s="4">
        <v>3</v>
      </c>
      <c r="BK105" s="8">
        <v>153.97</v>
      </c>
      <c r="BL105" s="2" t="s">
        <v>1458</v>
      </c>
      <c r="BM105" s="7">
        <v>1</v>
      </c>
      <c r="BN105" s="7">
        <v>1</v>
      </c>
      <c r="BO105" s="4">
        <v>2</v>
      </c>
      <c r="BP105" s="8">
        <v>92.82</v>
      </c>
      <c r="BQ105" s="4"/>
      <c r="BR105" s="8"/>
      <c r="BS105" s="7"/>
      <c r="BT105" s="7"/>
      <c r="BU105" s="2" t="s">
        <v>138</v>
      </c>
      <c r="BV105" s="2" t="s">
        <v>129</v>
      </c>
      <c r="BW105" s="2" t="s">
        <v>966</v>
      </c>
      <c r="BX105" s="2" t="s">
        <v>1459</v>
      </c>
      <c r="BY105" s="2" t="s">
        <v>141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138</v>
      </c>
      <c r="CH105" s="2" t="s">
        <v>129</v>
      </c>
      <c r="CI105" s="2" t="s">
        <v>805</v>
      </c>
      <c r="CJ105" s="2" t="s">
        <v>805</v>
      </c>
      <c r="CK105" s="2" t="s">
        <v>141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308</v>
      </c>
      <c r="CT105" s="2" t="s">
        <v>129</v>
      </c>
      <c r="CU105" s="2" t="s">
        <v>132</v>
      </c>
      <c r="CV105" s="2" t="s">
        <v>132</v>
      </c>
      <c r="CW105" s="2" t="s">
        <v>141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129</v>
      </c>
      <c r="DG105" s="2" t="s">
        <v>478</v>
      </c>
      <c r="DH105" s="2" t="s">
        <v>1460</v>
      </c>
      <c r="DI105" s="2" t="s">
        <v>141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129</v>
      </c>
      <c r="DS105" s="2" t="s">
        <v>417</v>
      </c>
      <c r="DT105" s="2" t="s">
        <v>1460</v>
      </c>
      <c r="DU105" s="2" t="s">
        <v>141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418</v>
      </c>
      <c r="ED105" s="2" t="s">
        <v>129</v>
      </c>
      <c r="EE105" s="2" t="s">
        <v>132</v>
      </c>
      <c r="EF105" s="2" t="s">
        <v>132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171</v>
      </c>
      <c r="EP105" s="2" t="s">
        <v>129</v>
      </c>
      <c r="EQ105" s="2" t="s">
        <v>132</v>
      </c>
      <c r="ER105" s="2" t="s">
        <v>132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418</v>
      </c>
      <c r="FB105" s="2" t="s">
        <v>129</v>
      </c>
      <c r="FC105" s="2" t="s">
        <v>132</v>
      </c>
      <c r="FD105" s="2" t="s">
        <v>132</v>
      </c>
      <c r="FE105" s="2" t="s">
        <v>141</v>
      </c>
      <c r="FF105" s="2" t="s">
        <v>132</v>
      </c>
      <c r="FG105" s="4">
        <v>1</v>
      </c>
      <c r="FH105" s="8">
        <v>61.15</v>
      </c>
      <c r="FI105" s="4"/>
      <c r="FJ105" s="8"/>
      <c r="FK105" s="7"/>
      <c r="FL105" s="7"/>
      <c r="FM105" s="2" t="s">
        <v>138</v>
      </c>
      <c r="FN105" s="2" t="s">
        <v>129</v>
      </c>
      <c r="FO105" s="2" t="s">
        <v>796</v>
      </c>
      <c r="FP105" s="2" t="s">
        <v>1461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171</v>
      </c>
      <c r="FZ105" s="2" t="s">
        <v>129</v>
      </c>
      <c r="GA105" s="2" t="s">
        <v>132</v>
      </c>
      <c r="GB105" s="2" t="s">
        <v>132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171</v>
      </c>
      <c r="GL105" s="2" t="s">
        <v>129</v>
      </c>
      <c r="GM105" s="2" t="s">
        <v>132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171</v>
      </c>
      <c r="GX105" s="2" t="s">
        <v>129</v>
      </c>
      <c r="GY105" s="2" t="s">
        <v>132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308</v>
      </c>
      <c r="HJ105" s="2" t="s">
        <v>129</v>
      </c>
      <c r="HK105" s="2" t="s">
        <v>132</v>
      </c>
      <c r="HL105" s="2" t="s">
        <v>132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129</v>
      </c>
      <c r="HW105" s="2" t="s">
        <v>246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308</v>
      </c>
      <c r="IH105" s="2" t="s">
        <v>129</v>
      </c>
      <c r="II105" s="2" t="s">
        <v>132</v>
      </c>
      <c r="IJ105" s="2" t="s">
        <v>132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171</v>
      </c>
      <c r="IT105" s="2" t="s">
        <v>129</v>
      </c>
      <c r="IU105" s="2" t="s">
        <v>132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129</v>
      </c>
      <c r="JG105" s="2" t="s">
        <v>805</v>
      </c>
      <c r="JH105" s="2" t="s">
        <v>132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129</v>
      </c>
      <c r="JS105" s="2" t="s">
        <v>132</v>
      </c>
      <c r="JT105" s="2" t="s">
        <v>132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129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129</v>
      </c>
      <c r="MM105" s="2" t="s">
        <v>132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172</v>
      </c>
      <c r="NJ105" s="2" t="s">
        <v>129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129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171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171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129</v>
      </c>
      <c r="PG105" s="2" t="s">
        <v>132</v>
      </c>
      <c r="PH105" s="2" t="s">
        <v>132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129</v>
      </c>
      <c r="PS105" s="2" t="s">
        <v>132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138</v>
      </c>
      <c r="QD105" s="2" t="s">
        <v>129</v>
      </c>
      <c r="QE105" s="2" t="s">
        <v>805</v>
      </c>
      <c r="QF105" s="2" t="s">
        <v>132</v>
      </c>
      <c r="QG105" s="2" t="s">
        <v>141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171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171</v>
      </c>
      <c r="RN105" s="2" t="s">
        <v>129</v>
      </c>
      <c r="RO105" s="2" t="s">
        <v>132</v>
      </c>
      <c r="RP105" s="2" t="s">
        <v>132</v>
      </c>
      <c r="RQ105" s="2" t="s">
        <v>141</v>
      </c>
      <c r="RR105" s="2" t="s">
        <v>132</v>
      </c>
    </row>
    <row r="106">
      <c r="A106" s="2" t="s">
        <v>1462</v>
      </c>
      <c r="B106" s="2" t="s">
        <v>121</v>
      </c>
      <c r="C106" s="2" t="s">
        <v>1308</v>
      </c>
      <c r="D106" s="2" t="s">
        <v>522</v>
      </c>
      <c r="E106" s="2" t="s">
        <v>523</v>
      </c>
      <c r="F106" s="2" t="s">
        <v>1463</v>
      </c>
      <c r="G106" s="2" t="s">
        <v>1463</v>
      </c>
      <c r="H106" s="2" t="s">
        <v>1463</v>
      </c>
      <c r="I106" s="2" t="s">
        <v>1464</v>
      </c>
      <c r="J106" s="2" t="s">
        <v>127</v>
      </c>
      <c r="K106" s="2" t="s">
        <v>1070</v>
      </c>
      <c r="L106" s="3">
        <v>36</v>
      </c>
      <c r="M106" s="3">
        <v>37.8</v>
      </c>
      <c r="N106" s="3">
        <v>74.99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133</v>
      </c>
      <c r="W106" s="2" t="s">
        <v>258</v>
      </c>
      <c r="X106" s="2" t="s">
        <v>134</v>
      </c>
      <c r="Y106" s="2" t="s">
        <v>884</v>
      </c>
      <c r="Z106" s="4">
        <v>156</v>
      </c>
      <c r="AA106" s="4">
        <f>=ROUNDDOWN(9.17647058823529,0)</f>
      </c>
      <c r="AB106" s="5">
        <v>17</v>
      </c>
      <c r="AC106" s="2" t="s">
        <v>924</v>
      </c>
      <c r="AD106" s="4">
        <v>200</v>
      </c>
      <c r="AE106" s="4">
        <v>800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24</v>
      </c>
      <c r="AQ106" s="8">
        <v>944.56</v>
      </c>
      <c r="AR106" s="4"/>
      <c r="AS106" s="8"/>
      <c r="AT106" s="7"/>
      <c r="AU106" s="7"/>
      <c r="AV106" s="4">
        <v>24</v>
      </c>
      <c r="AW106" s="8">
        <v>944.56</v>
      </c>
      <c r="AX106" s="4"/>
      <c r="AY106" s="8"/>
      <c r="AZ106" s="7"/>
      <c r="BA106" s="7"/>
      <c r="BB106" s="7">
        <v>1</v>
      </c>
      <c r="BC106" s="4">
        <v>24</v>
      </c>
      <c r="BD106" s="8">
        <v>944.56</v>
      </c>
      <c r="BE106" s="4"/>
      <c r="BF106" s="8"/>
      <c r="BG106" s="7"/>
      <c r="BH106" s="7"/>
      <c r="BI106" s="7">
        <v>1</v>
      </c>
      <c r="BJ106" s="4">
        <v>24</v>
      </c>
      <c r="BK106" s="8">
        <v>944.56</v>
      </c>
      <c r="BL106" s="2" t="s">
        <v>1465</v>
      </c>
      <c r="BM106" s="7">
        <v>1</v>
      </c>
      <c r="BN106" s="7">
        <v>1</v>
      </c>
      <c r="BO106" s="4">
        <v>12</v>
      </c>
      <c r="BP106" s="8">
        <v>399.12</v>
      </c>
      <c r="BQ106" s="4"/>
      <c r="BR106" s="8"/>
      <c r="BS106" s="7"/>
      <c r="BT106" s="7"/>
      <c r="BU106" s="2" t="s">
        <v>138</v>
      </c>
      <c r="BV106" s="2" t="s">
        <v>129</v>
      </c>
      <c r="BW106" s="2" t="s">
        <v>885</v>
      </c>
      <c r="BX106" s="2" t="s">
        <v>1466</v>
      </c>
      <c r="BY106" s="2" t="s">
        <v>141</v>
      </c>
      <c r="BZ106" s="2" t="s">
        <v>132</v>
      </c>
      <c r="CA106" s="4">
        <v>6</v>
      </c>
      <c r="CB106" s="8">
        <v>294.42</v>
      </c>
      <c r="CC106" s="4"/>
      <c r="CD106" s="8"/>
      <c r="CE106" s="7"/>
      <c r="CF106" s="7"/>
      <c r="CG106" s="2" t="s">
        <v>138</v>
      </c>
      <c r="CH106" s="2" t="s">
        <v>129</v>
      </c>
      <c r="CI106" s="2" t="s">
        <v>884</v>
      </c>
      <c r="CJ106" s="2" t="s">
        <v>1467</v>
      </c>
      <c r="CK106" s="2" t="s">
        <v>141</v>
      </c>
      <c r="CL106" s="2" t="s">
        <v>132</v>
      </c>
      <c r="CM106" s="4">
        <v>4</v>
      </c>
      <c r="CN106" s="8">
        <v>165.6</v>
      </c>
      <c r="CO106" s="4"/>
      <c r="CP106" s="8"/>
      <c r="CQ106" s="7"/>
      <c r="CR106" s="7"/>
      <c r="CS106" s="2" t="s">
        <v>138</v>
      </c>
      <c r="CT106" s="2" t="s">
        <v>129</v>
      </c>
      <c r="CU106" s="2" t="s">
        <v>132</v>
      </c>
      <c r="CV106" s="2" t="s">
        <v>1468</v>
      </c>
      <c r="CW106" s="2" t="s">
        <v>141</v>
      </c>
      <c r="CX106" s="2" t="s">
        <v>132</v>
      </c>
      <c r="CY106" s="4">
        <v>2</v>
      </c>
      <c r="CZ106" s="8">
        <v>85.42</v>
      </c>
      <c r="DA106" s="4"/>
      <c r="DB106" s="8"/>
      <c r="DC106" s="7"/>
      <c r="DD106" s="7"/>
      <c r="DE106" s="2" t="s">
        <v>138</v>
      </c>
      <c r="DF106" s="2" t="s">
        <v>129</v>
      </c>
      <c r="DG106" s="2" t="s">
        <v>888</v>
      </c>
      <c r="DH106" s="2" t="s">
        <v>1469</v>
      </c>
      <c r="DI106" s="2" t="s">
        <v>141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129</v>
      </c>
      <c r="DS106" s="2" t="s">
        <v>447</v>
      </c>
      <c r="DT106" s="2" t="s">
        <v>466</v>
      </c>
      <c r="DU106" s="2" t="s">
        <v>141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418</v>
      </c>
      <c r="ED106" s="2" t="s">
        <v>129</v>
      </c>
      <c r="EE106" s="2" t="s">
        <v>132</v>
      </c>
      <c r="EF106" s="2" t="s">
        <v>132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171</v>
      </c>
      <c r="EP106" s="2" t="s">
        <v>129</v>
      </c>
      <c r="EQ106" s="2" t="s">
        <v>132</v>
      </c>
      <c r="ER106" s="2" t="s">
        <v>132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129</v>
      </c>
      <c r="FC106" s="2" t="s">
        <v>450</v>
      </c>
      <c r="FD106" s="2" t="s">
        <v>364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129</v>
      </c>
      <c r="FO106" s="2" t="s">
        <v>891</v>
      </c>
      <c r="FP106" s="2" t="s">
        <v>1115</v>
      </c>
      <c r="FQ106" s="2" t="s">
        <v>141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129</v>
      </c>
      <c r="GA106" s="2" t="s">
        <v>413</v>
      </c>
      <c r="GB106" s="2" t="s">
        <v>1470</v>
      </c>
      <c r="GC106" s="2" t="s">
        <v>141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129</v>
      </c>
      <c r="GM106" s="2" t="s">
        <v>305</v>
      </c>
      <c r="GN106" s="2" t="s">
        <v>132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160</v>
      </c>
      <c r="GX106" s="2" t="s">
        <v>129</v>
      </c>
      <c r="GY106" s="2" t="s">
        <v>132</v>
      </c>
      <c r="GZ106" s="2" t="s">
        <v>132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129</v>
      </c>
      <c r="HK106" s="2" t="s">
        <v>884</v>
      </c>
      <c r="HL106" s="2" t="s">
        <v>1471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129</v>
      </c>
      <c r="HW106" s="2" t="s">
        <v>163</v>
      </c>
      <c r="HX106" s="2" t="s">
        <v>132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129</v>
      </c>
      <c r="II106" s="2" t="s">
        <v>375</v>
      </c>
      <c r="IJ106" s="2" t="s">
        <v>719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171</v>
      </c>
      <c r="IT106" s="2" t="s">
        <v>129</v>
      </c>
      <c r="IU106" s="2" t="s">
        <v>132</v>
      </c>
      <c r="IV106" s="2" t="s">
        <v>132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129</v>
      </c>
      <c r="JG106" s="2" t="s">
        <v>884</v>
      </c>
      <c r="JH106" s="2" t="s">
        <v>854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308</v>
      </c>
      <c r="KD106" s="2" t="s">
        <v>129</v>
      </c>
      <c r="KE106" s="2" t="s">
        <v>132</v>
      </c>
      <c r="KF106" s="2" t="s">
        <v>132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129</v>
      </c>
      <c r="KQ106" s="2" t="s">
        <v>132</v>
      </c>
      <c r="KR106" s="2" t="s">
        <v>132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129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171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129</v>
      </c>
      <c r="NK106" s="2" t="s">
        <v>132</v>
      </c>
      <c r="NL106" s="2" t="s">
        <v>132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171</v>
      </c>
      <c r="OH106" s="2" t="s">
        <v>129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138</v>
      </c>
      <c r="PF106" s="2" t="s">
        <v>173</v>
      </c>
      <c r="PG106" s="2" t="s">
        <v>312</v>
      </c>
      <c r="PH106" s="2" t="s">
        <v>132</v>
      </c>
      <c r="PI106" s="2" t="s">
        <v>141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129</v>
      </c>
      <c r="PS106" s="2" t="s">
        <v>132</v>
      </c>
      <c r="PT106" s="2" t="s">
        <v>132</v>
      </c>
      <c r="PU106" s="2" t="s">
        <v>141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138</v>
      </c>
      <c r="QD106" s="2" t="s">
        <v>129</v>
      </c>
      <c r="QE106" s="2" t="s">
        <v>176</v>
      </c>
      <c r="QF106" s="2" t="s">
        <v>132</v>
      </c>
      <c r="QG106" s="2" t="s">
        <v>141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171</v>
      </c>
      <c r="RB106" s="2" t="s">
        <v>129</v>
      </c>
      <c r="RC106" s="2" t="s">
        <v>132</v>
      </c>
      <c r="RD106" s="2" t="s">
        <v>132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173</v>
      </c>
      <c r="RO106" s="2" t="s">
        <v>887</v>
      </c>
      <c r="RP106" s="2" t="s">
        <v>132</v>
      </c>
      <c r="RQ106" s="2" t="s">
        <v>141</v>
      </c>
      <c r="RR106" s="2" t="s">
        <v>132</v>
      </c>
    </row>
    <row r="107">
      <c r="A107" s="2" t="s">
        <v>1472</v>
      </c>
      <c r="B107" s="2" t="s">
        <v>121</v>
      </c>
      <c r="C107" s="2" t="s">
        <v>1308</v>
      </c>
      <c r="D107" s="2" t="s">
        <v>522</v>
      </c>
      <c r="E107" s="2" t="s">
        <v>523</v>
      </c>
      <c r="F107" s="2" t="s">
        <v>1473</v>
      </c>
      <c r="G107" s="2" t="s">
        <v>1473</v>
      </c>
      <c r="H107" s="2" t="s">
        <v>1473</v>
      </c>
      <c r="I107" s="2" t="s">
        <v>1474</v>
      </c>
      <c r="J107" s="2" t="s">
        <v>127</v>
      </c>
      <c r="K107" s="2" t="s">
        <v>1353</v>
      </c>
      <c r="L107" s="3">
        <v>26.6</v>
      </c>
      <c r="M107" s="3">
        <v>27.93</v>
      </c>
      <c r="N107" s="3">
        <v>59.99</v>
      </c>
      <c r="O107" s="2" t="s">
        <v>129</v>
      </c>
      <c r="P107" s="2" t="s">
        <v>256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132</v>
      </c>
      <c r="V107" s="2" t="s">
        <v>133</v>
      </c>
      <c r="W107" s="2" t="s">
        <v>134</v>
      </c>
      <c r="X107" s="2" t="s">
        <v>132</v>
      </c>
      <c r="Y107" s="2" t="s">
        <v>1475</v>
      </c>
      <c r="Z107" s="4">
        <v>301</v>
      </c>
      <c r="AA107" s="4">
        <f>=ROUNDDOWN(33.4444444444444,0)</f>
      </c>
      <c r="AB107" s="5">
        <v>9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26</v>
      </c>
      <c r="AQ107" s="8">
        <v>849.66</v>
      </c>
      <c r="AR107" s="4"/>
      <c r="AS107" s="8"/>
      <c r="AT107" s="7"/>
      <c r="AU107" s="7"/>
      <c r="AV107" s="4">
        <v>26</v>
      </c>
      <c r="AW107" s="8">
        <v>849.66</v>
      </c>
      <c r="AX107" s="4"/>
      <c r="AY107" s="8"/>
      <c r="AZ107" s="7"/>
      <c r="BA107" s="7"/>
      <c r="BB107" s="7">
        <v>1</v>
      </c>
      <c r="BC107" s="4">
        <v>26</v>
      </c>
      <c r="BD107" s="8">
        <v>849.66</v>
      </c>
      <c r="BE107" s="4"/>
      <c r="BF107" s="8"/>
      <c r="BG107" s="7"/>
      <c r="BH107" s="7"/>
      <c r="BI107" s="7">
        <v>1</v>
      </c>
      <c r="BJ107" s="4">
        <v>26</v>
      </c>
      <c r="BK107" s="8">
        <v>849.66</v>
      </c>
      <c r="BL107" s="2" t="s">
        <v>1476</v>
      </c>
      <c r="BM107" s="7">
        <v>1</v>
      </c>
      <c r="BN107" s="7">
        <v>1</v>
      </c>
      <c r="BO107" s="4">
        <v>4</v>
      </c>
      <c r="BP107" s="8">
        <v>106.96</v>
      </c>
      <c r="BQ107" s="4"/>
      <c r="BR107" s="8"/>
      <c r="BS107" s="7"/>
      <c r="BT107" s="7"/>
      <c r="BU107" s="2" t="s">
        <v>138</v>
      </c>
      <c r="BV107" s="2" t="s">
        <v>129</v>
      </c>
      <c r="BW107" s="2" t="s">
        <v>1204</v>
      </c>
      <c r="BX107" s="2" t="s">
        <v>1477</v>
      </c>
      <c r="BY107" s="2" t="s">
        <v>141</v>
      </c>
      <c r="BZ107" s="2" t="s">
        <v>132</v>
      </c>
      <c r="CA107" s="4">
        <v>3</v>
      </c>
      <c r="CB107" s="8">
        <v>114.42</v>
      </c>
      <c r="CC107" s="4"/>
      <c r="CD107" s="8"/>
      <c r="CE107" s="7"/>
      <c r="CF107" s="7"/>
      <c r="CG107" s="2" t="s">
        <v>138</v>
      </c>
      <c r="CH107" s="2" t="s">
        <v>129</v>
      </c>
      <c r="CI107" s="2" t="s">
        <v>1475</v>
      </c>
      <c r="CJ107" s="2" t="s">
        <v>1478</v>
      </c>
      <c r="CK107" s="2" t="s">
        <v>141</v>
      </c>
      <c r="CL107" s="2" t="s">
        <v>132</v>
      </c>
      <c r="CM107" s="4">
        <v>2</v>
      </c>
      <c r="CN107" s="8">
        <v>64.4</v>
      </c>
      <c r="CO107" s="4"/>
      <c r="CP107" s="8"/>
      <c r="CQ107" s="7"/>
      <c r="CR107" s="7"/>
      <c r="CS107" s="2" t="s">
        <v>138</v>
      </c>
      <c r="CT107" s="2" t="s">
        <v>129</v>
      </c>
      <c r="CU107" s="2" t="s">
        <v>132</v>
      </c>
      <c r="CV107" s="2" t="s">
        <v>132</v>
      </c>
      <c r="CW107" s="2" t="s">
        <v>141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129</v>
      </c>
      <c r="DG107" s="2" t="s">
        <v>1206</v>
      </c>
      <c r="DH107" s="2" t="s">
        <v>1479</v>
      </c>
      <c r="DI107" s="2" t="s">
        <v>141</v>
      </c>
      <c r="DJ107" s="2" t="s">
        <v>132</v>
      </c>
      <c r="DK107" s="4">
        <v>13</v>
      </c>
      <c r="DL107" s="8">
        <v>441.48</v>
      </c>
      <c r="DM107" s="4"/>
      <c r="DN107" s="8"/>
      <c r="DO107" s="7"/>
      <c r="DP107" s="7"/>
      <c r="DQ107" s="2" t="s">
        <v>138</v>
      </c>
      <c r="DR107" s="2" t="s">
        <v>129</v>
      </c>
      <c r="DS107" s="2" t="s">
        <v>1480</v>
      </c>
      <c r="DT107" s="2" t="s">
        <v>1481</v>
      </c>
      <c r="DU107" s="2" t="s">
        <v>141</v>
      </c>
      <c r="DV107" s="2" t="s">
        <v>132</v>
      </c>
      <c r="DW107" s="4">
        <v>2</v>
      </c>
      <c r="DX107" s="8">
        <v>58.66</v>
      </c>
      <c r="DY107" s="4"/>
      <c r="DZ107" s="8"/>
      <c r="EA107" s="7"/>
      <c r="EB107" s="7"/>
      <c r="EC107" s="2" t="s">
        <v>138</v>
      </c>
      <c r="ED107" s="2" t="s">
        <v>129</v>
      </c>
      <c r="EE107" s="2" t="s">
        <v>1480</v>
      </c>
      <c r="EF107" s="2" t="s">
        <v>1216</v>
      </c>
      <c r="EG107" s="2" t="s">
        <v>141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171</v>
      </c>
      <c r="EP107" s="2" t="s">
        <v>129</v>
      </c>
      <c r="EQ107" s="2" t="s">
        <v>132</v>
      </c>
      <c r="ER107" s="2" t="s">
        <v>132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129</v>
      </c>
      <c r="FC107" s="2" t="s">
        <v>1106</v>
      </c>
      <c r="FD107" s="2" t="s">
        <v>577</v>
      </c>
      <c r="FE107" s="2" t="s">
        <v>141</v>
      </c>
      <c r="FF107" s="2" t="s">
        <v>132</v>
      </c>
      <c r="FG107" s="4">
        <v>1</v>
      </c>
      <c r="FH107" s="8">
        <v>29.01</v>
      </c>
      <c r="FI107" s="4"/>
      <c r="FJ107" s="8"/>
      <c r="FK107" s="7"/>
      <c r="FL107" s="7"/>
      <c r="FM107" s="2" t="s">
        <v>138</v>
      </c>
      <c r="FN107" s="2" t="s">
        <v>129</v>
      </c>
      <c r="FO107" s="2" t="s">
        <v>1480</v>
      </c>
      <c r="FP107" s="2" t="s">
        <v>1482</v>
      </c>
      <c r="FQ107" s="2" t="s">
        <v>141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129</v>
      </c>
      <c r="GA107" s="2" t="s">
        <v>156</v>
      </c>
      <c r="GB107" s="2" t="s">
        <v>868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129</v>
      </c>
      <c r="GM107" s="2" t="s">
        <v>370</v>
      </c>
      <c r="GN107" s="2" t="s">
        <v>451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160</v>
      </c>
      <c r="GX107" s="2" t="s">
        <v>129</v>
      </c>
      <c r="GY107" s="2" t="s">
        <v>132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129</v>
      </c>
      <c r="HK107" s="2" t="s">
        <v>1009</v>
      </c>
      <c r="HL107" s="2" t="s">
        <v>1483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129</v>
      </c>
      <c r="HW107" s="2" t="s">
        <v>246</v>
      </c>
      <c r="HX107" s="2" t="s">
        <v>132</v>
      </c>
      <c r="HY107" s="2" t="s">
        <v>141</v>
      </c>
      <c r="HZ107" s="2" t="s">
        <v>132</v>
      </c>
      <c r="IA107" s="4">
        <v>1</v>
      </c>
      <c r="IB107" s="8">
        <v>34.73</v>
      </c>
      <c r="IC107" s="4"/>
      <c r="ID107" s="8"/>
      <c r="IE107" s="7"/>
      <c r="IF107" s="7"/>
      <c r="IG107" s="2" t="s">
        <v>138</v>
      </c>
      <c r="IH107" s="2" t="s">
        <v>129</v>
      </c>
      <c r="II107" s="2" t="s">
        <v>1011</v>
      </c>
      <c r="IJ107" s="2" t="s">
        <v>724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166</v>
      </c>
      <c r="IT107" s="2" t="s">
        <v>129</v>
      </c>
      <c r="IU107" s="2" t="s">
        <v>132</v>
      </c>
      <c r="IV107" s="2" t="s">
        <v>132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129</v>
      </c>
      <c r="JG107" s="2" t="s">
        <v>1320</v>
      </c>
      <c r="JH107" s="2" t="s">
        <v>1484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168</v>
      </c>
      <c r="KE107" s="2" t="s">
        <v>1013</v>
      </c>
      <c r="KF107" s="2" t="s">
        <v>1485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171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173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171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138</v>
      </c>
      <c r="PF107" s="2" t="s">
        <v>173</v>
      </c>
      <c r="PG107" s="2" t="s">
        <v>400</v>
      </c>
      <c r="PH107" s="2" t="s">
        <v>1486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138</v>
      </c>
      <c r="QD107" s="2" t="s">
        <v>129</v>
      </c>
      <c r="QE107" s="2" t="s">
        <v>176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308</v>
      </c>
      <c r="QP107" s="2" t="s">
        <v>173</v>
      </c>
      <c r="QQ107" s="2" t="s">
        <v>132</v>
      </c>
      <c r="QR107" s="2" t="s">
        <v>132</v>
      </c>
      <c r="QS107" s="2" t="s">
        <v>141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171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232</v>
      </c>
      <c r="RG107" s="4"/>
      <c r="RH107" s="8"/>
      <c r="RI107" s="4"/>
      <c r="RJ107" s="8"/>
      <c r="RK107" s="7"/>
      <c r="RL107" s="7"/>
      <c r="RM107" s="2" t="s">
        <v>138</v>
      </c>
      <c r="RN107" s="2" t="s">
        <v>173</v>
      </c>
      <c r="RO107" s="2" t="s">
        <v>1487</v>
      </c>
      <c r="RP107" s="2" t="s">
        <v>1488</v>
      </c>
      <c r="RQ107" s="2" t="s">
        <v>141</v>
      </c>
      <c r="RR107" s="2" t="s">
        <v>132</v>
      </c>
    </row>
    <row r="108">
      <c r="A108" s="2" t="s">
        <v>1489</v>
      </c>
      <c r="B108" s="2" t="s">
        <v>121</v>
      </c>
      <c r="C108" s="2" t="s">
        <v>1308</v>
      </c>
      <c r="D108" s="2" t="s">
        <v>522</v>
      </c>
      <c r="E108" s="2" t="s">
        <v>523</v>
      </c>
      <c r="F108" s="2" t="s">
        <v>1490</v>
      </c>
      <c r="G108" s="2" t="s">
        <v>1490</v>
      </c>
      <c r="H108" s="2" t="s">
        <v>1490</v>
      </c>
      <c r="I108" s="2" t="s">
        <v>1491</v>
      </c>
      <c r="J108" s="2" t="s">
        <v>127</v>
      </c>
      <c r="K108" s="2" t="s">
        <v>949</v>
      </c>
      <c r="L108" s="3">
        <v>67.1</v>
      </c>
      <c r="M108" s="3">
        <v>70.46</v>
      </c>
      <c r="N108" s="3">
        <v>139.99</v>
      </c>
      <c r="O108" s="2" t="s">
        <v>129</v>
      </c>
      <c r="P108" s="2" t="s">
        <v>256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1312</v>
      </c>
      <c r="V108" s="2" t="s">
        <v>186</v>
      </c>
      <c r="W108" s="2" t="s">
        <v>409</v>
      </c>
      <c r="X108" s="2" t="s">
        <v>132</v>
      </c>
      <c r="Y108" s="2" t="s">
        <v>1492</v>
      </c>
      <c r="Z108" s="4">
        <v>231</v>
      </c>
      <c r="AA108" s="4">
        <f>=ROUNDDOWN(38.5,0)</f>
      </c>
      <c r="AB108" s="5">
        <v>6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9</v>
      </c>
      <c r="AQ108" s="8">
        <v>734.99</v>
      </c>
      <c r="AR108" s="4"/>
      <c r="AS108" s="8"/>
      <c r="AT108" s="7"/>
      <c r="AU108" s="7"/>
      <c r="AV108" s="4">
        <v>9</v>
      </c>
      <c r="AW108" s="8">
        <v>734.99</v>
      </c>
      <c r="AX108" s="4"/>
      <c r="AY108" s="8"/>
      <c r="AZ108" s="7"/>
      <c r="BA108" s="7"/>
      <c r="BB108" s="7">
        <v>1</v>
      </c>
      <c r="BC108" s="4">
        <v>9</v>
      </c>
      <c r="BD108" s="8">
        <v>734.99</v>
      </c>
      <c r="BE108" s="4"/>
      <c r="BF108" s="8"/>
      <c r="BG108" s="7"/>
      <c r="BH108" s="7"/>
      <c r="BI108" s="7">
        <v>1</v>
      </c>
      <c r="BJ108" s="4">
        <v>9</v>
      </c>
      <c r="BK108" s="8">
        <v>734.99</v>
      </c>
      <c r="BL108" s="2" t="s">
        <v>1493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138</v>
      </c>
      <c r="BV108" s="2" t="s">
        <v>129</v>
      </c>
      <c r="BW108" s="2" t="s">
        <v>993</v>
      </c>
      <c r="BX108" s="2" t="s">
        <v>1166</v>
      </c>
      <c r="BY108" s="2" t="s">
        <v>141</v>
      </c>
      <c r="BZ108" s="2" t="s">
        <v>132</v>
      </c>
      <c r="CA108" s="4">
        <v>4</v>
      </c>
      <c r="CB108" s="8">
        <v>388.76</v>
      </c>
      <c r="CC108" s="4"/>
      <c r="CD108" s="8"/>
      <c r="CE108" s="7"/>
      <c r="CF108" s="7"/>
      <c r="CG108" s="2" t="s">
        <v>138</v>
      </c>
      <c r="CH108" s="2" t="s">
        <v>129</v>
      </c>
      <c r="CI108" s="2" t="s">
        <v>1494</v>
      </c>
      <c r="CJ108" s="2" t="s">
        <v>1495</v>
      </c>
      <c r="CK108" s="2" t="s">
        <v>141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308</v>
      </c>
      <c r="CT108" s="2" t="s">
        <v>173</v>
      </c>
      <c r="CU108" s="2" t="s">
        <v>132</v>
      </c>
      <c r="CV108" s="2" t="s">
        <v>132</v>
      </c>
      <c r="CW108" s="2" t="s">
        <v>141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129</v>
      </c>
      <c r="DG108" s="2" t="s">
        <v>1495</v>
      </c>
      <c r="DH108" s="2" t="s">
        <v>549</v>
      </c>
      <c r="DI108" s="2" t="s">
        <v>141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129</v>
      </c>
      <c r="DS108" s="2" t="s">
        <v>193</v>
      </c>
      <c r="DT108" s="2" t="s">
        <v>939</v>
      </c>
      <c r="DU108" s="2" t="s">
        <v>141</v>
      </c>
      <c r="DV108" s="2" t="s">
        <v>132</v>
      </c>
      <c r="DW108" s="4">
        <v>3</v>
      </c>
      <c r="DX108" s="8">
        <v>216.87</v>
      </c>
      <c r="DY108" s="4"/>
      <c r="DZ108" s="8"/>
      <c r="EA108" s="7"/>
      <c r="EB108" s="7"/>
      <c r="EC108" s="2" t="s">
        <v>138</v>
      </c>
      <c r="ED108" s="2" t="s">
        <v>129</v>
      </c>
      <c r="EE108" s="2" t="s">
        <v>268</v>
      </c>
      <c r="EF108" s="2" t="s">
        <v>1496</v>
      </c>
      <c r="EG108" s="2" t="s">
        <v>141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171</v>
      </c>
      <c r="EP108" s="2" t="s">
        <v>129</v>
      </c>
      <c r="EQ108" s="2" t="s">
        <v>132</v>
      </c>
      <c r="ER108" s="2" t="s">
        <v>132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138</v>
      </c>
      <c r="FB108" s="2" t="s">
        <v>129</v>
      </c>
      <c r="FC108" s="2" t="s">
        <v>1429</v>
      </c>
      <c r="FD108" s="2" t="s">
        <v>1497</v>
      </c>
      <c r="FE108" s="2" t="s">
        <v>141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129</v>
      </c>
      <c r="FO108" s="2" t="s">
        <v>325</v>
      </c>
      <c r="FP108" s="2" t="s">
        <v>751</v>
      </c>
      <c r="FQ108" s="2" t="s">
        <v>141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129</v>
      </c>
      <c r="GA108" s="2" t="s">
        <v>156</v>
      </c>
      <c r="GB108" s="2" t="s">
        <v>1498</v>
      </c>
      <c r="GC108" s="2" t="s">
        <v>141</v>
      </c>
      <c r="GD108" s="2" t="s">
        <v>132</v>
      </c>
      <c r="GE108" s="4">
        <v>2</v>
      </c>
      <c r="GF108" s="8">
        <v>129.36</v>
      </c>
      <c r="GG108" s="4"/>
      <c r="GH108" s="8"/>
      <c r="GI108" s="7"/>
      <c r="GJ108" s="7"/>
      <c r="GK108" s="2" t="s">
        <v>138</v>
      </c>
      <c r="GL108" s="2" t="s">
        <v>129</v>
      </c>
      <c r="GM108" s="2" t="s">
        <v>158</v>
      </c>
      <c r="GN108" s="2" t="s">
        <v>1346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160</v>
      </c>
      <c r="GX108" s="2" t="s">
        <v>129</v>
      </c>
      <c r="GY108" s="2" t="s">
        <v>132</v>
      </c>
      <c r="GZ108" s="2" t="s">
        <v>132</v>
      </c>
      <c r="HA108" s="2" t="s">
        <v>141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129</v>
      </c>
      <c r="HK108" s="2" t="s">
        <v>161</v>
      </c>
      <c r="HL108" s="2" t="s">
        <v>1027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138</v>
      </c>
      <c r="HV108" s="2" t="s">
        <v>129</v>
      </c>
      <c r="HW108" s="2" t="s">
        <v>163</v>
      </c>
      <c r="HX108" s="2" t="s">
        <v>132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166</v>
      </c>
      <c r="IH108" s="2" t="s">
        <v>129</v>
      </c>
      <c r="II108" s="2" t="s">
        <v>1433</v>
      </c>
      <c r="IJ108" s="2" t="s">
        <v>209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166</v>
      </c>
      <c r="IT108" s="2" t="s">
        <v>129</v>
      </c>
      <c r="IU108" s="2" t="s">
        <v>132</v>
      </c>
      <c r="IV108" s="2" t="s">
        <v>132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129</v>
      </c>
      <c r="JG108" s="2" t="s">
        <v>1494</v>
      </c>
      <c r="JH108" s="2" t="s">
        <v>549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138</v>
      </c>
      <c r="KD108" s="2" t="s">
        <v>168</v>
      </c>
      <c r="KE108" s="2" t="s">
        <v>1499</v>
      </c>
      <c r="KF108" s="2" t="s">
        <v>1479</v>
      </c>
      <c r="KG108" s="2" t="s">
        <v>141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171</v>
      </c>
      <c r="KP108" s="2" t="s">
        <v>129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129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171</v>
      </c>
      <c r="ML108" s="2" t="s">
        <v>129</v>
      </c>
      <c r="MM108" s="2" t="s">
        <v>132</v>
      </c>
      <c r="MN108" s="2" t="s">
        <v>132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129</v>
      </c>
      <c r="NK108" s="2" t="s">
        <v>132</v>
      </c>
      <c r="NL108" s="2" t="s">
        <v>132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173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171</v>
      </c>
      <c r="OH108" s="2" t="s">
        <v>129</v>
      </c>
      <c r="OI108" s="2" t="s">
        <v>132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173</v>
      </c>
      <c r="PG108" s="2" t="s">
        <v>174</v>
      </c>
      <c r="PH108" s="2" t="s">
        <v>1500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138</v>
      </c>
      <c r="QD108" s="2" t="s">
        <v>129</v>
      </c>
      <c r="QE108" s="2" t="s">
        <v>176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173</v>
      </c>
      <c r="QQ108" s="2" t="s">
        <v>935</v>
      </c>
      <c r="QR108" s="2" t="s">
        <v>1501</v>
      </c>
      <c r="QS108" s="2" t="s">
        <v>141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171</v>
      </c>
      <c r="RB108" s="2" t="s">
        <v>129</v>
      </c>
      <c r="RC108" s="2" t="s">
        <v>132</v>
      </c>
      <c r="RD108" s="2" t="s">
        <v>132</v>
      </c>
      <c r="RE108" s="2" t="s">
        <v>141</v>
      </c>
      <c r="RF108" s="2" t="s">
        <v>232</v>
      </c>
      <c r="RG108" s="4"/>
      <c r="RH108" s="8"/>
      <c r="RI108" s="4"/>
      <c r="RJ108" s="8"/>
      <c r="RK108" s="7"/>
      <c r="RL108" s="7"/>
      <c r="RM108" s="2" t="s">
        <v>138</v>
      </c>
      <c r="RN108" s="2" t="s">
        <v>173</v>
      </c>
      <c r="RO108" s="2" t="s">
        <v>1436</v>
      </c>
      <c r="RP108" s="2" t="s">
        <v>743</v>
      </c>
      <c r="RQ108" s="2" t="s">
        <v>141</v>
      </c>
      <c r="RR108" s="2" t="s">
        <v>132</v>
      </c>
    </row>
    <row r="109">
      <c r="A109" s="2" t="s">
        <v>1502</v>
      </c>
      <c r="B109" s="2" t="s">
        <v>121</v>
      </c>
      <c r="C109" s="2" t="s">
        <v>1308</v>
      </c>
      <c r="D109" s="2" t="s">
        <v>522</v>
      </c>
      <c r="E109" s="2" t="s">
        <v>523</v>
      </c>
      <c r="F109" s="2" t="s">
        <v>1503</v>
      </c>
      <c r="G109" s="2" t="s">
        <v>1503</v>
      </c>
      <c r="H109" s="2" t="s">
        <v>1503</v>
      </c>
      <c r="I109" s="2" t="s">
        <v>1504</v>
      </c>
      <c r="J109" s="2" t="s">
        <v>127</v>
      </c>
      <c r="K109" s="2" t="s">
        <v>697</v>
      </c>
      <c r="L109" s="3">
        <v>53</v>
      </c>
      <c r="M109" s="3">
        <v>55.65</v>
      </c>
      <c r="N109" s="3">
        <v>109.99</v>
      </c>
      <c r="O109" s="2" t="s">
        <v>129</v>
      </c>
      <c r="P109" s="2" t="s">
        <v>407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185</v>
      </c>
      <c r="V109" s="2" t="s">
        <v>133</v>
      </c>
      <c r="W109" s="2" t="s">
        <v>134</v>
      </c>
      <c r="X109" s="2" t="s">
        <v>669</v>
      </c>
      <c r="Y109" s="2" t="s">
        <v>693</v>
      </c>
      <c r="Z109" s="4">
        <v>57</v>
      </c>
      <c r="AA109" s="4">
        <f>=ROUNDDOWN(19,0)</f>
      </c>
      <c r="AB109" s="5">
        <v>3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8</v>
      </c>
      <c r="AQ109" s="8">
        <v>478.96</v>
      </c>
      <c r="AR109" s="4"/>
      <c r="AS109" s="8"/>
      <c r="AT109" s="7"/>
      <c r="AU109" s="7"/>
      <c r="AV109" s="4">
        <v>8</v>
      </c>
      <c r="AW109" s="8">
        <v>478.96</v>
      </c>
      <c r="AX109" s="4"/>
      <c r="AY109" s="8"/>
      <c r="AZ109" s="7"/>
      <c r="BA109" s="7"/>
      <c r="BB109" s="7">
        <v>1</v>
      </c>
      <c r="BC109" s="4">
        <v>12</v>
      </c>
      <c r="BD109" s="8">
        <v>696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0.6882</v>
      </c>
      <c r="BJ109" s="4">
        <v>8</v>
      </c>
      <c r="BK109" s="8">
        <v>478.96</v>
      </c>
      <c r="BL109" s="2" t="s">
        <v>1505</v>
      </c>
      <c r="BM109" s="7">
        <v>1</v>
      </c>
      <c r="BN109" s="7">
        <v>1</v>
      </c>
      <c r="BO109" s="4">
        <v>2</v>
      </c>
      <c r="BP109" s="8">
        <v>94.6</v>
      </c>
      <c r="BQ109" s="4"/>
      <c r="BR109" s="8"/>
      <c r="BS109" s="7"/>
      <c r="BT109" s="7"/>
      <c r="BU109" s="2" t="s">
        <v>138</v>
      </c>
      <c r="BV109" s="2" t="s">
        <v>129</v>
      </c>
      <c r="BW109" s="2" t="s">
        <v>966</v>
      </c>
      <c r="BX109" s="2" t="s">
        <v>1506</v>
      </c>
      <c r="BY109" s="2" t="s">
        <v>141</v>
      </c>
      <c r="BZ109" s="2" t="s">
        <v>132</v>
      </c>
      <c r="CA109" s="4">
        <v>4</v>
      </c>
      <c r="CB109" s="8">
        <v>259.7</v>
      </c>
      <c r="CC109" s="4"/>
      <c r="CD109" s="8"/>
      <c r="CE109" s="7"/>
      <c r="CF109" s="7"/>
      <c r="CG109" s="2" t="s">
        <v>138</v>
      </c>
      <c r="CH109" s="2" t="s">
        <v>129</v>
      </c>
      <c r="CI109" s="2" t="s">
        <v>805</v>
      </c>
      <c r="CJ109" s="2" t="s">
        <v>796</v>
      </c>
      <c r="CK109" s="2" t="s">
        <v>141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308</v>
      </c>
      <c r="CT109" s="2" t="s">
        <v>129</v>
      </c>
      <c r="CU109" s="2" t="s">
        <v>132</v>
      </c>
      <c r="CV109" s="2" t="s">
        <v>132</v>
      </c>
      <c r="CW109" s="2" t="s">
        <v>141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129</v>
      </c>
      <c r="DG109" s="2" t="s">
        <v>478</v>
      </c>
      <c r="DH109" s="2" t="s">
        <v>132</v>
      </c>
      <c r="DI109" s="2" t="s">
        <v>141</v>
      </c>
      <c r="DJ109" s="2" t="s">
        <v>132</v>
      </c>
      <c r="DK109" s="4">
        <v>2</v>
      </c>
      <c r="DL109" s="8">
        <v>124.66</v>
      </c>
      <c r="DM109" s="4"/>
      <c r="DN109" s="8"/>
      <c r="DO109" s="7"/>
      <c r="DP109" s="7"/>
      <c r="DQ109" s="2" t="s">
        <v>138</v>
      </c>
      <c r="DR109" s="2" t="s">
        <v>129</v>
      </c>
      <c r="DS109" s="2" t="s">
        <v>417</v>
      </c>
      <c r="DT109" s="2" t="s">
        <v>1507</v>
      </c>
      <c r="DU109" s="2" t="s">
        <v>141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418</v>
      </c>
      <c r="ED109" s="2" t="s">
        <v>129</v>
      </c>
      <c r="EE109" s="2" t="s">
        <v>132</v>
      </c>
      <c r="EF109" s="2" t="s">
        <v>132</v>
      </c>
      <c r="EG109" s="2" t="s">
        <v>141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171</v>
      </c>
      <c r="EP109" s="2" t="s">
        <v>129</v>
      </c>
      <c r="EQ109" s="2" t="s">
        <v>132</v>
      </c>
      <c r="ER109" s="2" t="s">
        <v>132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308</v>
      </c>
      <c r="FB109" s="2" t="s">
        <v>129</v>
      </c>
      <c r="FC109" s="2" t="s">
        <v>132</v>
      </c>
      <c r="FD109" s="2" t="s">
        <v>132</v>
      </c>
      <c r="FE109" s="2" t="s">
        <v>141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138</v>
      </c>
      <c r="FN109" s="2" t="s">
        <v>129</v>
      </c>
      <c r="FO109" s="2" t="s">
        <v>796</v>
      </c>
      <c r="FP109" s="2" t="s">
        <v>132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171</v>
      </c>
      <c r="FZ109" s="2" t="s">
        <v>129</v>
      </c>
      <c r="GA109" s="2" t="s">
        <v>132</v>
      </c>
      <c r="GB109" s="2" t="s">
        <v>132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171</v>
      </c>
      <c r="GL109" s="2" t="s">
        <v>129</v>
      </c>
      <c r="GM109" s="2" t="s">
        <v>132</v>
      </c>
      <c r="GN109" s="2" t="s">
        <v>132</v>
      </c>
      <c r="GO109" s="2" t="s">
        <v>141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171</v>
      </c>
      <c r="GX109" s="2" t="s">
        <v>129</v>
      </c>
      <c r="GY109" s="2" t="s">
        <v>132</v>
      </c>
      <c r="GZ109" s="2" t="s">
        <v>132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308</v>
      </c>
      <c r="HJ109" s="2" t="s">
        <v>129</v>
      </c>
      <c r="HK109" s="2" t="s">
        <v>132</v>
      </c>
      <c r="HL109" s="2" t="s">
        <v>132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138</v>
      </c>
      <c r="HV109" s="2" t="s">
        <v>129</v>
      </c>
      <c r="HW109" s="2" t="s">
        <v>246</v>
      </c>
      <c r="HX109" s="2" t="s">
        <v>132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308</v>
      </c>
      <c r="IH109" s="2" t="s">
        <v>129</v>
      </c>
      <c r="II109" s="2" t="s">
        <v>132</v>
      </c>
      <c r="IJ109" s="2" t="s">
        <v>132</v>
      </c>
      <c r="IK109" s="2" t="s">
        <v>141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171</v>
      </c>
      <c r="IT109" s="2" t="s">
        <v>129</v>
      </c>
      <c r="IU109" s="2" t="s">
        <v>132</v>
      </c>
      <c r="IV109" s="2" t="s">
        <v>132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129</v>
      </c>
      <c r="JG109" s="2" t="s">
        <v>805</v>
      </c>
      <c r="JH109" s="2" t="s">
        <v>132</v>
      </c>
      <c r="JI109" s="2" t="s">
        <v>141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171</v>
      </c>
      <c r="JR109" s="2" t="s">
        <v>129</v>
      </c>
      <c r="JS109" s="2" t="s">
        <v>132</v>
      </c>
      <c r="JT109" s="2" t="s">
        <v>132</v>
      </c>
      <c r="JU109" s="2" t="s">
        <v>141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171</v>
      </c>
      <c r="KP109" s="2" t="s">
        <v>129</v>
      </c>
      <c r="KQ109" s="2" t="s">
        <v>132</v>
      </c>
      <c r="KR109" s="2" t="s">
        <v>132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129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171</v>
      </c>
      <c r="ML109" s="2" t="s">
        <v>129</v>
      </c>
      <c r="MM109" s="2" t="s">
        <v>132</v>
      </c>
      <c r="MN109" s="2" t="s">
        <v>132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129</v>
      </c>
      <c r="NK109" s="2" t="s">
        <v>132</v>
      </c>
      <c r="NL109" s="2" t="s">
        <v>132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129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129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171</v>
      </c>
      <c r="OT109" s="2" t="s">
        <v>129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171</v>
      </c>
      <c r="PR109" s="2" t="s">
        <v>129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138</v>
      </c>
      <c r="QD109" s="2" t="s">
        <v>129</v>
      </c>
      <c r="QE109" s="2" t="s">
        <v>805</v>
      </c>
      <c r="QF109" s="2" t="s">
        <v>132</v>
      </c>
      <c r="QG109" s="2" t="s">
        <v>141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171</v>
      </c>
      <c r="RB109" s="2" t="s">
        <v>129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171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132</v>
      </c>
    </row>
    <row r="110">
      <c r="A110" s="2" t="s">
        <v>1508</v>
      </c>
      <c r="B110" s="2" t="s">
        <v>121</v>
      </c>
      <c r="C110" s="2" t="s">
        <v>1308</v>
      </c>
      <c r="D110" s="2" t="s">
        <v>522</v>
      </c>
      <c r="E110" s="2" t="s">
        <v>523</v>
      </c>
      <c r="F110" s="2" t="s">
        <v>1503</v>
      </c>
      <c r="G110" s="2" t="s">
        <v>1503</v>
      </c>
      <c r="H110" s="2" t="s">
        <v>1503</v>
      </c>
      <c r="I110" s="2" t="s">
        <v>1504</v>
      </c>
      <c r="J110" s="2" t="s">
        <v>127</v>
      </c>
      <c r="K110" s="2" t="s">
        <v>1448</v>
      </c>
      <c r="L110" s="3">
        <v>53</v>
      </c>
      <c r="M110" s="3">
        <v>55.65</v>
      </c>
      <c r="N110" s="3">
        <v>109.99</v>
      </c>
      <c r="O110" s="2" t="s">
        <v>129</v>
      </c>
      <c r="P110" s="2" t="s">
        <v>407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185</v>
      </c>
      <c r="V110" s="2" t="s">
        <v>133</v>
      </c>
      <c r="W110" s="2" t="s">
        <v>134</v>
      </c>
      <c r="X110" s="2" t="s">
        <v>669</v>
      </c>
      <c r="Y110" s="2" t="s">
        <v>693</v>
      </c>
      <c r="Z110" s="4">
        <v>29</v>
      </c>
      <c r="AA110" s="4">
        <f>=ROUNDDOWN(9.66666666666667,0)</f>
      </c>
      <c r="AB110" s="5">
        <v>3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4</v>
      </c>
      <c r="AQ110" s="8">
        <v>217.04</v>
      </c>
      <c r="AR110" s="4"/>
      <c r="AS110" s="8"/>
      <c r="AT110" s="7"/>
      <c r="AU110" s="7"/>
      <c r="AV110" s="4">
        <v>4</v>
      </c>
      <c r="AW110" s="8">
        <v>217.04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0.3118</v>
      </c>
      <c r="BJ110" s="4">
        <v>4</v>
      </c>
      <c r="BK110" s="8">
        <v>217.04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138</v>
      </c>
      <c r="BV110" s="2" t="s">
        <v>129</v>
      </c>
      <c r="BW110" s="2" t="s">
        <v>966</v>
      </c>
      <c r="BX110" s="2" t="s">
        <v>246</v>
      </c>
      <c r="BY110" s="2" t="s">
        <v>141</v>
      </c>
      <c r="BZ110" s="2" t="s">
        <v>132</v>
      </c>
      <c r="CA110" s="4">
        <v>4</v>
      </c>
      <c r="CB110" s="8">
        <v>217.04</v>
      </c>
      <c r="CC110" s="4"/>
      <c r="CD110" s="8"/>
      <c r="CE110" s="7"/>
      <c r="CF110" s="7"/>
      <c r="CG110" s="2" t="s">
        <v>138</v>
      </c>
      <c r="CH110" s="2" t="s">
        <v>129</v>
      </c>
      <c r="CI110" s="2" t="s">
        <v>805</v>
      </c>
      <c r="CJ110" s="2" t="s">
        <v>796</v>
      </c>
      <c r="CK110" s="2" t="s">
        <v>141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308</v>
      </c>
      <c r="CT110" s="2" t="s">
        <v>129</v>
      </c>
      <c r="CU110" s="2" t="s">
        <v>132</v>
      </c>
      <c r="CV110" s="2" t="s">
        <v>132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129</v>
      </c>
      <c r="DG110" s="2" t="s">
        <v>478</v>
      </c>
      <c r="DH110" s="2" t="s">
        <v>807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129</v>
      </c>
      <c r="DS110" s="2" t="s">
        <v>417</v>
      </c>
      <c r="DT110" s="2" t="s">
        <v>1507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171</v>
      </c>
      <c r="ED110" s="2" t="s">
        <v>129</v>
      </c>
      <c r="EE110" s="2" t="s">
        <v>132</v>
      </c>
      <c r="EF110" s="2" t="s">
        <v>132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171</v>
      </c>
      <c r="EP110" s="2" t="s">
        <v>129</v>
      </c>
      <c r="EQ110" s="2" t="s">
        <v>132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308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129</v>
      </c>
      <c r="FO110" s="2" t="s">
        <v>796</v>
      </c>
      <c r="FP110" s="2" t="s">
        <v>1509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171</v>
      </c>
      <c r="FZ110" s="2" t="s">
        <v>129</v>
      </c>
      <c r="GA110" s="2" t="s">
        <v>132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171</v>
      </c>
      <c r="GL110" s="2" t="s">
        <v>129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171</v>
      </c>
      <c r="GX110" s="2" t="s">
        <v>129</v>
      </c>
      <c r="GY110" s="2" t="s">
        <v>132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308</v>
      </c>
      <c r="HJ110" s="2" t="s">
        <v>129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129</v>
      </c>
      <c r="HW110" s="2" t="s">
        <v>246</v>
      </c>
      <c r="HX110" s="2" t="s">
        <v>132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308</v>
      </c>
      <c r="IH110" s="2" t="s">
        <v>129</v>
      </c>
      <c r="II110" s="2" t="s">
        <v>132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171</v>
      </c>
      <c r="IT110" s="2" t="s">
        <v>129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129</v>
      </c>
      <c r="JG110" s="2" t="s">
        <v>805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171</v>
      </c>
      <c r="JR110" s="2" t="s">
        <v>129</v>
      </c>
      <c r="JS110" s="2" t="s">
        <v>132</v>
      </c>
      <c r="JT110" s="2" t="s">
        <v>132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171</v>
      </c>
      <c r="KP110" s="2" t="s">
        <v>129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129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171</v>
      </c>
      <c r="ML110" s="2" t="s">
        <v>129</v>
      </c>
      <c r="MM110" s="2" t="s">
        <v>132</v>
      </c>
      <c r="MN110" s="2" t="s">
        <v>132</v>
      </c>
      <c r="MO110" s="2" t="s">
        <v>141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172</v>
      </c>
      <c r="NJ110" s="2" t="s">
        <v>129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171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171</v>
      </c>
      <c r="OT110" s="2" t="s">
        <v>129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171</v>
      </c>
      <c r="PR110" s="2" t="s">
        <v>129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138</v>
      </c>
      <c r="QD110" s="2" t="s">
        <v>129</v>
      </c>
      <c r="QE110" s="2" t="s">
        <v>805</v>
      </c>
      <c r="QF110" s="2" t="s">
        <v>132</v>
      </c>
      <c r="QG110" s="2" t="s">
        <v>141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171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171</v>
      </c>
      <c r="RN110" s="2" t="s">
        <v>129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1510</v>
      </c>
      <c r="B111" s="2" t="s">
        <v>121</v>
      </c>
      <c r="C111" s="2" t="s">
        <v>1308</v>
      </c>
      <c r="D111" s="2" t="s">
        <v>522</v>
      </c>
      <c r="E111" s="2" t="s">
        <v>523</v>
      </c>
      <c r="F111" s="2" t="s">
        <v>1503</v>
      </c>
      <c r="G111" s="2" t="s">
        <v>1503</v>
      </c>
      <c r="H111" s="2" t="s">
        <v>1503</v>
      </c>
      <c r="I111" s="2" t="s">
        <v>1504</v>
      </c>
      <c r="J111" s="2" t="s">
        <v>127</v>
      </c>
      <c r="K111" s="2" t="s">
        <v>949</v>
      </c>
      <c r="L111" s="3">
        <v>53</v>
      </c>
      <c r="M111" s="3">
        <v>55.65</v>
      </c>
      <c r="N111" s="3">
        <v>109.99</v>
      </c>
      <c r="O111" s="2" t="s">
        <v>129</v>
      </c>
      <c r="P111" s="2" t="s">
        <v>407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185</v>
      </c>
      <c r="V111" s="2" t="s">
        <v>133</v>
      </c>
      <c r="W111" s="2" t="s">
        <v>134</v>
      </c>
      <c r="X111" s="2" t="s">
        <v>669</v>
      </c>
      <c r="Y111" s="2" t="s">
        <v>693</v>
      </c>
      <c r="Z111" s="4">
        <v>116</v>
      </c>
      <c r="AA111" s="4">
        <f>=ROUNDDOWN(116,0)</f>
      </c>
      <c r="AB111" s="5">
        <v>1</v>
      </c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129</v>
      </c>
      <c r="BW111" s="2" t="s">
        <v>966</v>
      </c>
      <c r="BX111" s="2" t="s">
        <v>132</v>
      </c>
      <c r="BY111" s="2" t="s">
        <v>141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129</v>
      </c>
      <c r="CI111" s="2" t="s">
        <v>805</v>
      </c>
      <c r="CJ111" s="2" t="s">
        <v>1511</v>
      </c>
      <c r="CK111" s="2" t="s">
        <v>141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308</v>
      </c>
      <c r="CT111" s="2" t="s">
        <v>129</v>
      </c>
      <c r="CU111" s="2" t="s">
        <v>132</v>
      </c>
      <c r="CV111" s="2" t="s">
        <v>132</v>
      </c>
      <c r="CW111" s="2" t="s">
        <v>141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129</v>
      </c>
      <c r="DG111" s="2" t="s">
        <v>478</v>
      </c>
      <c r="DH111" s="2" t="s">
        <v>132</v>
      </c>
      <c r="DI111" s="2" t="s">
        <v>141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129</v>
      </c>
      <c r="DS111" s="2" t="s">
        <v>417</v>
      </c>
      <c r="DT111" s="2" t="s">
        <v>132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418</v>
      </c>
      <c r="ED111" s="2" t="s">
        <v>129</v>
      </c>
      <c r="EE111" s="2" t="s">
        <v>132</v>
      </c>
      <c r="EF111" s="2" t="s">
        <v>132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171</v>
      </c>
      <c r="EP111" s="2" t="s">
        <v>129</v>
      </c>
      <c r="EQ111" s="2" t="s">
        <v>132</v>
      </c>
      <c r="ER111" s="2" t="s">
        <v>132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308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129</v>
      </c>
      <c r="FO111" s="2" t="s">
        <v>796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171</v>
      </c>
      <c r="FZ111" s="2" t="s">
        <v>129</v>
      </c>
      <c r="GA111" s="2" t="s">
        <v>132</v>
      </c>
      <c r="GB111" s="2" t="s">
        <v>132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171</v>
      </c>
      <c r="GL111" s="2" t="s">
        <v>129</v>
      </c>
      <c r="GM111" s="2" t="s">
        <v>132</v>
      </c>
      <c r="GN111" s="2" t="s">
        <v>132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171</v>
      </c>
      <c r="GX111" s="2" t="s">
        <v>129</v>
      </c>
      <c r="GY111" s="2" t="s">
        <v>132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308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129</v>
      </c>
      <c r="HW111" s="2" t="s">
        <v>246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308</v>
      </c>
      <c r="IH111" s="2" t="s">
        <v>129</v>
      </c>
      <c r="II111" s="2" t="s">
        <v>132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171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129</v>
      </c>
      <c r="JG111" s="2" t="s">
        <v>805</v>
      </c>
      <c r="JH111" s="2" t="s">
        <v>132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171</v>
      </c>
      <c r="JR111" s="2" t="s">
        <v>129</v>
      </c>
      <c r="JS111" s="2" t="s">
        <v>132</v>
      </c>
      <c r="JT111" s="2" t="s">
        <v>132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171</v>
      </c>
      <c r="KP111" s="2" t="s">
        <v>129</v>
      </c>
      <c r="KQ111" s="2" t="s">
        <v>132</v>
      </c>
      <c r="KR111" s="2" t="s">
        <v>132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171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129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171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172</v>
      </c>
      <c r="NJ111" s="2" t="s">
        <v>129</v>
      </c>
      <c r="NK111" s="2" t="s">
        <v>132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171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171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171</v>
      </c>
      <c r="PR111" s="2" t="s">
        <v>129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138</v>
      </c>
      <c r="QD111" s="2" t="s">
        <v>129</v>
      </c>
      <c r="QE111" s="2" t="s">
        <v>805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171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171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132</v>
      </c>
    </row>
    <row r="112">
      <c r="A112" s="2" t="s">
        <v>1512</v>
      </c>
      <c r="B112" s="2" t="s">
        <v>121</v>
      </c>
      <c r="C112" s="2" t="s">
        <v>1308</v>
      </c>
      <c r="D112" s="2" t="s">
        <v>522</v>
      </c>
      <c r="E112" s="2" t="s">
        <v>523</v>
      </c>
      <c r="F112" s="2" t="s">
        <v>1513</v>
      </c>
      <c r="G112" s="2" t="s">
        <v>1513</v>
      </c>
      <c r="H112" s="2" t="s">
        <v>1513</v>
      </c>
      <c r="I112" s="2" t="s">
        <v>1514</v>
      </c>
      <c r="J112" s="2" t="s">
        <v>127</v>
      </c>
      <c r="K112" s="2" t="s">
        <v>1515</v>
      </c>
      <c r="L112" s="3">
        <v>33.11</v>
      </c>
      <c r="M112" s="3">
        <v>34.77</v>
      </c>
      <c r="N112" s="3">
        <v>74.99</v>
      </c>
      <c r="O112" s="2" t="s">
        <v>129</v>
      </c>
      <c r="P112" s="2" t="s">
        <v>219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185</v>
      </c>
      <c r="V112" s="2" t="s">
        <v>186</v>
      </c>
      <c r="W112" s="2" t="s">
        <v>409</v>
      </c>
      <c r="X112" s="2" t="s">
        <v>132</v>
      </c>
      <c r="Y112" s="2" t="s">
        <v>1516</v>
      </c>
      <c r="Z112" s="4">
        <v>187</v>
      </c>
      <c r="AA112" s="4">
        <f>=ROUNDDOWN(37.4,0)</f>
      </c>
      <c r="AB112" s="5">
        <v>5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14</v>
      </c>
      <c r="AQ112" s="8">
        <v>517.08</v>
      </c>
      <c r="AR112" s="4"/>
      <c r="AS112" s="8"/>
      <c r="AT112" s="7"/>
      <c r="AU112" s="7"/>
      <c r="AV112" s="4">
        <v>14</v>
      </c>
      <c r="AW112" s="8">
        <v>517.08</v>
      </c>
      <c r="AX112" s="4"/>
      <c r="AY112" s="8"/>
      <c r="AZ112" s="7"/>
      <c r="BA112" s="7"/>
      <c r="BB112" s="7">
        <v>1</v>
      </c>
      <c r="BC112" s="4">
        <v>14</v>
      </c>
      <c r="BD112" s="8">
        <v>517.08</v>
      </c>
      <c r="BE112" s="4"/>
      <c r="BF112" s="8"/>
      <c r="BG112" s="7"/>
      <c r="BH112" s="7"/>
      <c r="BI112" s="7">
        <v>1</v>
      </c>
      <c r="BJ112" s="4">
        <v>14</v>
      </c>
      <c r="BK112" s="8">
        <v>517.08</v>
      </c>
      <c r="BL112" s="2" t="s">
        <v>1517</v>
      </c>
      <c r="BM112" s="7">
        <v>1</v>
      </c>
      <c r="BN112" s="7">
        <v>1</v>
      </c>
      <c r="BO112" s="4">
        <v>6</v>
      </c>
      <c r="BP112" s="8">
        <v>182.14</v>
      </c>
      <c r="BQ112" s="4"/>
      <c r="BR112" s="8"/>
      <c r="BS112" s="7"/>
      <c r="BT112" s="7"/>
      <c r="BU112" s="2" t="s">
        <v>138</v>
      </c>
      <c r="BV112" s="2" t="s">
        <v>129</v>
      </c>
      <c r="BW112" s="2" t="s">
        <v>1388</v>
      </c>
      <c r="BX112" s="2" t="s">
        <v>1518</v>
      </c>
      <c r="BY112" s="2" t="s">
        <v>141</v>
      </c>
      <c r="BZ112" s="2" t="s">
        <v>132</v>
      </c>
      <c r="CA112" s="4">
        <v>3</v>
      </c>
      <c r="CB112" s="8">
        <v>142.4</v>
      </c>
      <c r="CC112" s="4"/>
      <c r="CD112" s="8"/>
      <c r="CE112" s="7"/>
      <c r="CF112" s="7"/>
      <c r="CG112" s="2" t="s">
        <v>138</v>
      </c>
      <c r="CH112" s="2" t="s">
        <v>129</v>
      </c>
      <c r="CI112" s="2" t="s">
        <v>1427</v>
      </c>
      <c r="CJ112" s="2" t="s">
        <v>1519</v>
      </c>
      <c r="CK112" s="2" t="s">
        <v>141</v>
      </c>
      <c r="CL112" s="2" t="s">
        <v>132</v>
      </c>
      <c r="CM112" s="4">
        <v>2</v>
      </c>
      <c r="CN112" s="8">
        <v>84.6</v>
      </c>
      <c r="CO112" s="4"/>
      <c r="CP112" s="8"/>
      <c r="CQ112" s="7"/>
      <c r="CR112" s="7"/>
      <c r="CS112" s="2" t="s">
        <v>138</v>
      </c>
      <c r="CT112" s="2" t="s">
        <v>129</v>
      </c>
      <c r="CU112" s="2" t="s">
        <v>132</v>
      </c>
      <c r="CV112" s="2" t="s">
        <v>132</v>
      </c>
      <c r="CW112" s="2" t="s">
        <v>141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129</v>
      </c>
      <c r="DG112" s="2" t="s">
        <v>1520</v>
      </c>
      <c r="DH112" s="2" t="s">
        <v>1185</v>
      </c>
      <c r="DI112" s="2" t="s">
        <v>141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129</v>
      </c>
      <c r="DS112" s="2" t="s">
        <v>193</v>
      </c>
      <c r="DT112" s="2" t="s">
        <v>1521</v>
      </c>
      <c r="DU112" s="2" t="s">
        <v>141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173</v>
      </c>
      <c r="EE112" s="2" t="s">
        <v>1015</v>
      </c>
      <c r="EF112" s="2" t="s">
        <v>132</v>
      </c>
      <c r="EG112" s="2" t="s">
        <v>141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171</v>
      </c>
      <c r="EP112" s="2" t="s">
        <v>129</v>
      </c>
      <c r="EQ112" s="2" t="s">
        <v>132</v>
      </c>
      <c r="ER112" s="2" t="s">
        <v>132</v>
      </c>
      <c r="ES112" s="2" t="s">
        <v>141</v>
      </c>
      <c r="ET112" s="2" t="s">
        <v>132</v>
      </c>
      <c r="EU112" s="4">
        <v>1</v>
      </c>
      <c r="EV112" s="8">
        <v>38.42</v>
      </c>
      <c r="EW112" s="4"/>
      <c r="EX112" s="8"/>
      <c r="EY112" s="7"/>
      <c r="EZ112" s="7"/>
      <c r="FA112" s="2" t="s">
        <v>138</v>
      </c>
      <c r="FB112" s="2" t="s">
        <v>129</v>
      </c>
      <c r="FC112" s="2" t="s">
        <v>735</v>
      </c>
      <c r="FD112" s="2" t="s">
        <v>1430</v>
      </c>
      <c r="FE112" s="2" t="s">
        <v>141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129</v>
      </c>
      <c r="FO112" s="2" t="s">
        <v>325</v>
      </c>
      <c r="FP112" s="2" t="s">
        <v>820</v>
      </c>
      <c r="FQ112" s="2" t="s">
        <v>141</v>
      </c>
      <c r="FR112" s="2" t="s">
        <v>132</v>
      </c>
      <c r="FS112" s="4">
        <v>2</v>
      </c>
      <c r="FT112" s="8">
        <v>69.52</v>
      </c>
      <c r="FU112" s="4"/>
      <c r="FV112" s="8"/>
      <c r="FW112" s="7"/>
      <c r="FX112" s="7"/>
      <c r="FY112" s="2" t="s">
        <v>138</v>
      </c>
      <c r="FZ112" s="2" t="s">
        <v>129</v>
      </c>
      <c r="GA112" s="2" t="s">
        <v>156</v>
      </c>
      <c r="GB112" s="2" t="s">
        <v>363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129</v>
      </c>
      <c r="GM112" s="2" t="s">
        <v>370</v>
      </c>
      <c r="GN112" s="2" t="s">
        <v>683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160</v>
      </c>
      <c r="GX112" s="2" t="s">
        <v>129</v>
      </c>
      <c r="GY112" s="2" t="s">
        <v>132</v>
      </c>
      <c r="GZ112" s="2" t="s">
        <v>132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138</v>
      </c>
      <c r="HJ112" s="2" t="s">
        <v>129</v>
      </c>
      <c r="HK112" s="2" t="s">
        <v>204</v>
      </c>
      <c r="HL112" s="2" t="s">
        <v>277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138</v>
      </c>
      <c r="HV112" s="2" t="s">
        <v>129</v>
      </c>
      <c r="HW112" s="2" t="s">
        <v>246</v>
      </c>
      <c r="HX112" s="2" t="s">
        <v>132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166</v>
      </c>
      <c r="IH112" s="2" t="s">
        <v>129</v>
      </c>
      <c r="II112" s="2" t="s">
        <v>1433</v>
      </c>
      <c r="IJ112" s="2" t="s">
        <v>1522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129</v>
      </c>
      <c r="IU112" s="2" t="s">
        <v>309</v>
      </c>
      <c r="IV112" s="2" t="s">
        <v>132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129</v>
      </c>
      <c r="JG112" s="2" t="s">
        <v>1523</v>
      </c>
      <c r="JH112" s="2" t="s">
        <v>1524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138</v>
      </c>
      <c r="KD112" s="2" t="s">
        <v>168</v>
      </c>
      <c r="KE112" s="2" t="s">
        <v>1516</v>
      </c>
      <c r="KF112" s="2" t="s">
        <v>1394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171</v>
      </c>
      <c r="KP112" s="2" t="s">
        <v>129</v>
      </c>
      <c r="KQ112" s="2" t="s">
        <v>132</v>
      </c>
      <c r="KR112" s="2" t="s">
        <v>132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129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171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129</v>
      </c>
      <c r="NK112" s="2" t="s">
        <v>132</v>
      </c>
      <c r="NL112" s="2" t="s">
        <v>132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173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171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173</v>
      </c>
      <c r="PG112" s="2" t="s">
        <v>312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129</v>
      </c>
      <c r="QE112" s="2" t="s">
        <v>176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173</v>
      </c>
      <c r="QQ112" s="2" t="s">
        <v>213</v>
      </c>
      <c r="QR112" s="2" t="s">
        <v>1525</v>
      </c>
      <c r="QS112" s="2" t="s">
        <v>141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320</v>
      </c>
      <c r="RB112" s="2" t="s">
        <v>173</v>
      </c>
      <c r="RC112" s="2" t="s">
        <v>132</v>
      </c>
      <c r="RD112" s="2" t="s">
        <v>132</v>
      </c>
      <c r="RE112" s="2" t="s">
        <v>141</v>
      </c>
      <c r="RF112" s="2" t="s">
        <v>232</v>
      </c>
      <c r="RG112" s="4"/>
      <c r="RH112" s="8"/>
      <c r="RI112" s="4"/>
      <c r="RJ112" s="8"/>
      <c r="RK112" s="7"/>
      <c r="RL112" s="7"/>
      <c r="RM112" s="2" t="s">
        <v>138</v>
      </c>
      <c r="RN112" s="2" t="s">
        <v>173</v>
      </c>
      <c r="RO112" s="2" t="s">
        <v>325</v>
      </c>
      <c r="RP112" s="2" t="s">
        <v>144</v>
      </c>
      <c r="RQ112" s="2" t="s">
        <v>141</v>
      </c>
      <c r="RR112" s="2" t="s">
        <v>132</v>
      </c>
    </row>
    <row r="113">
      <c r="A113" s="2" t="s">
        <v>1526</v>
      </c>
      <c r="B113" s="2" t="s">
        <v>121</v>
      </c>
      <c r="C113" s="2" t="s">
        <v>1308</v>
      </c>
      <c r="D113" s="2" t="s">
        <v>522</v>
      </c>
      <c r="E113" s="2" t="s">
        <v>523</v>
      </c>
      <c r="F113" s="2" t="s">
        <v>1527</v>
      </c>
      <c r="G113" s="2" t="s">
        <v>1527</v>
      </c>
      <c r="H113" s="2" t="s">
        <v>1527</v>
      </c>
      <c r="I113" s="2" t="s">
        <v>1528</v>
      </c>
      <c r="J113" s="2" t="s">
        <v>127</v>
      </c>
      <c r="K113" s="2" t="s">
        <v>218</v>
      </c>
      <c r="L113" s="3">
        <v>28.42</v>
      </c>
      <c r="M113" s="3">
        <v>29.84</v>
      </c>
      <c r="N113" s="3">
        <v>64.99</v>
      </c>
      <c r="O113" s="2" t="s">
        <v>129</v>
      </c>
      <c r="P113" s="2" t="s">
        <v>219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185</v>
      </c>
      <c r="V113" s="2" t="s">
        <v>186</v>
      </c>
      <c r="W113" s="2" t="s">
        <v>409</v>
      </c>
      <c r="X113" s="2" t="s">
        <v>132</v>
      </c>
      <c r="Y113" s="2" t="s">
        <v>1529</v>
      </c>
      <c r="Z113" s="4">
        <v>166</v>
      </c>
      <c r="AA113" s="4">
        <f>=ROUNDDOWN(33.2,0)</f>
      </c>
      <c r="AB113" s="5">
        <v>5</v>
      </c>
      <c r="AC113" s="2" t="s">
        <v>132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14</v>
      </c>
      <c r="AQ113" s="8">
        <v>469.99</v>
      </c>
      <c r="AR113" s="4"/>
      <c r="AS113" s="8"/>
      <c r="AT113" s="7"/>
      <c r="AU113" s="7"/>
      <c r="AV113" s="4">
        <v>14</v>
      </c>
      <c r="AW113" s="8">
        <v>469.99</v>
      </c>
      <c r="AX113" s="4"/>
      <c r="AY113" s="8"/>
      <c r="AZ113" s="7"/>
      <c r="BA113" s="7"/>
      <c r="BB113" s="7">
        <v>1</v>
      </c>
      <c r="BC113" s="4">
        <v>14</v>
      </c>
      <c r="BD113" s="8">
        <v>469.99</v>
      </c>
      <c r="BE113" s="4"/>
      <c r="BF113" s="8"/>
      <c r="BG113" s="7"/>
      <c r="BH113" s="7"/>
      <c r="BI113" s="7">
        <v>1</v>
      </c>
      <c r="BJ113" s="4">
        <v>14</v>
      </c>
      <c r="BK113" s="8">
        <v>469.99</v>
      </c>
      <c r="BL113" s="2" t="s">
        <v>1530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138</v>
      </c>
      <c r="BV113" s="2" t="s">
        <v>129</v>
      </c>
      <c r="BW113" s="2" t="s">
        <v>1531</v>
      </c>
      <c r="BX113" s="2" t="s">
        <v>280</v>
      </c>
      <c r="BY113" s="2" t="s">
        <v>141</v>
      </c>
      <c r="BZ113" s="2" t="s">
        <v>132</v>
      </c>
      <c r="CA113" s="4">
        <v>2</v>
      </c>
      <c r="CB113" s="8">
        <v>88.52</v>
      </c>
      <c r="CC113" s="4"/>
      <c r="CD113" s="8"/>
      <c r="CE113" s="7"/>
      <c r="CF113" s="7"/>
      <c r="CG113" s="2" t="s">
        <v>138</v>
      </c>
      <c r="CH113" s="2" t="s">
        <v>129</v>
      </c>
      <c r="CI113" s="2" t="s">
        <v>1175</v>
      </c>
      <c r="CJ113" s="2" t="s">
        <v>238</v>
      </c>
      <c r="CK113" s="2" t="s">
        <v>141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320</v>
      </c>
      <c r="CT113" s="2" t="s">
        <v>173</v>
      </c>
      <c r="CU113" s="2" t="s">
        <v>132</v>
      </c>
      <c r="CV113" s="2" t="s">
        <v>204</v>
      </c>
      <c r="CW113" s="2" t="s">
        <v>141</v>
      </c>
      <c r="CX113" s="2" t="s">
        <v>132</v>
      </c>
      <c r="CY113" s="4">
        <v>1</v>
      </c>
      <c r="CZ113" s="8">
        <v>33.57</v>
      </c>
      <c r="DA113" s="4"/>
      <c r="DB113" s="8"/>
      <c r="DC113" s="7"/>
      <c r="DD113" s="7"/>
      <c r="DE113" s="2" t="s">
        <v>138</v>
      </c>
      <c r="DF113" s="2" t="s">
        <v>129</v>
      </c>
      <c r="DG113" s="2" t="s">
        <v>1532</v>
      </c>
      <c r="DH113" s="2" t="s">
        <v>1331</v>
      </c>
      <c r="DI113" s="2" t="s">
        <v>141</v>
      </c>
      <c r="DJ113" s="2" t="s">
        <v>132</v>
      </c>
      <c r="DK113" s="4">
        <v>1</v>
      </c>
      <c r="DL113" s="8">
        <v>35.19</v>
      </c>
      <c r="DM113" s="4"/>
      <c r="DN113" s="8"/>
      <c r="DO113" s="7"/>
      <c r="DP113" s="7"/>
      <c r="DQ113" s="2" t="s">
        <v>138</v>
      </c>
      <c r="DR113" s="2" t="s">
        <v>129</v>
      </c>
      <c r="DS113" s="2" t="s">
        <v>193</v>
      </c>
      <c r="DT113" s="2" t="s">
        <v>1533</v>
      </c>
      <c r="DU113" s="2" t="s">
        <v>141</v>
      </c>
      <c r="DV113" s="2" t="s">
        <v>132</v>
      </c>
      <c r="DW113" s="4">
        <v>8</v>
      </c>
      <c r="DX113" s="8">
        <v>250.64</v>
      </c>
      <c r="DY113" s="4"/>
      <c r="DZ113" s="8"/>
      <c r="EA113" s="7"/>
      <c r="EB113" s="7"/>
      <c r="EC113" s="2" t="s">
        <v>138</v>
      </c>
      <c r="ED113" s="2" t="s">
        <v>129</v>
      </c>
      <c r="EE113" s="2" t="s">
        <v>1015</v>
      </c>
      <c r="EF113" s="2" t="s">
        <v>179</v>
      </c>
      <c r="EG113" s="2" t="s">
        <v>141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171</v>
      </c>
      <c r="EP113" s="2" t="s">
        <v>129</v>
      </c>
      <c r="EQ113" s="2" t="s">
        <v>132</v>
      </c>
      <c r="ER113" s="2" t="s">
        <v>132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173</v>
      </c>
      <c r="FC113" s="2" t="s">
        <v>735</v>
      </c>
      <c r="FD113" s="2" t="s">
        <v>1534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129</v>
      </c>
      <c r="FO113" s="2" t="s">
        <v>1532</v>
      </c>
      <c r="FP113" s="2" t="s">
        <v>1535</v>
      </c>
      <c r="FQ113" s="2" t="s">
        <v>141</v>
      </c>
      <c r="FR113" s="2" t="s">
        <v>132</v>
      </c>
      <c r="FS113" s="4">
        <v>1</v>
      </c>
      <c r="FT113" s="8">
        <v>29.84</v>
      </c>
      <c r="FU113" s="4"/>
      <c r="FV113" s="8"/>
      <c r="FW113" s="7"/>
      <c r="FX113" s="7"/>
      <c r="FY113" s="2" t="s">
        <v>138</v>
      </c>
      <c r="FZ113" s="2" t="s">
        <v>129</v>
      </c>
      <c r="GA113" s="2" t="s">
        <v>156</v>
      </c>
      <c r="GB113" s="2" t="s">
        <v>1536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129</v>
      </c>
      <c r="GM113" s="2" t="s">
        <v>1537</v>
      </c>
      <c r="GN113" s="2" t="s">
        <v>1538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160</v>
      </c>
      <c r="GX113" s="2" t="s">
        <v>129</v>
      </c>
      <c r="GY113" s="2" t="s">
        <v>132</v>
      </c>
      <c r="GZ113" s="2" t="s">
        <v>132</v>
      </c>
      <c r="HA113" s="2" t="s">
        <v>141</v>
      </c>
      <c r="HB113" s="2" t="s">
        <v>132</v>
      </c>
      <c r="HC113" s="4">
        <v>1</v>
      </c>
      <c r="HD113" s="8">
        <v>32.23</v>
      </c>
      <c r="HE113" s="4"/>
      <c r="HF113" s="8"/>
      <c r="HG113" s="7"/>
      <c r="HH113" s="7"/>
      <c r="HI113" s="2" t="s">
        <v>138</v>
      </c>
      <c r="HJ113" s="2" t="s">
        <v>129</v>
      </c>
      <c r="HK113" s="2" t="s">
        <v>161</v>
      </c>
      <c r="HL113" s="2" t="s">
        <v>1539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138</v>
      </c>
      <c r="HV113" s="2" t="s">
        <v>129</v>
      </c>
      <c r="HW113" s="2" t="s">
        <v>246</v>
      </c>
      <c r="HX113" s="2" t="s">
        <v>132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166</v>
      </c>
      <c r="IH113" s="2" t="s">
        <v>129</v>
      </c>
      <c r="II113" s="2" t="s">
        <v>821</v>
      </c>
      <c r="IJ113" s="2" t="s">
        <v>1184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129</v>
      </c>
      <c r="IU113" s="2" t="s">
        <v>1540</v>
      </c>
      <c r="IV113" s="2" t="s">
        <v>132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129</v>
      </c>
      <c r="JG113" s="2" t="s">
        <v>551</v>
      </c>
      <c r="JH113" s="2" t="s">
        <v>1541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138</v>
      </c>
      <c r="KD113" s="2" t="s">
        <v>168</v>
      </c>
      <c r="KE113" s="2" t="s">
        <v>737</v>
      </c>
      <c r="KF113" s="2" t="s">
        <v>1337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171</v>
      </c>
      <c r="KP113" s="2" t="s">
        <v>129</v>
      </c>
      <c r="KQ113" s="2" t="s">
        <v>132</v>
      </c>
      <c r="KR113" s="2" t="s">
        <v>132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129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171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129</v>
      </c>
      <c r="NK113" s="2" t="s">
        <v>132</v>
      </c>
      <c r="NL113" s="2" t="s">
        <v>132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173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171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173</v>
      </c>
      <c r="PG113" s="2" t="s">
        <v>312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138</v>
      </c>
      <c r="QD113" s="2" t="s">
        <v>129</v>
      </c>
      <c r="QE113" s="2" t="s">
        <v>1116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173</v>
      </c>
      <c r="QQ113" s="2" t="s">
        <v>213</v>
      </c>
      <c r="QR113" s="2" t="s">
        <v>1542</v>
      </c>
      <c r="QS113" s="2" t="s">
        <v>141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171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138</v>
      </c>
      <c r="RN113" s="2" t="s">
        <v>173</v>
      </c>
      <c r="RO113" s="2" t="s">
        <v>1436</v>
      </c>
      <c r="RP113" s="2" t="s">
        <v>1543</v>
      </c>
      <c r="RQ113" s="2" t="s">
        <v>141</v>
      </c>
      <c r="RR113" s="2" t="s">
        <v>132</v>
      </c>
    </row>
    <row r="114">
      <c r="A114" s="2" t="s">
        <v>1544</v>
      </c>
      <c r="B114" s="2" t="s">
        <v>121</v>
      </c>
      <c r="C114" s="2" t="s">
        <v>1308</v>
      </c>
      <c r="D114" s="2" t="s">
        <v>522</v>
      </c>
      <c r="E114" s="2" t="s">
        <v>523</v>
      </c>
      <c r="F114" s="2" t="s">
        <v>1545</v>
      </c>
      <c r="G114" s="2" t="s">
        <v>1545</v>
      </c>
      <c r="H114" s="2" t="s">
        <v>1545</v>
      </c>
      <c r="I114" s="2" t="s">
        <v>696</v>
      </c>
      <c r="J114" s="2" t="s">
        <v>127</v>
      </c>
      <c r="K114" s="2" t="s">
        <v>1546</v>
      </c>
      <c r="L114" s="3">
        <v>44.54</v>
      </c>
      <c r="M114" s="3">
        <v>46.77</v>
      </c>
      <c r="N114" s="3">
        <v>94.99</v>
      </c>
      <c r="O114" s="2" t="s">
        <v>129</v>
      </c>
      <c r="P114" s="2" t="s">
        <v>219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185</v>
      </c>
      <c r="V114" s="2" t="s">
        <v>133</v>
      </c>
      <c r="W114" s="2" t="s">
        <v>258</v>
      </c>
      <c r="X114" s="2" t="s">
        <v>132</v>
      </c>
      <c r="Y114" s="2" t="s">
        <v>633</v>
      </c>
      <c r="Z114" s="4">
        <v>111</v>
      </c>
      <c r="AA114" s="4">
        <f>=ROUNDDOWN(26.4285714285714,0)</f>
      </c>
      <c r="AB114" s="5">
        <v>4.2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9</v>
      </c>
      <c r="AQ114" s="8">
        <v>417.18</v>
      </c>
      <c r="AR114" s="4"/>
      <c r="AS114" s="8"/>
      <c r="AT114" s="7"/>
      <c r="AU114" s="7"/>
      <c r="AV114" s="4">
        <v>9</v>
      </c>
      <c r="AW114" s="8">
        <v>417.18</v>
      </c>
      <c r="AX114" s="4"/>
      <c r="AY114" s="8"/>
      <c r="AZ114" s="7"/>
      <c r="BA114" s="7"/>
      <c r="BB114" s="7">
        <v>1</v>
      </c>
      <c r="BC114" s="4">
        <v>9</v>
      </c>
      <c r="BD114" s="8">
        <v>417.18</v>
      </c>
      <c r="BE114" s="4"/>
      <c r="BF114" s="8"/>
      <c r="BG114" s="7"/>
      <c r="BH114" s="7"/>
      <c r="BI114" s="7">
        <v>1</v>
      </c>
      <c r="BJ114" s="4">
        <v>9</v>
      </c>
      <c r="BK114" s="8">
        <v>417.18</v>
      </c>
      <c r="BL114" s="2" t="s">
        <v>1547</v>
      </c>
      <c r="BM114" s="7">
        <v>1</v>
      </c>
      <c r="BN114" s="7">
        <v>1</v>
      </c>
      <c r="BO114" s="4">
        <v>3</v>
      </c>
      <c r="BP114" s="8">
        <v>115.5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635</v>
      </c>
      <c r="BX114" s="2" t="s">
        <v>275</v>
      </c>
      <c r="BY114" s="2" t="s">
        <v>141</v>
      </c>
      <c r="BZ114" s="2" t="s">
        <v>132</v>
      </c>
      <c r="CA114" s="4">
        <v>1</v>
      </c>
      <c r="CB114" s="8">
        <v>52.84</v>
      </c>
      <c r="CC114" s="4"/>
      <c r="CD114" s="8"/>
      <c r="CE114" s="7"/>
      <c r="CF114" s="7"/>
      <c r="CG114" s="2" t="s">
        <v>138</v>
      </c>
      <c r="CH114" s="2" t="s">
        <v>129</v>
      </c>
      <c r="CI114" s="2" t="s">
        <v>633</v>
      </c>
      <c r="CJ114" s="2" t="s">
        <v>1548</v>
      </c>
      <c r="CK114" s="2" t="s">
        <v>141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308</v>
      </c>
      <c r="CT114" s="2" t="s">
        <v>129</v>
      </c>
      <c r="CU114" s="2" t="s">
        <v>132</v>
      </c>
      <c r="CV114" s="2" t="s">
        <v>132</v>
      </c>
      <c r="CW114" s="2" t="s">
        <v>141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129</v>
      </c>
      <c r="DG114" s="2" t="s">
        <v>638</v>
      </c>
      <c r="DH114" s="2" t="s">
        <v>1146</v>
      </c>
      <c r="DI114" s="2" t="s">
        <v>141</v>
      </c>
      <c r="DJ114" s="2" t="s">
        <v>132</v>
      </c>
      <c r="DK114" s="4">
        <v>2</v>
      </c>
      <c r="DL114" s="8">
        <v>108.56</v>
      </c>
      <c r="DM114" s="4"/>
      <c r="DN114" s="8"/>
      <c r="DO114" s="7"/>
      <c r="DP114" s="7"/>
      <c r="DQ114" s="2" t="s">
        <v>138</v>
      </c>
      <c r="DR114" s="2" t="s">
        <v>129</v>
      </c>
      <c r="DS114" s="2" t="s">
        <v>361</v>
      </c>
      <c r="DT114" s="2" t="s">
        <v>1549</v>
      </c>
      <c r="DU114" s="2" t="s">
        <v>141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166</v>
      </c>
      <c r="ED114" s="2" t="s">
        <v>129</v>
      </c>
      <c r="EE114" s="2" t="s">
        <v>132</v>
      </c>
      <c r="EF114" s="2" t="s">
        <v>132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171</v>
      </c>
      <c r="EP114" s="2" t="s">
        <v>129</v>
      </c>
      <c r="EQ114" s="2" t="s">
        <v>132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129</v>
      </c>
      <c r="FC114" s="2" t="s">
        <v>365</v>
      </c>
      <c r="FD114" s="2" t="s">
        <v>1550</v>
      </c>
      <c r="FE114" s="2" t="s">
        <v>141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129</v>
      </c>
      <c r="FO114" s="2" t="s">
        <v>641</v>
      </c>
      <c r="FP114" s="2" t="s">
        <v>1406</v>
      </c>
      <c r="FQ114" s="2" t="s">
        <v>141</v>
      </c>
      <c r="FR114" s="2" t="s">
        <v>132</v>
      </c>
      <c r="FS114" s="4">
        <v>3</v>
      </c>
      <c r="FT114" s="8">
        <v>140.28</v>
      </c>
      <c r="FU114" s="4"/>
      <c r="FV114" s="8"/>
      <c r="FW114" s="7"/>
      <c r="FX114" s="7"/>
      <c r="FY114" s="2" t="s">
        <v>138</v>
      </c>
      <c r="FZ114" s="2" t="s">
        <v>129</v>
      </c>
      <c r="GA114" s="2" t="s">
        <v>413</v>
      </c>
      <c r="GB114" s="2" t="s">
        <v>1461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129</v>
      </c>
      <c r="GM114" s="2" t="s">
        <v>305</v>
      </c>
      <c r="GN114" s="2" t="s">
        <v>1551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160</v>
      </c>
      <c r="GX114" s="2" t="s">
        <v>129</v>
      </c>
      <c r="GY114" s="2" t="s">
        <v>132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129</v>
      </c>
      <c r="HK114" s="2" t="s">
        <v>355</v>
      </c>
      <c r="HL114" s="2" t="s">
        <v>1552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129</v>
      </c>
      <c r="HW114" s="2" t="s">
        <v>246</v>
      </c>
      <c r="HX114" s="2" t="s">
        <v>132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643</v>
      </c>
      <c r="IJ114" s="2" t="s">
        <v>874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171</v>
      </c>
      <c r="IT114" s="2" t="s">
        <v>129</v>
      </c>
      <c r="IU114" s="2" t="s">
        <v>132</v>
      </c>
      <c r="IV114" s="2" t="s">
        <v>132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129</v>
      </c>
      <c r="JG114" s="2" t="s">
        <v>645</v>
      </c>
      <c r="JH114" s="2" t="s">
        <v>1553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138</v>
      </c>
      <c r="KD114" s="2" t="s">
        <v>168</v>
      </c>
      <c r="KE114" s="2" t="s">
        <v>376</v>
      </c>
      <c r="KF114" s="2" t="s">
        <v>1146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171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171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171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171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173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171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166</v>
      </c>
      <c r="PF114" s="2" t="s">
        <v>129</v>
      </c>
      <c r="PG114" s="2" t="s">
        <v>132</v>
      </c>
      <c r="PH114" s="2" t="s">
        <v>132</v>
      </c>
      <c r="PI114" s="2" t="s">
        <v>141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138</v>
      </c>
      <c r="QD114" s="2" t="s">
        <v>129</v>
      </c>
      <c r="QE114" s="2" t="s">
        <v>176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171</v>
      </c>
      <c r="QP114" s="2" t="s">
        <v>173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171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232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173</v>
      </c>
      <c r="RO114" s="2" t="s">
        <v>647</v>
      </c>
      <c r="RP114" s="2" t="s">
        <v>672</v>
      </c>
      <c r="RQ114" s="2" t="s">
        <v>141</v>
      </c>
      <c r="RR114" s="2" t="s">
        <v>132</v>
      </c>
    </row>
    <row r="115">
      <c r="A115" s="2" t="s">
        <v>1554</v>
      </c>
      <c r="B115" s="2" t="s">
        <v>121</v>
      </c>
      <c r="C115" s="2" t="s">
        <v>1308</v>
      </c>
      <c r="D115" s="2" t="s">
        <v>522</v>
      </c>
      <c r="E115" s="2" t="s">
        <v>523</v>
      </c>
      <c r="F115" s="2" t="s">
        <v>1555</v>
      </c>
      <c r="G115" s="2" t="s">
        <v>1555</v>
      </c>
      <c r="H115" s="2" t="s">
        <v>1555</v>
      </c>
      <c r="I115" s="2" t="s">
        <v>1556</v>
      </c>
      <c r="J115" s="2" t="s">
        <v>127</v>
      </c>
      <c r="K115" s="2" t="s">
        <v>1557</v>
      </c>
      <c r="L115" s="3">
        <v>28.87</v>
      </c>
      <c r="M115" s="3">
        <v>30.31</v>
      </c>
      <c r="N115" s="3">
        <v>64.99</v>
      </c>
      <c r="O115" s="2" t="s">
        <v>129</v>
      </c>
      <c r="P115" s="2" t="s">
        <v>256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185</v>
      </c>
      <c r="V115" s="2" t="s">
        <v>186</v>
      </c>
      <c r="W115" s="2" t="s">
        <v>409</v>
      </c>
      <c r="X115" s="2" t="s">
        <v>132</v>
      </c>
      <c r="Y115" s="2" t="s">
        <v>347</v>
      </c>
      <c r="Z115" s="4">
        <v>122</v>
      </c>
      <c r="AA115" s="4">
        <f>=ROUNDDOWN(20.3333333333333,0)</f>
      </c>
      <c r="AB115" s="5">
        <v>6</v>
      </c>
      <c r="AC115" s="2" t="s">
        <v>136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10</v>
      </c>
      <c r="AQ115" s="8">
        <v>358.03</v>
      </c>
      <c r="AR115" s="4"/>
      <c r="AS115" s="8"/>
      <c r="AT115" s="7"/>
      <c r="AU115" s="7"/>
      <c r="AV115" s="4">
        <v>10</v>
      </c>
      <c r="AW115" s="8">
        <v>358.03</v>
      </c>
      <c r="AX115" s="4"/>
      <c r="AY115" s="8"/>
      <c r="AZ115" s="7"/>
      <c r="BA115" s="7"/>
      <c r="BB115" s="7">
        <v>1</v>
      </c>
      <c r="BC115" s="4">
        <v>10</v>
      </c>
      <c r="BD115" s="8">
        <v>358.03</v>
      </c>
      <c r="BE115" s="4"/>
      <c r="BF115" s="8"/>
      <c r="BG115" s="7"/>
      <c r="BH115" s="7"/>
      <c r="BI115" s="7">
        <v>1</v>
      </c>
      <c r="BJ115" s="4">
        <v>10</v>
      </c>
      <c r="BK115" s="8">
        <v>358.03</v>
      </c>
      <c r="BL115" s="2" t="s">
        <v>1558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129</v>
      </c>
      <c r="BW115" s="2" t="s">
        <v>1388</v>
      </c>
      <c r="BX115" s="2" t="s">
        <v>1559</v>
      </c>
      <c r="BY115" s="2" t="s">
        <v>141</v>
      </c>
      <c r="BZ115" s="2" t="s">
        <v>132</v>
      </c>
      <c r="CA115" s="4">
        <v>4</v>
      </c>
      <c r="CB115" s="8">
        <v>150.54</v>
      </c>
      <c r="CC115" s="4"/>
      <c r="CD115" s="8"/>
      <c r="CE115" s="7"/>
      <c r="CF115" s="7"/>
      <c r="CG115" s="2" t="s">
        <v>138</v>
      </c>
      <c r="CH115" s="2" t="s">
        <v>129</v>
      </c>
      <c r="CI115" s="2" t="s">
        <v>1427</v>
      </c>
      <c r="CJ115" s="2" t="s">
        <v>1411</v>
      </c>
      <c r="CK115" s="2" t="s">
        <v>141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129</v>
      </c>
      <c r="CU115" s="2" t="s">
        <v>132</v>
      </c>
      <c r="CV115" s="2" t="s">
        <v>132</v>
      </c>
      <c r="CW115" s="2" t="s">
        <v>141</v>
      </c>
      <c r="CX115" s="2" t="s">
        <v>132</v>
      </c>
      <c r="CY115" s="4">
        <v>1</v>
      </c>
      <c r="CZ115" s="8">
        <v>35.53</v>
      </c>
      <c r="DA115" s="4"/>
      <c r="DB115" s="8"/>
      <c r="DC115" s="7"/>
      <c r="DD115" s="7"/>
      <c r="DE115" s="2" t="s">
        <v>138</v>
      </c>
      <c r="DF115" s="2" t="s">
        <v>129</v>
      </c>
      <c r="DG115" s="2" t="s">
        <v>1428</v>
      </c>
      <c r="DH115" s="2" t="s">
        <v>1560</v>
      </c>
      <c r="DI115" s="2" t="s">
        <v>141</v>
      </c>
      <c r="DJ115" s="2" t="s">
        <v>132</v>
      </c>
      <c r="DK115" s="4">
        <v>2</v>
      </c>
      <c r="DL115" s="8">
        <v>74.44</v>
      </c>
      <c r="DM115" s="4"/>
      <c r="DN115" s="8"/>
      <c r="DO115" s="7"/>
      <c r="DP115" s="7"/>
      <c r="DQ115" s="2" t="s">
        <v>138</v>
      </c>
      <c r="DR115" s="2" t="s">
        <v>129</v>
      </c>
      <c r="DS115" s="2" t="s">
        <v>193</v>
      </c>
      <c r="DT115" s="2" t="s">
        <v>1561</v>
      </c>
      <c r="DU115" s="2" t="s">
        <v>141</v>
      </c>
      <c r="DV115" s="2" t="s">
        <v>132</v>
      </c>
      <c r="DW115" s="4">
        <v>1</v>
      </c>
      <c r="DX115" s="8">
        <v>31.83</v>
      </c>
      <c r="DY115" s="4"/>
      <c r="DZ115" s="8"/>
      <c r="EA115" s="7"/>
      <c r="EB115" s="7"/>
      <c r="EC115" s="2" t="s">
        <v>138</v>
      </c>
      <c r="ED115" s="2" t="s">
        <v>129</v>
      </c>
      <c r="EE115" s="2" t="s">
        <v>1404</v>
      </c>
      <c r="EF115" s="2" t="s">
        <v>1562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171</v>
      </c>
      <c r="EP115" s="2" t="s">
        <v>129</v>
      </c>
      <c r="EQ115" s="2" t="s">
        <v>132</v>
      </c>
      <c r="ER115" s="2" t="s">
        <v>132</v>
      </c>
      <c r="ES115" s="2" t="s">
        <v>141</v>
      </c>
      <c r="ET115" s="2" t="s">
        <v>132</v>
      </c>
      <c r="EU115" s="4">
        <v>1</v>
      </c>
      <c r="EV115" s="8">
        <v>35.37</v>
      </c>
      <c r="EW115" s="4"/>
      <c r="EX115" s="8"/>
      <c r="EY115" s="7"/>
      <c r="EZ115" s="7"/>
      <c r="FA115" s="2" t="s">
        <v>138</v>
      </c>
      <c r="FB115" s="2" t="s">
        <v>129</v>
      </c>
      <c r="FC115" s="2" t="s">
        <v>735</v>
      </c>
      <c r="FD115" s="2" t="s">
        <v>1563</v>
      </c>
      <c r="FE115" s="2" t="s">
        <v>141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129</v>
      </c>
      <c r="FO115" s="2" t="s">
        <v>325</v>
      </c>
      <c r="FP115" s="2" t="s">
        <v>1564</v>
      </c>
      <c r="FQ115" s="2" t="s">
        <v>141</v>
      </c>
      <c r="FR115" s="2" t="s">
        <v>132</v>
      </c>
      <c r="FS115" s="4">
        <v>1</v>
      </c>
      <c r="FT115" s="8">
        <v>30.32</v>
      </c>
      <c r="FU115" s="4"/>
      <c r="FV115" s="8"/>
      <c r="FW115" s="7"/>
      <c r="FX115" s="7"/>
      <c r="FY115" s="2" t="s">
        <v>138</v>
      </c>
      <c r="FZ115" s="2" t="s">
        <v>129</v>
      </c>
      <c r="GA115" s="2" t="s">
        <v>156</v>
      </c>
      <c r="GB115" s="2" t="s">
        <v>792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129</v>
      </c>
      <c r="GM115" s="2" t="s">
        <v>158</v>
      </c>
      <c r="GN115" s="2" t="s">
        <v>1565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160</v>
      </c>
      <c r="GX115" s="2" t="s">
        <v>129</v>
      </c>
      <c r="GY115" s="2" t="s">
        <v>132</v>
      </c>
      <c r="GZ115" s="2" t="s">
        <v>132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129</v>
      </c>
      <c r="HK115" s="2" t="s">
        <v>204</v>
      </c>
      <c r="HL115" s="2" t="s">
        <v>1566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129</v>
      </c>
      <c r="HW115" s="2" t="s">
        <v>163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166</v>
      </c>
      <c r="IH115" s="2" t="s">
        <v>129</v>
      </c>
      <c r="II115" s="2" t="s">
        <v>1433</v>
      </c>
      <c r="IJ115" s="2" t="s">
        <v>543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166</v>
      </c>
      <c r="IT115" s="2" t="s">
        <v>129</v>
      </c>
      <c r="IU115" s="2" t="s">
        <v>132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129</v>
      </c>
      <c r="JG115" s="2" t="s">
        <v>1427</v>
      </c>
      <c r="JH115" s="2" t="s">
        <v>1185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138</v>
      </c>
      <c r="KD115" s="2" t="s">
        <v>168</v>
      </c>
      <c r="KE115" s="2" t="s">
        <v>1428</v>
      </c>
      <c r="KF115" s="2" t="s">
        <v>1567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171</v>
      </c>
      <c r="KP115" s="2" t="s">
        <v>129</v>
      </c>
      <c r="KQ115" s="2" t="s">
        <v>132</v>
      </c>
      <c r="KR115" s="2" t="s">
        <v>132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171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129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171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129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173</v>
      </c>
      <c r="NW115" s="2" t="s">
        <v>132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171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173</v>
      </c>
      <c r="PG115" s="2" t="s">
        <v>174</v>
      </c>
      <c r="PH115" s="2" t="s">
        <v>702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138</v>
      </c>
      <c r="QD115" s="2" t="s">
        <v>129</v>
      </c>
      <c r="QE115" s="2" t="s">
        <v>176</v>
      </c>
      <c r="QF115" s="2" t="s">
        <v>132</v>
      </c>
      <c r="QG115" s="2" t="s">
        <v>141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173</v>
      </c>
      <c r="QQ115" s="2" t="s">
        <v>1568</v>
      </c>
      <c r="QR115" s="2" t="s">
        <v>1482</v>
      </c>
      <c r="QS115" s="2" t="s">
        <v>141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171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232</v>
      </c>
      <c r="RG115" s="4"/>
      <c r="RH115" s="8"/>
      <c r="RI115" s="4"/>
      <c r="RJ115" s="8"/>
      <c r="RK115" s="7"/>
      <c r="RL115" s="7"/>
      <c r="RM115" s="2" t="s">
        <v>138</v>
      </c>
      <c r="RN115" s="2" t="s">
        <v>173</v>
      </c>
      <c r="RO115" s="2" t="s">
        <v>1429</v>
      </c>
      <c r="RP115" s="2" t="s">
        <v>1569</v>
      </c>
      <c r="RQ115" s="2" t="s">
        <v>141</v>
      </c>
      <c r="RR115" s="2" t="s">
        <v>132</v>
      </c>
    </row>
    <row r="116">
      <c r="A116" s="2" t="s">
        <v>1570</v>
      </c>
      <c r="B116" s="2" t="s">
        <v>121</v>
      </c>
      <c r="C116" s="2" t="s">
        <v>1308</v>
      </c>
      <c r="D116" s="2" t="s">
        <v>522</v>
      </c>
      <c r="E116" s="2" t="s">
        <v>523</v>
      </c>
      <c r="F116" s="2" t="s">
        <v>1571</v>
      </c>
      <c r="G116" s="2" t="s">
        <v>1571</v>
      </c>
      <c r="H116" s="2" t="s">
        <v>1571</v>
      </c>
      <c r="I116" s="2" t="s">
        <v>1572</v>
      </c>
      <c r="J116" s="2" t="s">
        <v>127</v>
      </c>
      <c r="K116" s="2" t="s">
        <v>128</v>
      </c>
      <c r="L116" s="3">
        <v>26.46</v>
      </c>
      <c r="M116" s="3">
        <v>27.78</v>
      </c>
      <c r="N116" s="3">
        <v>59.99</v>
      </c>
      <c r="O116" s="2" t="s">
        <v>129</v>
      </c>
      <c r="P116" s="2" t="s">
        <v>219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132</v>
      </c>
      <c r="V116" s="2" t="s">
        <v>186</v>
      </c>
      <c r="W116" s="2" t="s">
        <v>409</v>
      </c>
      <c r="X116" s="2" t="s">
        <v>132</v>
      </c>
      <c r="Y116" s="2" t="s">
        <v>1573</v>
      </c>
      <c r="Z116" s="4">
        <v>237</v>
      </c>
      <c r="AA116" s="4">
        <f>=ROUNDDOWN(39.5,0)</f>
      </c>
      <c r="AB116" s="5">
        <v>6</v>
      </c>
      <c r="AC116" s="2" t="s">
        <v>132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12</v>
      </c>
      <c r="AQ116" s="8">
        <v>331.51</v>
      </c>
      <c r="AR116" s="4"/>
      <c r="AS116" s="8"/>
      <c r="AT116" s="7"/>
      <c r="AU116" s="7"/>
      <c r="AV116" s="4">
        <v>12</v>
      </c>
      <c r="AW116" s="8">
        <v>331.51</v>
      </c>
      <c r="AX116" s="4"/>
      <c r="AY116" s="8"/>
      <c r="AZ116" s="7"/>
      <c r="BA116" s="7"/>
      <c r="BB116" s="7">
        <v>1</v>
      </c>
      <c r="BC116" s="4">
        <v>12</v>
      </c>
      <c r="BD116" s="8">
        <v>331.51</v>
      </c>
      <c r="BE116" s="4"/>
      <c r="BF116" s="8"/>
      <c r="BG116" s="7"/>
      <c r="BH116" s="7"/>
      <c r="BI116" s="7">
        <v>1</v>
      </c>
      <c r="BJ116" s="4">
        <v>12</v>
      </c>
      <c r="BK116" s="8">
        <v>331.51</v>
      </c>
      <c r="BL116" s="2" t="s">
        <v>1574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129</v>
      </c>
      <c r="BW116" s="2" t="s">
        <v>1560</v>
      </c>
      <c r="BX116" s="2" t="s">
        <v>1575</v>
      </c>
      <c r="BY116" s="2" t="s">
        <v>141</v>
      </c>
      <c r="BZ116" s="2" t="s">
        <v>132</v>
      </c>
      <c r="CA116" s="4">
        <v>5</v>
      </c>
      <c r="CB116" s="8">
        <v>138.9</v>
      </c>
      <c r="CC116" s="4"/>
      <c r="CD116" s="8"/>
      <c r="CE116" s="7"/>
      <c r="CF116" s="7"/>
      <c r="CG116" s="2" t="s">
        <v>138</v>
      </c>
      <c r="CH116" s="2" t="s">
        <v>129</v>
      </c>
      <c r="CI116" s="2" t="s">
        <v>1427</v>
      </c>
      <c r="CJ116" s="2" t="s">
        <v>1576</v>
      </c>
      <c r="CK116" s="2" t="s">
        <v>141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129</v>
      </c>
      <c r="CU116" s="2" t="s">
        <v>132</v>
      </c>
      <c r="CV116" s="2" t="s">
        <v>132</v>
      </c>
      <c r="CW116" s="2" t="s">
        <v>141</v>
      </c>
      <c r="CX116" s="2" t="s">
        <v>132</v>
      </c>
      <c r="CY116" s="4">
        <v>1</v>
      </c>
      <c r="CZ116" s="8">
        <v>30.5</v>
      </c>
      <c r="DA116" s="4"/>
      <c r="DB116" s="8"/>
      <c r="DC116" s="7"/>
      <c r="DD116" s="7"/>
      <c r="DE116" s="2" t="s">
        <v>138</v>
      </c>
      <c r="DF116" s="2" t="s">
        <v>129</v>
      </c>
      <c r="DG116" s="2" t="s">
        <v>1519</v>
      </c>
      <c r="DH116" s="2" t="s">
        <v>1577</v>
      </c>
      <c r="DI116" s="2" t="s">
        <v>141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129</v>
      </c>
      <c r="DS116" s="2" t="s">
        <v>193</v>
      </c>
      <c r="DT116" s="2" t="s">
        <v>1578</v>
      </c>
      <c r="DU116" s="2" t="s">
        <v>141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129</v>
      </c>
      <c r="EE116" s="2" t="s">
        <v>1579</v>
      </c>
      <c r="EF116" s="2" t="s">
        <v>393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171</v>
      </c>
      <c r="EP116" s="2" t="s">
        <v>129</v>
      </c>
      <c r="EQ116" s="2" t="s">
        <v>132</v>
      </c>
      <c r="ER116" s="2" t="s">
        <v>132</v>
      </c>
      <c r="ES116" s="2" t="s">
        <v>141</v>
      </c>
      <c r="ET116" s="2" t="s">
        <v>132</v>
      </c>
      <c r="EU116" s="4">
        <v>2</v>
      </c>
      <c r="EV116" s="8">
        <v>58.34</v>
      </c>
      <c r="EW116" s="4"/>
      <c r="EX116" s="8"/>
      <c r="EY116" s="7"/>
      <c r="EZ116" s="7"/>
      <c r="FA116" s="2" t="s">
        <v>138</v>
      </c>
      <c r="FB116" s="2" t="s">
        <v>129</v>
      </c>
      <c r="FC116" s="2" t="s">
        <v>735</v>
      </c>
      <c r="FD116" s="2" t="s">
        <v>1563</v>
      </c>
      <c r="FE116" s="2" t="s">
        <v>141</v>
      </c>
      <c r="FF116" s="2" t="s">
        <v>132</v>
      </c>
      <c r="FG116" s="4">
        <v>3</v>
      </c>
      <c r="FH116" s="8">
        <v>75.99</v>
      </c>
      <c r="FI116" s="4"/>
      <c r="FJ116" s="8"/>
      <c r="FK116" s="7"/>
      <c r="FL116" s="7"/>
      <c r="FM116" s="2" t="s">
        <v>138</v>
      </c>
      <c r="FN116" s="2" t="s">
        <v>129</v>
      </c>
      <c r="FO116" s="2" t="s">
        <v>325</v>
      </c>
      <c r="FP116" s="2" t="s">
        <v>1580</v>
      </c>
      <c r="FQ116" s="2" t="s">
        <v>141</v>
      </c>
      <c r="FR116" s="2" t="s">
        <v>132</v>
      </c>
      <c r="FS116" s="4">
        <v>1</v>
      </c>
      <c r="FT116" s="8">
        <v>27.78</v>
      </c>
      <c r="FU116" s="4"/>
      <c r="FV116" s="8"/>
      <c r="FW116" s="7"/>
      <c r="FX116" s="7"/>
      <c r="FY116" s="2" t="s">
        <v>138</v>
      </c>
      <c r="FZ116" s="2" t="s">
        <v>129</v>
      </c>
      <c r="GA116" s="2" t="s">
        <v>156</v>
      </c>
      <c r="GB116" s="2" t="s">
        <v>157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129</v>
      </c>
      <c r="GM116" s="2" t="s">
        <v>158</v>
      </c>
      <c r="GN116" s="2" t="s">
        <v>1581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160</v>
      </c>
      <c r="GX116" s="2" t="s">
        <v>129</v>
      </c>
      <c r="GY116" s="2" t="s">
        <v>132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129</v>
      </c>
      <c r="HK116" s="2" t="s">
        <v>204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129</v>
      </c>
      <c r="HW116" s="2" t="s">
        <v>163</v>
      </c>
      <c r="HX116" s="2" t="s">
        <v>132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166</v>
      </c>
      <c r="IH116" s="2" t="s">
        <v>129</v>
      </c>
      <c r="II116" s="2" t="s">
        <v>1433</v>
      </c>
      <c r="IJ116" s="2" t="s">
        <v>1575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166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129</v>
      </c>
      <c r="JG116" s="2" t="s">
        <v>1427</v>
      </c>
      <c r="JH116" s="2" t="s">
        <v>538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132</v>
      </c>
      <c r="JR116" s="2" t="s">
        <v>132</v>
      </c>
      <c r="JS116" s="2" t="s">
        <v>132</v>
      </c>
      <c r="JT116" s="2" t="s">
        <v>132</v>
      </c>
      <c r="JU116" s="2" t="s">
        <v>132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138</v>
      </c>
      <c r="KD116" s="2" t="s">
        <v>168</v>
      </c>
      <c r="KE116" s="2" t="s">
        <v>1582</v>
      </c>
      <c r="KF116" s="2" t="s">
        <v>1518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171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171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171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129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173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171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173</v>
      </c>
      <c r="PG116" s="2" t="s">
        <v>174</v>
      </c>
      <c r="PH116" s="2" t="s">
        <v>656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132</v>
      </c>
      <c r="PR116" s="2" t="s">
        <v>132</v>
      </c>
      <c r="PS116" s="2" t="s">
        <v>132</v>
      </c>
      <c r="PT116" s="2" t="s">
        <v>132</v>
      </c>
      <c r="PU116" s="2" t="s">
        <v>132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138</v>
      </c>
      <c r="QD116" s="2" t="s">
        <v>129</v>
      </c>
      <c r="QE116" s="2" t="s">
        <v>464</v>
      </c>
      <c r="QF116" s="2" t="s">
        <v>1583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173</v>
      </c>
      <c r="QQ116" s="2" t="s">
        <v>213</v>
      </c>
      <c r="QR116" s="2" t="s">
        <v>1542</v>
      </c>
      <c r="QS116" s="2" t="s">
        <v>141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171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232</v>
      </c>
      <c r="RG116" s="4"/>
      <c r="RH116" s="8"/>
      <c r="RI116" s="4"/>
      <c r="RJ116" s="8"/>
      <c r="RK116" s="7"/>
      <c r="RL116" s="7"/>
      <c r="RM116" s="2" t="s">
        <v>138</v>
      </c>
      <c r="RN116" s="2" t="s">
        <v>173</v>
      </c>
      <c r="RO116" s="2" t="s">
        <v>628</v>
      </c>
      <c r="RP116" s="2" t="s">
        <v>1584</v>
      </c>
      <c r="RQ116" s="2" t="s">
        <v>141</v>
      </c>
      <c r="RR116" s="2" t="s">
        <v>132</v>
      </c>
    </row>
    <row r="117">
      <c r="A117" s="2" t="s">
        <v>1585</v>
      </c>
      <c r="B117" s="2" t="s">
        <v>121</v>
      </c>
      <c r="C117" s="2" t="s">
        <v>1308</v>
      </c>
      <c r="D117" s="2" t="s">
        <v>522</v>
      </c>
      <c r="E117" s="2" t="s">
        <v>523</v>
      </c>
      <c r="F117" s="2" t="s">
        <v>1586</v>
      </c>
      <c r="G117" s="2" t="s">
        <v>1586</v>
      </c>
      <c r="H117" s="2" t="s">
        <v>1586</v>
      </c>
      <c r="I117" s="2" t="s">
        <v>1587</v>
      </c>
      <c r="J117" s="2" t="s">
        <v>127</v>
      </c>
      <c r="K117" s="2" t="s">
        <v>128</v>
      </c>
      <c r="L117" s="3">
        <v>28.19</v>
      </c>
      <c r="M117" s="3">
        <v>29.6</v>
      </c>
      <c r="N117" s="3">
        <v>59.99</v>
      </c>
      <c r="O117" s="2" t="s">
        <v>129</v>
      </c>
      <c r="P117" s="2" t="s">
        <v>219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185</v>
      </c>
      <c r="V117" s="2" t="s">
        <v>133</v>
      </c>
      <c r="W117" s="2" t="s">
        <v>258</v>
      </c>
      <c r="X117" s="2" t="s">
        <v>132</v>
      </c>
      <c r="Y117" s="2" t="s">
        <v>633</v>
      </c>
      <c r="Z117" s="4">
        <v>154</v>
      </c>
      <c r="AA117" s="4">
        <f>=ROUNDDOWN(51.3333333333333,0)</f>
      </c>
      <c r="AB117" s="5">
        <v>3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6</v>
      </c>
      <c r="AQ117" s="8">
        <v>154.26</v>
      </c>
      <c r="AR117" s="4"/>
      <c r="AS117" s="8"/>
      <c r="AT117" s="7"/>
      <c r="AU117" s="7"/>
      <c r="AV117" s="4">
        <v>6</v>
      </c>
      <c r="AW117" s="8">
        <v>154.26</v>
      </c>
      <c r="AX117" s="4"/>
      <c r="AY117" s="8"/>
      <c r="AZ117" s="7"/>
      <c r="BA117" s="7"/>
      <c r="BB117" s="7">
        <v>1</v>
      </c>
      <c r="BC117" s="4">
        <v>10</v>
      </c>
      <c r="BD117" s="8">
        <v>293.9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0.5249</v>
      </c>
      <c r="BJ117" s="4">
        <v>6</v>
      </c>
      <c r="BK117" s="8">
        <v>154.26</v>
      </c>
      <c r="BL117" s="2" t="s">
        <v>1588</v>
      </c>
      <c r="BM117" s="7">
        <v>1</v>
      </c>
      <c r="BN117" s="7">
        <v>1</v>
      </c>
      <c r="BO117" s="4">
        <v>3</v>
      </c>
      <c r="BP117" s="8">
        <v>69.9</v>
      </c>
      <c r="BQ117" s="4"/>
      <c r="BR117" s="8"/>
      <c r="BS117" s="7"/>
      <c r="BT117" s="7"/>
      <c r="BU117" s="2" t="s">
        <v>138</v>
      </c>
      <c r="BV117" s="2" t="s">
        <v>129</v>
      </c>
      <c r="BW117" s="2" t="s">
        <v>635</v>
      </c>
      <c r="BX117" s="2" t="s">
        <v>1589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138</v>
      </c>
      <c r="CH117" s="2" t="s">
        <v>129</v>
      </c>
      <c r="CI117" s="2" t="s">
        <v>633</v>
      </c>
      <c r="CJ117" s="2" t="s">
        <v>1590</v>
      </c>
      <c r="CK117" s="2" t="s">
        <v>141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308</v>
      </c>
      <c r="CT117" s="2" t="s">
        <v>129</v>
      </c>
      <c r="CU117" s="2" t="s">
        <v>132</v>
      </c>
      <c r="CV117" s="2" t="s">
        <v>132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129</v>
      </c>
      <c r="DG117" s="2" t="s">
        <v>638</v>
      </c>
      <c r="DH117" s="2" t="s">
        <v>402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129</v>
      </c>
      <c r="DS117" s="2" t="s">
        <v>361</v>
      </c>
      <c r="DT117" s="2" t="s">
        <v>640</v>
      </c>
      <c r="DU117" s="2" t="s">
        <v>141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166</v>
      </c>
      <c r="ED117" s="2" t="s">
        <v>129</v>
      </c>
      <c r="EE117" s="2" t="s">
        <v>132</v>
      </c>
      <c r="EF117" s="2" t="s">
        <v>132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171</v>
      </c>
      <c r="EP117" s="2" t="s">
        <v>129</v>
      </c>
      <c r="EQ117" s="2" t="s">
        <v>132</v>
      </c>
      <c r="ER117" s="2" t="s">
        <v>132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138</v>
      </c>
      <c r="FB117" s="2" t="s">
        <v>129</v>
      </c>
      <c r="FC117" s="2" t="s">
        <v>365</v>
      </c>
      <c r="FD117" s="2" t="s">
        <v>1591</v>
      </c>
      <c r="FE117" s="2" t="s">
        <v>141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138</v>
      </c>
      <c r="FN117" s="2" t="s">
        <v>129</v>
      </c>
      <c r="FO117" s="2" t="s">
        <v>641</v>
      </c>
      <c r="FP117" s="2" t="s">
        <v>192</v>
      </c>
      <c r="FQ117" s="2" t="s">
        <v>141</v>
      </c>
      <c r="FR117" s="2" t="s">
        <v>132</v>
      </c>
      <c r="FS117" s="4">
        <v>3</v>
      </c>
      <c r="FT117" s="8">
        <v>84.36</v>
      </c>
      <c r="FU117" s="4"/>
      <c r="FV117" s="8"/>
      <c r="FW117" s="7"/>
      <c r="FX117" s="7"/>
      <c r="FY117" s="2" t="s">
        <v>138</v>
      </c>
      <c r="FZ117" s="2" t="s">
        <v>129</v>
      </c>
      <c r="GA117" s="2" t="s">
        <v>452</v>
      </c>
      <c r="GB117" s="2" t="s">
        <v>1592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129</v>
      </c>
      <c r="GM117" s="2" t="s">
        <v>370</v>
      </c>
      <c r="GN117" s="2" t="s">
        <v>1593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160</v>
      </c>
      <c r="GX117" s="2" t="s">
        <v>129</v>
      </c>
      <c r="GY117" s="2" t="s">
        <v>132</v>
      </c>
      <c r="GZ117" s="2" t="s">
        <v>132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129</v>
      </c>
      <c r="HK117" s="2" t="s">
        <v>355</v>
      </c>
      <c r="HL117" s="2" t="s">
        <v>132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129</v>
      </c>
      <c r="HW117" s="2" t="s">
        <v>246</v>
      </c>
      <c r="HX117" s="2" t="s">
        <v>132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129</v>
      </c>
      <c r="II117" s="2" t="s">
        <v>643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166</v>
      </c>
      <c r="IT117" s="2" t="s">
        <v>129</v>
      </c>
      <c r="IU117" s="2" t="s">
        <v>132</v>
      </c>
      <c r="IV117" s="2" t="s">
        <v>132</v>
      </c>
      <c r="IW117" s="2" t="s">
        <v>141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129</v>
      </c>
      <c r="JG117" s="2" t="s">
        <v>645</v>
      </c>
      <c r="JH117" s="2" t="s">
        <v>1594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132</v>
      </c>
      <c r="JR117" s="2" t="s">
        <v>132</v>
      </c>
      <c r="JS117" s="2" t="s">
        <v>132</v>
      </c>
      <c r="JT117" s="2" t="s">
        <v>132</v>
      </c>
      <c r="JU117" s="2" t="s">
        <v>132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138</v>
      </c>
      <c r="KD117" s="2" t="s">
        <v>168</v>
      </c>
      <c r="KE117" s="2" t="s">
        <v>376</v>
      </c>
      <c r="KF117" s="2" t="s">
        <v>360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171</v>
      </c>
      <c r="KP117" s="2" t="s">
        <v>129</v>
      </c>
      <c r="KQ117" s="2" t="s">
        <v>132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171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129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171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129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129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173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171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173</v>
      </c>
      <c r="PG117" s="2" t="s">
        <v>312</v>
      </c>
      <c r="PH117" s="2" t="s">
        <v>678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132</v>
      </c>
      <c r="PR117" s="2" t="s">
        <v>132</v>
      </c>
      <c r="PS117" s="2" t="s">
        <v>132</v>
      </c>
      <c r="PT117" s="2" t="s">
        <v>132</v>
      </c>
      <c r="PU117" s="2" t="s">
        <v>132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138</v>
      </c>
      <c r="QD117" s="2" t="s">
        <v>129</v>
      </c>
      <c r="QE117" s="2" t="s">
        <v>176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171</v>
      </c>
      <c r="QP117" s="2" t="s">
        <v>173</v>
      </c>
      <c r="QQ117" s="2" t="s">
        <v>132</v>
      </c>
      <c r="QR117" s="2" t="s">
        <v>132</v>
      </c>
      <c r="QS117" s="2" t="s">
        <v>141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171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232</v>
      </c>
      <c r="RG117" s="4"/>
      <c r="RH117" s="8"/>
      <c r="RI117" s="4"/>
      <c r="RJ117" s="8"/>
      <c r="RK117" s="7"/>
      <c r="RL117" s="7"/>
      <c r="RM117" s="2" t="s">
        <v>138</v>
      </c>
      <c r="RN117" s="2" t="s">
        <v>173</v>
      </c>
      <c r="RO117" s="2" t="s">
        <v>647</v>
      </c>
      <c r="RP117" s="2" t="s">
        <v>1595</v>
      </c>
      <c r="RQ117" s="2" t="s">
        <v>141</v>
      </c>
      <c r="RR117" s="2" t="s">
        <v>132</v>
      </c>
    </row>
    <row r="118">
      <c r="A118" s="2" t="s">
        <v>1596</v>
      </c>
      <c r="B118" s="2" t="s">
        <v>121</v>
      </c>
      <c r="C118" s="2" t="s">
        <v>1308</v>
      </c>
      <c r="D118" s="2" t="s">
        <v>522</v>
      </c>
      <c r="E118" s="2" t="s">
        <v>523</v>
      </c>
      <c r="F118" s="2" t="s">
        <v>1586</v>
      </c>
      <c r="G118" s="2" t="s">
        <v>1586</v>
      </c>
      <c r="H118" s="2" t="s">
        <v>1586</v>
      </c>
      <c r="I118" s="2" t="s">
        <v>1587</v>
      </c>
      <c r="J118" s="2" t="s">
        <v>127</v>
      </c>
      <c r="K118" s="2" t="s">
        <v>931</v>
      </c>
      <c r="L118" s="3">
        <v>26.78</v>
      </c>
      <c r="M118" s="3">
        <v>28.12</v>
      </c>
      <c r="N118" s="3">
        <v>59.99</v>
      </c>
      <c r="O118" s="2" t="s">
        <v>129</v>
      </c>
      <c r="P118" s="2" t="s">
        <v>219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185</v>
      </c>
      <c r="V118" s="2" t="s">
        <v>133</v>
      </c>
      <c r="W118" s="2" t="s">
        <v>258</v>
      </c>
      <c r="X118" s="2" t="s">
        <v>132</v>
      </c>
      <c r="Y118" s="2" t="s">
        <v>633</v>
      </c>
      <c r="Z118" s="4">
        <v>162</v>
      </c>
      <c r="AA118" s="4">
        <f>=ROUNDDOWN(55.8620689655172,0)</f>
      </c>
      <c r="AB118" s="5">
        <v>2.9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4</v>
      </c>
      <c r="AQ118" s="8">
        <v>139.64</v>
      </c>
      <c r="AR118" s="4"/>
      <c r="AS118" s="8"/>
      <c r="AT118" s="7"/>
      <c r="AU118" s="7"/>
      <c r="AV118" s="4">
        <v>4</v>
      </c>
      <c r="AW118" s="8">
        <v>139.64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0.4751</v>
      </c>
      <c r="BJ118" s="4">
        <v>4</v>
      </c>
      <c r="BK118" s="8">
        <v>139.64</v>
      </c>
      <c r="BL118" s="2" t="s">
        <v>1597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138</v>
      </c>
      <c r="BV118" s="2" t="s">
        <v>129</v>
      </c>
      <c r="BW118" s="2" t="s">
        <v>635</v>
      </c>
      <c r="BX118" s="2" t="s">
        <v>378</v>
      </c>
      <c r="BY118" s="2" t="s">
        <v>141</v>
      </c>
      <c r="BZ118" s="2" t="s">
        <v>132</v>
      </c>
      <c r="CA118" s="4">
        <v>2</v>
      </c>
      <c r="CB118" s="8">
        <v>83.4</v>
      </c>
      <c r="CC118" s="4"/>
      <c r="CD118" s="8"/>
      <c r="CE118" s="7"/>
      <c r="CF118" s="7"/>
      <c r="CG118" s="2" t="s">
        <v>138</v>
      </c>
      <c r="CH118" s="2" t="s">
        <v>129</v>
      </c>
      <c r="CI118" s="2" t="s">
        <v>633</v>
      </c>
      <c r="CJ118" s="2" t="s">
        <v>1590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308</v>
      </c>
      <c r="CT118" s="2" t="s">
        <v>129</v>
      </c>
      <c r="CU118" s="2" t="s">
        <v>132</v>
      </c>
      <c r="CV118" s="2" t="s">
        <v>132</v>
      </c>
      <c r="CW118" s="2" t="s">
        <v>141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129</v>
      </c>
      <c r="DG118" s="2" t="s">
        <v>638</v>
      </c>
      <c r="DH118" s="2" t="s">
        <v>1598</v>
      </c>
      <c r="DI118" s="2" t="s">
        <v>141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129</v>
      </c>
      <c r="DS118" s="2" t="s">
        <v>386</v>
      </c>
      <c r="DT118" s="2" t="s">
        <v>1599</v>
      </c>
      <c r="DU118" s="2" t="s">
        <v>141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166</v>
      </c>
      <c r="ED118" s="2" t="s">
        <v>129</v>
      </c>
      <c r="EE118" s="2" t="s">
        <v>132</v>
      </c>
      <c r="EF118" s="2" t="s">
        <v>132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171</v>
      </c>
      <c r="EP118" s="2" t="s">
        <v>129</v>
      </c>
      <c r="EQ118" s="2" t="s">
        <v>132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138</v>
      </c>
      <c r="FB118" s="2" t="s">
        <v>129</v>
      </c>
      <c r="FC118" s="2" t="s">
        <v>365</v>
      </c>
      <c r="FD118" s="2" t="s">
        <v>1600</v>
      </c>
      <c r="FE118" s="2" t="s">
        <v>141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129</v>
      </c>
      <c r="FO118" s="2" t="s">
        <v>641</v>
      </c>
      <c r="FP118" s="2" t="s">
        <v>622</v>
      </c>
      <c r="FQ118" s="2" t="s">
        <v>141</v>
      </c>
      <c r="FR118" s="2" t="s">
        <v>132</v>
      </c>
      <c r="FS118" s="4">
        <v>2</v>
      </c>
      <c r="FT118" s="8">
        <v>56.24</v>
      </c>
      <c r="FU118" s="4"/>
      <c r="FV118" s="8"/>
      <c r="FW118" s="7"/>
      <c r="FX118" s="7"/>
      <c r="FY118" s="2" t="s">
        <v>138</v>
      </c>
      <c r="FZ118" s="2" t="s">
        <v>129</v>
      </c>
      <c r="GA118" s="2" t="s">
        <v>452</v>
      </c>
      <c r="GB118" s="2" t="s">
        <v>943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129</v>
      </c>
      <c r="GM118" s="2" t="s">
        <v>571</v>
      </c>
      <c r="GN118" s="2" t="s">
        <v>1601</v>
      </c>
      <c r="GO118" s="2" t="s">
        <v>141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160</v>
      </c>
      <c r="GX118" s="2" t="s">
        <v>129</v>
      </c>
      <c r="GY118" s="2" t="s">
        <v>132</v>
      </c>
      <c r="GZ118" s="2" t="s">
        <v>132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129</v>
      </c>
      <c r="HK118" s="2" t="s">
        <v>355</v>
      </c>
      <c r="HL118" s="2" t="s">
        <v>796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129</v>
      </c>
      <c r="HW118" s="2" t="s">
        <v>246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129</v>
      </c>
      <c r="II118" s="2" t="s">
        <v>643</v>
      </c>
      <c r="IJ118" s="2" t="s">
        <v>1602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171</v>
      </c>
      <c r="IT118" s="2" t="s">
        <v>129</v>
      </c>
      <c r="IU118" s="2" t="s">
        <v>132</v>
      </c>
      <c r="IV118" s="2" t="s">
        <v>132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129</v>
      </c>
      <c r="JG118" s="2" t="s">
        <v>645</v>
      </c>
      <c r="JH118" s="2" t="s">
        <v>1603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138</v>
      </c>
      <c r="KD118" s="2" t="s">
        <v>168</v>
      </c>
      <c r="KE118" s="2" t="s">
        <v>376</v>
      </c>
      <c r="KF118" s="2" t="s">
        <v>384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171</v>
      </c>
      <c r="KP118" s="2" t="s">
        <v>129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171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129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171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129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129</v>
      </c>
      <c r="NK118" s="2" t="s">
        <v>132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171</v>
      </c>
      <c r="NV118" s="2" t="s">
        <v>173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171</v>
      </c>
      <c r="OH118" s="2" t="s">
        <v>129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173</v>
      </c>
      <c r="PG118" s="2" t="s">
        <v>1064</v>
      </c>
      <c r="PH118" s="2" t="s">
        <v>660</v>
      </c>
      <c r="PI118" s="2" t="s">
        <v>141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138</v>
      </c>
      <c r="QD118" s="2" t="s">
        <v>129</v>
      </c>
      <c r="QE118" s="2" t="s">
        <v>176</v>
      </c>
      <c r="QF118" s="2" t="s">
        <v>132</v>
      </c>
      <c r="QG118" s="2" t="s">
        <v>141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171</v>
      </c>
      <c r="QP118" s="2" t="s">
        <v>173</v>
      </c>
      <c r="QQ118" s="2" t="s">
        <v>132</v>
      </c>
      <c r="QR118" s="2" t="s">
        <v>132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171</v>
      </c>
      <c r="RB118" s="2" t="s">
        <v>129</v>
      </c>
      <c r="RC118" s="2" t="s">
        <v>132</v>
      </c>
      <c r="RD118" s="2" t="s">
        <v>132</v>
      </c>
      <c r="RE118" s="2" t="s">
        <v>141</v>
      </c>
      <c r="RF118" s="2" t="s">
        <v>232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173</v>
      </c>
      <c r="RO118" s="2" t="s">
        <v>647</v>
      </c>
      <c r="RP118" s="2" t="s">
        <v>303</v>
      </c>
      <c r="RQ118" s="2" t="s">
        <v>141</v>
      </c>
      <c r="RR118" s="2" t="s">
        <v>132</v>
      </c>
    </row>
    <row r="119">
      <c r="A119" s="2" t="s">
        <v>1604</v>
      </c>
      <c r="B119" s="2" t="s">
        <v>121</v>
      </c>
      <c r="C119" s="2" t="s">
        <v>1308</v>
      </c>
      <c r="D119" s="2" t="s">
        <v>522</v>
      </c>
      <c r="E119" s="2" t="s">
        <v>523</v>
      </c>
      <c r="F119" s="2" t="s">
        <v>1605</v>
      </c>
      <c r="G119" s="2" t="s">
        <v>1605</v>
      </c>
      <c r="H119" s="2" t="s">
        <v>1605</v>
      </c>
      <c r="I119" s="2" t="s">
        <v>1606</v>
      </c>
      <c r="J119" s="2" t="s">
        <v>127</v>
      </c>
      <c r="K119" s="2" t="s">
        <v>1607</v>
      </c>
      <c r="L119" s="3">
        <v>62</v>
      </c>
      <c r="M119" s="3">
        <v>65.1</v>
      </c>
      <c r="N119" s="3">
        <v>129.99</v>
      </c>
      <c r="O119" s="2" t="s">
        <v>129</v>
      </c>
      <c r="P119" s="2" t="s">
        <v>407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185</v>
      </c>
      <c r="V119" s="2" t="s">
        <v>133</v>
      </c>
      <c r="W119" s="2" t="s">
        <v>409</v>
      </c>
      <c r="X119" s="2" t="s">
        <v>515</v>
      </c>
      <c r="Y119" s="2" t="s">
        <v>1608</v>
      </c>
      <c r="Z119" s="4">
        <v>89</v>
      </c>
      <c r="AA119" s="4">
        <f>=ROUNDDOWN(44.5,0)</f>
      </c>
      <c r="AB119" s="5">
        <v>2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</v>
      </c>
      <c r="AQ119" s="8">
        <v>173.52</v>
      </c>
      <c r="AR119" s="4"/>
      <c r="AS119" s="8"/>
      <c r="AT119" s="7"/>
      <c r="AU119" s="7"/>
      <c r="AV119" s="4">
        <v>3</v>
      </c>
      <c r="AW119" s="8">
        <v>173.52</v>
      </c>
      <c r="AX119" s="4"/>
      <c r="AY119" s="8"/>
      <c r="AZ119" s="7"/>
      <c r="BA119" s="7"/>
      <c r="BB119" s="7">
        <v>1</v>
      </c>
      <c r="BC119" s="4">
        <v>5</v>
      </c>
      <c r="BD119" s="8">
        <v>293.22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0.5918</v>
      </c>
      <c r="BJ119" s="4">
        <v>3</v>
      </c>
      <c r="BK119" s="8">
        <v>173.52</v>
      </c>
      <c r="BL119" s="2" t="s">
        <v>1609</v>
      </c>
      <c r="BM119" s="7">
        <v>1</v>
      </c>
      <c r="BN119" s="7">
        <v>1</v>
      </c>
      <c r="BO119" s="4">
        <v>2</v>
      </c>
      <c r="BP119" s="8">
        <v>110.68</v>
      </c>
      <c r="BQ119" s="4"/>
      <c r="BR119" s="8"/>
      <c r="BS119" s="7"/>
      <c r="BT119" s="7"/>
      <c r="BU119" s="2" t="s">
        <v>138</v>
      </c>
      <c r="BV119" s="2" t="s">
        <v>129</v>
      </c>
      <c r="BW119" s="2" t="s">
        <v>1610</v>
      </c>
      <c r="BX119" s="2" t="s">
        <v>1611</v>
      </c>
      <c r="BY119" s="2" t="s">
        <v>141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129</v>
      </c>
      <c r="CI119" s="2" t="s">
        <v>416</v>
      </c>
      <c r="CJ119" s="2" t="s">
        <v>518</v>
      </c>
      <c r="CK119" s="2" t="s">
        <v>141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308</v>
      </c>
      <c r="CT119" s="2" t="s">
        <v>129</v>
      </c>
      <c r="CU119" s="2" t="s">
        <v>132</v>
      </c>
      <c r="CV119" s="2" t="s">
        <v>132</v>
      </c>
      <c r="CW119" s="2" t="s">
        <v>141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129</v>
      </c>
      <c r="DG119" s="2" t="s">
        <v>1612</v>
      </c>
      <c r="DH119" s="2" t="s">
        <v>132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129</v>
      </c>
      <c r="DS119" s="2" t="s">
        <v>417</v>
      </c>
      <c r="DT119" s="2" t="s">
        <v>132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418</v>
      </c>
      <c r="ED119" s="2" t="s">
        <v>129</v>
      </c>
      <c r="EE119" s="2" t="s">
        <v>132</v>
      </c>
      <c r="EF119" s="2" t="s">
        <v>132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171</v>
      </c>
      <c r="EP119" s="2" t="s">
        <v>129</v>
      </c>
      <c r="EQ119" s="2" t="s">
        <v>132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308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129</v>
      </c>
      <c r="FO119" s="2" t="s">
        <v>796</v>
      </c>
      <c r="FP119" s="2" t="s">
        <v>132</v>
      </c>
      <c r="FQ119" s="2" t="s">
        <v>141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129</v>
      </c>
      <c r="GA119" s="2" t="s">
        <v>369</v>
      </c>
      <c r="GB119" s="2" t="s">
        <v>132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129</v>
      </c>
      <c r="GM119" s="2" t="s">
        <v>420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160</v>
      </c>
      <c r="GX119" s="2" t="s">
        <v>129</v>
      </c>
      <c r="GY119" s="2" t="s">
        <v>132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308</v>
      </c>
      <c r="HJ119" s="2" t="s">
        <v>129</v>
      </c>
      <c r="HK119" s="2" t="s">
        <v>132</v>
      </c>
      <c r="HL119" s="2" t="s">
        <v>132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129</v>
      </c>
      <c r="HW119" s="2" t="s">
        <v>246</v>
      </c>
      <c r="HX119" s="2" t="s">
        <v>132</v>
      </c>
      <c r="HY119" s="2" t="s">
        <v>141</v>
      </c>
      <c r="HZ119" s="2" t="s">
        <v>132</v>
      </c>
      <c r="IA119" s="4">
        <v>1</v>
      </c>
      <c r="IB119" s="8">
        <v>62.84</v>
      </c>
      <c r="IC119" s="4"/>
      <c r="ID119" s="8"/>
      <c r="IE119" s="7"/>
      <c r="IF119" s="7"/>
      <c r="IG119" s="2" t="s">
        <v>138</v>
      </c>
      <c r="IH119" s="2" t="s">
        <v>129</v>
      </c>
      <c r="II119" s="2" t="s">
        <v>479</v>
      </c>
      <c r="IJ119" s="2" t="s">
        <v>548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171</v>
      </c>
      <c r="IT119" s="2" t="s">
        <v>129</v>
      </c>
      <c r="IU119" s="2" t="s">
        <v>132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129</v>
      </c>
      <c r="JG119" s="2" t="s">
        <v>416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171</v>
      </c>
      <c r="JR119" s="2" t="s">
        <v>129</v>
      </c>
      <c r="JS119" s="2" t="s">
        <v>132</v>
      </c>
      <c r="JT119" s="2" t="s">
        <v>132</v>
      </c>
      <c r="JU119" s="2" t="s">
        <v>141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132</v>
      </c>
      <c r="KD119" s="2" t="s">
        <v>132</v>
      </c>
      <c r="KE119" s="2" t="s">
        <v>132</v>
      </c>
      <c r="KF119" s="2" t="s">
        <v>132</v>
      </c>
      <c r="KG119" s="2" t="s">
        <v>132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171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171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171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129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171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171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129</v>
      </c>
      <c r="PG119" s="2" t="s">
        <v>132</v>
      </c>
      <c r="PH119" s="2" t="s">
        <v>132</v>
      </c>
      <c r="PI119" s="2" t="s">
        <v>141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171</v>
      </c>
      <c r="PR119" s="2" t="s">
        <v>129</v>
      </c>
      <c r="PS119" s="2" t="s">
        <v>132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129</v>
      </c>
      <c r="QE119" s="2" t="s">
        <v>416</v>
      </c>
      <c r="QF119" s="2" t="s">
        <v>132</v>
      </c>
      <c r="QG119" s="2" t="s">
        <v>141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171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171</v>
      </c>
      <c r="RN119" s="2" t="s">
        <v>129</v>
      </c>
      <c r="RO119" s="2" t="s">
        <v>132</v>
      </c>
      <c r="RP119" s="2" t="s">
        <v>132</v>
      </c>
      <c r="RQ119" s="2" t="s">
        <v>141</v>
      </c>
      <c r="RR119" s="2" t="s">
        <v>132</v>
      </c>
    </row>
    <row r="120">
      <c r="A120" s="2" t="s">
        <v>1613</v>
      </c>
      <c r="B120" s="2" t="s">
        <v>121</v>
      </c>
      <c r="C120" s="2" t="s">
        <v>1308</v>
      </c>
      <c r="D120" s="2" t="s">
        <v>522</v>
      </c>
      <c r="E120" s="2" t="s">
        <v>523</v>
      </c>
      <c r="F120" s="2" t="s">
        <v>1605</v>
      </c>
      <c r="G120" s="2" t="s">
        <v>1605</v>
      </c>
      <c r="H120" s="2" t="s">
        <v>1605</v>
      </c>
      <c r="I120" s="2" t="s">
        <v>1606</v>
      </c>
      <c r="J120" s="2" t="s">
        <v>127</v>
      </c>
      <c r="K120" s="2" t="s">
        <v>697</v>
      </c>
      <c r="L120" s="3">
        <v>57</v>
      </c>
      <c r="M120" s="3">
        <v>59.85</v>
      </c>
      <c r="N120" s="3">
        <v>119</v>
      </c>
      <c r="O120" s="2" t="s">
        <v>129</v>
      </c>
      <c r="P120" s="2" t="s">
        <v>407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185</v>
      </c>
      <c r="V120" s="2" t="s">
        <v>133</v>
      </c>
      <c r="W120" s="2" t="s">
        <v>409</v>
      </c>
      <c r="X120" s="2" t="s">
        <v>515</v>
      </c>
      <c r="Y120" s="2" t="s">
        <v>706</v>
      </c>
      <c r="Z120" s="4">
        <v>56</v>
      </c>
      <c r="AA120" s="4">
        <f>=ROUNDDOWN(28,0)</f>
      </c>
      <c r="AB120" s="5">
        <v>2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2</v>
      </c>
      <c r="AQ120" s="8">
        <v>119.7</v>
      </c>
      <c r="AR120" s="4"/>
      <c r="AS120" s="8"/>
      <c r="AT120" s="7"/>
      <c r="AU120" s="7"/>
      <c r="AV120" s="4">
        <v>2</v>
      </c>
      <c r="AW120" s="8">
        <v>119.7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0.4082</v>
      </c>
      <c r="BJ120" s="4">
        <v>2</v>
      </c>
      <c r="BK120" s="8">
        <v>119.7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129</v>
      </c>
      <c r="BW120" s="2" t="s">
        <v>706</v>
      </c>
      <c r="BX120" s="2" t="s">
        <v>1614</v>
      </c>
      <c r="BY120" s="2" t="s">
        <v>141</v>
      </c>
      <c r="BZ120" s="2" t="s">
        <v>132</v>
      </c>
      <c r="CA120" s="4">
        <v>2</v>
      </c>
      <c r="CB120" s="8">
        <v>119.7</v>
      </c>
      <c r="CC120" s="4"/>
      <c r="CD120" s="8"/>
      <c r="CE120" s="7"/>
      <c r="CF120" s="7"/>
      <c r="CG120" s="2" t="s">
        <v>138</v>
      </c>
      <c r="CH120" s="2" t="s">
        <v>129</v>
      </c>
      <c r="CI120" s="2" t="s">
        <v>464</v>
      </c>
      <c r="CJ120" s="2" t="s">
        <v>494</v>
      </c>
      <c r="CK120" s="2" t="s">
        <v>141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308</v>
      </c>
      <c r="CT120" s="2" t="s">
        <v>129</v>
      </c>
      <c r="CU120" s="2" t="s">
        <v>132</v>
      </c>
      <c r="CV120" s="2" t="s">
        <v>132</v>
      </c>
      <c r="CW120" s="2" t="s">
        <v>141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129</v>
      </c>
      <c r="DG120" s="2" t="s">
        <v>1612</v>
      </c>
      <c r="DH120" s="2" t="s">
        <v>681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129</v>
      </c>
      <c r="DS120" s="2" t="s">
        <v>417</v>
      </c>
      <c r="DT120" s="2" t="s">
        <v>132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418</v>
      </c>
      <c r="ED120" s="2" t="s">
        <v>129</v>
      </c>
      <c r="EE120" s="2" t="s">
        <v>132</v>
      </c>
      <c r="EF120" s="2" t="s">
        <v>132</v>
      </c>
      <c r="EG120" s="2" t="s">
        <v>141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171</v>
      </c>
      <c r="EP120" s="2" t="s">
        <v>129</v>
      </c>
      <c r="EQ120" s="2" t="s">
        <v>132</v>
      </c>
      <c r="ER120" s="2" t="s">
        <v>132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308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129</v>
      </c>
      <c r="FO120" s="2" t="s">
        <v>706</v>
      </c>
      <c r="FP120" s="2" t="s">
        <v>1615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129</v>
      </c>
      <c r="GA120" s="2" t="s">
        <v>369</v>
      </c>
      <c r="GB120" s="2" t="s">
        <v>132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129</v>
      </c>
      <c r="GM120" s="2" t="s">
        <v>420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160</v>
      </c>
      <c r="GX120" s="2" t="s">
        <v>129</v>
      </c>
      <c r="GY120" s="2" t="s">
        <v>132</v>
      </c>
      <c r="GZ120" s="2" t="s">
        <v>132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308</v>
      </c>
      <c r="HJ120" s="2" t="s">
        <v>129</v>
      </c>
      <c r="HK120" s="2" t="s">
        <v>132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129</v>
      </c>
      <c r="HW120" s="2" t="s">
        <v>246</v>
      </c>
      <c r="HX120" s="2" t="s">
        <v>132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129</v>
      </c>
      <c r="II120" s="2" t="s">
        <v>421</v>
      </c>
      <c r="IJ120" s="2" t="s">
        <v>1616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171</v>
      </c>
      <c r="IT120" s="2" t="s">
        <v>129</v>
      </c>
      <c r="IU120" s="2" t="s">
        <v>132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129</v>
      </c>
      <c r="JG120" s="2" t="s">
        <v>706</v>
      </c>
      <c r="JH120" s="2" t="s">
        <v>644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132</v>
      </c>
      <c r="KD120" s="2" t="s">
        <v>132</v>
      </c>
      <c r="KE120" s="2" t="s">
        <v>132</v>
      </c>
      <c r="KF120" s="2" t="s">
        <v>132</v>
      </c>
      <c r="KG120" s="2" t="s">
        <v>132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171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171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171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129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171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171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129</v>
      </c>
      <c r="PG120" s="2" t="s">
        <v>132</v>
      </c>
      <c r="PH120" s="2" t="s">
        <v>132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171</v>
      </c>
      <c r="PR120" s="2" t="s">
        <v>129</v>
      </c>
      <c r="PS120" s="2" t="s">
        <v>132</v>
      </c>
      <c r="PT120" s="2" t="s">
        <v>132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171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171</v>
      </c>
      <c r="RN120" s="2" t="s">
        <v>129</v>
      </c>
      <c r="RO120" s="2" t="s">
        <v>132</v>
      </c>
      <c r="RP120" s="2" t="s">
        <v>132</v>
      </c>
      <c r="RQ120" s="2" t="s">
        <v>141</v>
      </c>
      <c r="RR120" s="2" t="s">
        <v>132</v>
      </c>
    </row>
    <row r="121">
      <c r="A121" s="2" t="s">
        <v>1617</v>
      </c>
      <c r="B121" s="2" t="s">
        <v>121</v>
      </c>
      <c r="C121" s="2" t="s">
        <v>1308</v>
      </c>
      <c r="D121" s="2" t="s">
        <v>522</v>
      </c>
      <c r="E121" s="2" t="s">
        <v>523</v>
      </c>
      <c r="F121" s="2" t="s">
        <v>1618</v>
      </c>
      <c r="G121" s="2" t="s">
        <v>1618</v>
      </c>
      <c r="H121" s="2" t="s">
        <v>1618</v>
      </c>
      <c r="I121" s="2" t="s">
        <v>1587</v>
      </c>
      <c r="J121" s="2" t="s">
        <v>127</v>
      </c>
      <c r="K121" s="2" t="s">
        <v>128</v>
      </c>
      <c r="L121" s="3">
        <v>37.75</v>
      </c>
      <c r="M121" s="3">
        <v>39.64</v>
      </c>
      <c r="N121" s="3">
        <v>84.99</v>
      </c>
      <c r="O121" s="2" t="s">
        <v>129</v>
      </c>
      <c r="P121" s="2" t="s">
        <v>219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185</v>
      </c>
      <c r="V121" s="2" t="s">
        <v>133</v>
      </c>
      <c r="W121" s="2" t="s">
        <v>258</v>
      </c>
      <c r="X121" s="2" t="s">
        <v>132</v>
      </c>
      <c r="Y121" s="2" t="s">
        <v>1619</v>
      </c>
      <c r="Z121" s="4">
        <v>112</v>
      </c>
      <c r="AA121" s="4">
        <f>=ROUNDDOWN(65.8823529411765,0)</f>
      </c>
      <c r="AB121" s="5">
        <v>1.7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5</v>
      </c>
      <c r="AQ121" s="8">
        <v>262.49</v>
      </c>
      <c r="AR121" s="4"/>
      <c r="AS121" s="8"/>
      <c r="AT121" s="7"/>
      <c r="AU121" s="7"/>
      <c r="AV121" s="4">
        <v>5</v>
      </c>
      <c r="AW121" s="8">
        <v>262.49</v>
      </c>
      <c r="AX121" s="4"/>
      <c r="AY121" s="8"/>
      <c r="AZ121" s="7"/>
      <c r="BA121" s="7"/>
      <c r="BB121" s="7">
        <v>1</v>
      </c>
      <c r="BC121" s="4">
        <v>5</v>
      </c>
      <c r="BD121" s="8">
        <v>262.49</v>
      </c>
      <c r="BE121" s="4"/>
      <c r="BF121" s="8"/>
      <c r="BG121" s="7"/>
      <c r="BH121" s="7"/>
      <c r="BI121" s="7">
        <v>1</v>
      </c>
      <c r="BJ121" s="4">
        <v>5</v>
      </c>
      <c r="BK121" s="8">
        <v>262.49</v>
      </c>
      <c r="BL121" s="2" t="s">
        <v>1620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129</v>
      </c>
      <c r="BW121" s="2" t="s">
        <v>1621</v>
      </c>
      <c r="BX121" s="2" t="s">
        <v>1622</v>
      </c>
      <c r="BY121" s="2" t="s">
        <v>141</v>
      </c>
      <c r="BZ121" s="2" t="s">
        <v>132</v>
      </c>
      <c r="CA121" s="4">
        <v>4</v>
      </c>
      <c r="CB121" s="8">
        <v>218.68</v>
      </c>
      <c r="CC121" s="4"/>
      <c r="CD121" s="8"/>
      <c r="CE121" s="7"/>
      <c r="CF121" s="7"/>
      <c r="CG121" s="2" t="s">
        <v>138</v>
      </c>
      <c r="CH121" s="2" t="s">
        <v>129</v>
      </c>
      <c r="CI121" s="2" t="s">
        <v>1619</v>
      </c>
      <c r="CJ121" s="2" t="s">
        <v>1623</v>
      </c>
      <c r="CK121" s="2" t="s">
        <v>141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308</v>
      </c>
      <c r="CT121" s="2" t="s">
        <v>129</v>
      </c>
      <c r="CU121" s="2" t="s">
        <v>132</v>
      </c>
      <c r="CV121" s="2" t="s">
        <v>132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129</v>
      </c>
      <c r="DG121" s="2" t="s">
        <v>153</v>
      </c>
      <c r="DH121" s="2" t="s">
        <v>1624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129</v>
      </c>
      <c r="DS121" s="2" t="s">
        <v>447</v>
      </c>
      <c r="DT121" s="2" t="s">
        <v>398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129</v>
      </c>
      <c r="EE121" s="2" t="s">
        <v>564</v>
      </c>
      <c r="EF121" s="2" t="s">
        <v>566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171</v>
      </c>
      <c r="EP121" s="2" t="s">
        <v>129</v>
      </c>
      <c r="EQ121" s="2" t="s">
        <v>132</v>
      </c>
      <c r="ER121" s="2" t="s">
        <v>132</v>
      </c>
      <c r="ES121" s="2" t="s">
        <v>141</v>
      </c>
      <c r="ET121" s="2" t="s">
        <v>132</v>
      </c>
      <c r="EU121" s="4">
        <v>1</v>
      </c>
      <c r="EV121" s="8">
        <v>43.81</v>
      </c>
      <c r="EW121" s="4"/>
      <c r="EX121" s="8"/>
      <c r="EY121" s="7"/>
      <c r="EZ121" s="7"/>
      <c r="FA121" s="2" t="s">
        <v>138</v>
      </c>
      <c r="FB121" s="2" t="s">
        <v>129</v>
      </c>
      <c r="FC121" s="2" t="s">
        <v>1625</v>
      </c>
      <c r="FD121" s="2" t="s">
        <v>1626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129</v>
      </c>
      <c r="FO121" s="2" t="s">
        <v>641</v>
      </c>
      <c r="FP121" s="2" t="s">
        <v>700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129</v>
      </c>
      <c r="GA121" s="2" t="s">
        <v>452</v>
      </c>
      <c r="GB121" s="2" t="s">
        <v>476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138</v>
      </c>
      <c r="GL121" s="2" t="s">
        <v>129</v>
      </c>
      <c r="GM121" s="2" t="s">
        <v>305</v>
      </c>
      <c r="GN121" s="2" t="s">
        <v>132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160</v>
      </c>
      <c r="GX121" s="2" t="s">
        <v>129</v>
      </c>
      <c r="GY121" s="2" t="s">
        <v>132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129</v>
      </c>
      <c r="HK121" s="2" t="s">
        <v>374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129</v>
      </c>
      <c r="HW121" s="2" t="s">
        <v>246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129</v>
      </c>
      <c r="II121" s="2" t="s">
        <v>643</v>
      </c>
      <c r="IJ121" s="2" t="s">
        <v>804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166</v>
      </c>
      <c r="IT121" s="2" t="s">
        <v>129</v>
      </c>
      <c r="IU121" s="2" t="s">
        <v>132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129</v>
      </c>
      <c r="JG121" s="2" t="s">
        <v>1627</v>
      </c>
      <c r="JH121" s="2" t="s">
        <v>132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160</v>
      </c>
      <c r="KD121" s="2" t="s">
        <v>129</v>
      </c>
      <c r="KE121" s="2" t="s">
        <v>132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171</v>
      </c>
      <c r="KP121" s="2" t="s">
        <v>129</v>
      </c>
      <c r="KQ121" s="2" t="s">
        <v>132</v>
      </c>
      <c r="KR121" s="2" t="s">
        <v>132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171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129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171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129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173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171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166</v>
      </c>
      <c r="PF121" s="2" t="s">
        <v>129</v>
      </c>
      <c r="PG121" s="2" t="s">
        <v>132</v>
      </c>
      <c r="PH121" s="2" t="s">
        <v>132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138</v>
      </c>
      <c r="QD121" s="2" t="s">
        <v>129</v>
      </c>
      <c r="QE121" s="2" t="s">
        <v>176</v>
      </c>
      <c r="QF121" s="2" t="s">
        <v>132</v>
      </c>
      <c r="QG121" s="2" t="s">
        <v>141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171</v>
      </c>
      <c r="QP121" s="2" t="s">
        <v>173</v>
      </c>
      <c r="QQ121" s="2" t="s">
        <v>132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171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173</v>
      </c>
      <c r="RO121" s="2" t="s">
        <v>568</v>
      </c>
      <c r="RP121" s="2" t="s">
        <v>1628</v>
      </c>
      <c r="RQ121" s="2" t="s">
        <v>141</v>
      </c>
      <c r="RR121" s="2" t="s">
        <v>132</v>
      </c>
    </row>
    <row r="122">
      <c r="A122" s="2" t="s">
        <v>1629</v>
      </c>
      <c r="B122" s="2" t="s">
        <v>121</v>
      </c>
      <c r="C122" s="2" t="s">
        <v>1308</v>
      </c>
      <c r="D122" s="2" t="s">
        <v>522</v>
      </c>
      <c r="E122" s="2" t="s">
        <v>523</v>
      </c>
      <c r="F122" s="2" t="s">
        <v>1630</v>
      </c>
      <c r="G122" s="2" t="s">
        <v>1630</v>
      </c>
      <c r="H122" s="2" t="s">
        <v>1630</v>
      </c>
      <c r="I122" s="2" t="s">
        <v>1631</v>
      </c>
      <c r="J122" s="2" t="s">
        <v>127</v>
      </c>
      <c r="K122" s="2" t="s">
        <v>128</v>
      </c>
      <c r="L122" s="3">
        <v>43.2</v>
      </c>
      <c r="M122" s="3">
        <v>45.36</v>
      </c>
      <c r="N122" s="3">
        <v>99.99</v>
      </c>
      <c r="O122" s="2" t="s">
        <v>129</v>
      </c>
      <c r="P122" s="2" t="s">
        <v>291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185</v>
      </c>
      <c r="V122" s="2" t="s">
        <v>133</v>
      </c>
      <c r="W122" s="2" t="s">
        <v>409</v>
      </c>
      <c r="X122" s="2" t="s">
        <v>134</v>
      </c>
      <c r="Y122" s="2" t="s">
        <v>848</v>
      </c>
      <c r="Z122" s="4">
        <v>48</v>
      </c>
      <c r="AA122" s="4">
        <f>=ROUNDDOWN(53.3333333333333,0)</f>
      </c>
      <c r="AB122" s="5">
        <v>0.9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5</v>
      </c>
      <c r="AQ122" s="8">
        <v>241.33</v>
      </c>
      <c r="AR122" s="4"/>
      <c r="AS122" s="8"/>
      <c r="AT122" s="7"/>
      <c r="AU122" s="7"/>
      <c r="AV122" s="4">
        <v>5</v>
      </c>
      <c r="AW122" s="8">
        <v>241.33</v>
      </c>
      <c r="AX122" s="4"/>
      <c r="AY122" s="8"/>
      <c r="AZ122" s="7"/>
      <c r="BA122" s="7"/>
      <c r="BB122" s="7">
        <v>1</v>
      </c>
      <c r="BC122" s="4">
        <v>5</v>
      </c>
      <c r="BD122" s="8">
        <v>241.33</v>
      </c>
      <c r="BE122" s="4"/>
      <c r="BF122" s="8"/>
      <c r="BG122" s="7"/>
      <c r="BH122" s="7"/>
      <c r="BI122" s="7">
        <v>1</v>
      </c>
      <c r="BJ122" s="4">
        <v>5</v>
      </c>
      <c r="BK122" s="8">
        <v>241.33</v>
      </c>
      <c r="BL122" s="2" t="s">
        <v>1632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129</v>
      </c>
      <c r="BW122" s="2" t="s">
        <v>849</v>
      </c>
      <c r="BX122" s="2" t="s">
        <v>1148</v>
      </c>
      <c r="BY122" s="2" t="s">
        <v>141</v>
      </c>
      <c r="BZ122" s="2" t="s">
        <v>132</v>
      </c>
      <c r="CA122" s="4">
        <v>2</v>
      </c>
      <c r="CB122" s="8">
        <v>90.72</v>
      </c>
      <c r="CC122" s="4"/>
      <c r="CD122" s="8"/>
      <c r="CE122" s="7"/>
      <c r="CF122" s="7"/>
      <c r="CG122" s="2" t="s">
        <v>138</v>
      </c>
      <c r="CH122" s="2" t="s">
        <v>129</v>
      </c>
      <c r="CI122" s="2" t="s">
        <v>848</v>
      </c>
      <c r="CJ122" s="2" t="s">
        <v>1239</v>
      </c>
      <c r="CK122" s="2" t="s">
        <v>141</v>
      </c>
      <c r="CL122" s="2" t="s">
        <v>132</v>
      </c>
      <c r="CM122" s="4">
        <v>2</v>
      </c>
      <c r="CN122" s="8">
        <v>104.32</v>
      </c>
      <c r="CO122" s="4"/>
      <c r="CP122" s="8"/>
      <c r="CQ122" s="7"/>
      <c r="CR122" s="7"/>
      <c r="CS122" s="2" t="s">
        <v>138</v>
      </c>
      <c r="CT122" s="2" t="s">
        <v>129</v>
      </c>
      <c r="CU122" s="2" t="s">
        <v>132</v>
      </c>
      <c r="CV122" s="2" t="s">
        <v>446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1633</v>
      </c>
      <c r="DH122" s="2" t="s">
        <v>1634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447</v>
      </c>
      <c r="DT122" s="2" t="s">
        <v>1118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418</v>
      </c>
      <c r="ED122" s="2" t="s">
        <v>129</v>
      </c>
      <c r="EE122" s="2" t="s">
        <v>132</v>
      </c>
      <c r="EF122" s="2" t="s">
        <v>132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171</v>
      </c>
      <c r="EP122" s="2" t="s">
        <v>129</v>
      </c>
      <c r="EQ122" s="2" t="s">
        <v>132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129</v>
      </c>
      <c r="FC122" s="2" t="s">
        <v>450</v>
      </c>
      <c r="FD122" s="2" t="s">
        <v>132</v>
      </c>
      <c r="FE122" s="2" t="s">
        <v>141</v>
      </c>
      <c r="FF122" s="2" t="s">
        <v>132</v>
      </c>
      <c r="FG122" s="4">
        <v>1</v>
      </c>
      <c r="FH122" s="8">
        <v>46.29</v>
      </c>
      <c r="FI122" s="4"/>
      <c r="FJ122" s="8"/>
      <c r="FK122" s="7"/>
      <c r="FL122" s="7"/>
      <c r="FM122" s="2" t="s">
        <v>138</v>
      </c>
      <c r="FN122" s="2" t="s">
        <v>129</v>
      </c>
      <c r="FO122" s="2" t="s">
        <v>848</v>
      </c>
      <c r="FP122" s="2" t="s">
        <v>852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171</v>
      </c>
      <c r="FZ122" s="2" t="s">
        <v>129</v>
      </c>
      <c r="GA122" s="2" t="s">
        <v>132</v>
      </c>
      <c r="GB122" s="2" t="s">
        <v>132</v>
      </c>
      <c r="GC122" s="2" t="s">
        <v>141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171</v>
      </c>
      <c r="GL122" s="2" t="s">
        <v>129</v>
      </c>
      <c r="GM122" s="2" t="s">
        <v>132</v>
      </c>
      <c r="GN122" s="2" t="s">
        <v>132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160</v>
      </c>
      <c r="GX122" s="2" t="s">
        <v>129</v>
      </c>
      <c r="GY122" s="2" t="s">
        <v>132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138</v>
      </c>
      <c r="HJ122" s="2" t="s">
        <v>129</v>
      </c>
      <c r="HK122" s="2" t="s">
        <v>468</v>
      </c>
      <c r="HL122" s="2" t="s">
        <v>132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308</v>
      </c>
      <c r="HV122" s="2" t="s">
        <v>129</v>
      </c>
      <c r="HW122" s="2" t="s">
        <v>246</v>
      </c>
      <c r="HX122" s="2" t="s">
        <v>132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129</v>
      </c>
      <c r="II122" s="2" t="s">
        <v>375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171</v>
      </c>
      <c r="IT122" s="2" t="s">
        <v>129</v>
      </c>
      <c r="IU122" s="2" t="s">
        <v>132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129</v>
      </c>
      <c r="JG122" s="2" t="s">
        <v>848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308</v>
      </c>
      <c r="KD122" s="2" t="s">
        <v>129</v>
      </c>
      <c r="KE122" s="2" t="s">
        <v>132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171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171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129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171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173</v>
      </c>
      <c r="PG122" s="2" t="s">
        <v>312</v>
      </c>
      <c r="PH122" s="2" t="s">
        <v>132</v>
      </c>
      <c r="PI122" s="2" t="s">
        <v>141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171</v>
      </c>
      <c r="PR122" s="2" t="s">
        <v>129</v>
      </c>
      <c r="PS122" s="2" t="s">
        <v>132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138</v>
      </c>
      <c r="QD122" s="2" t="s">
        <v>129</v>
      </c>
      <c r="QE122" s="2" t="s">
        <v>176</v>
      </c>
      <c r="QF122" s="2" t="s">
        <v>478</v>
      </c>
      <c r="QG122" s="2" t="s">
        <v>141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171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173</v>
      </c>
      <c r="RO122" s="2" t="s">
        <v>455</v>
      </c>
      <c r="RP122" s="2" t="s">
        <v>132</v>
      </c>
      <c r="RQ122" s="2" t="s">
        <v>141</v>
      </c>
      <c r="RR122" s="2" t="s">
        <v>132</v>
      </c>
    </row>
    <row r="123">
      <c r="A123" s="2" t="s">
        <v>1635</v>
      </c>
      <c r="B123" s="2" t="s">
        <v>121</v>
      </c>
      <c r="C123" s="2" t="s">
        <v>1308</v>
      </c>
      <c r="D123" s="2" t="s">
        <v>522</v>
      </c>
      <c r="E123" s="2" t="s">
        <v>523</v>
      </c>
      <c r="F123" s="2" t="s">
        <v>1636</v>
      </c>
      <c r="G123" s="2" t="s">
        <v>1636</v>
      </c>
      <c r="H123" s="2" t="s">
        <v>1636</v>
      </c>
      <c r="I123" s="2" t="s">
        <v>1310</v>
      </c>
      <c r="J123" s="2" t="s">
        <v>127</v>
      </c>
      <c r="K123" s="2" t="s">
        <v>128</v>
      </c>
      <c r="L123" s="3">
        <v>62.74</v>
      </c>
      <c r="M123" s="3">
        <v>65.88</v>
      </c>
      <c r="N123" s="3">
        <v>134.99</v>
      </c>
      <c r="O123" s="2" t="s">
        <v>129</v>
      </c>
      <c r="P123" s="2" t="s">
        <v>219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1312</v>
      </c>
      <c r="V123" s="2" t="s">
        <v>133</v>
      </c>
      <c r="W123" s="2" t="s">
        <v>409</v>
      </c>
      <c r="X123" s="2" t="s">
        <v>132</v>
      </c>
      <c r="Y123" s="2" t="s">
        <v>1313</v>
      </c>
      <c r="Z123" s="4">
        <v>74</v>
      </c>
      <c r="AA123" s="4">
        <f>=ROUNDDOWN(37,0)</f>
      </c>
      <c r="AB123" s="5">
        <v>2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3</v>
      </c>
      <c r="AQ123" s="8">
        <v>218.05</v>
      </c>
      <c r="AR123" s="4"/>
      <c r="AS123" s="8"/>
      <c r="AT123" s="7"/>
      <c r="AU123" s="7"/>
      <c r="AV123" s="4">
        <v>3</v>
      </c>
      <c r="AW123" s="8">
        <v>218.05</v>
      </c>
      <c r="AX123" s="4"/>
      <c r="AY123" s="8"/>
      <c r="AZ123" s="7"/>
      <c r="BA123" s="7"/>
      <c r="BB123" s="7">
        <v>1</v>
      </c>
      <c r="BC123" s="4">
        <v>3</v>
      </c>
      <c r="BD123" s="8">
        <v>218.05</v>
      </c>
      <c r="BE123" s="4"/>
      <c r="BF123" s="8"/>
      <c r="BG123" s="7"/>
      <c r="BH123" s="7"/>
      <c r="BI123" s="7">
        <v>1</v>
      </c>
      <c r="BJ123" s="4">
        <v>3</v>
      </c>
      <c r="BK123" s="8">
        <v>218.05</v>
      </c>
      <c r="BL123" s="2" t="s">
        <v>1637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129</v>
      </c>
      <c r="BW123" s="2" t="s">
        <v>814</v>
      </c>
      <c r="BX123" s="2" t="s">
        <v>323</v>
      </c>
      <c r="BY123" s="2" t="s">
        <v>141</v>
      </c>
      <c r="BZ123" s="2" t="s">
        <v>132</v>
      </c>
      <c r="CA123" s="4">
        <v>2</v>
      </c>
      <c r="CB123" s="8">
        <v>148.88</v>
      </c>
      <c r="CC123" s="4"/>
      <c r="CD123" s="8"/>
      <c r="CE123" s="7"/>
      <c r="CF123" s="7"/>
      <c r="CG123" s="2" t="s">
        <v>138</v>
      </c>
      <c r="CH123" s="2" t="s">
        <v>129</v>
      </c>
      <c r="CI123" s="2" t="s">
        <v>1315</v>
      </c>
      <c r="CJ123" s="2" t="s">
        <v>544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308</v>
      </c>
      <c r="CT123" s="2" t="s">
        <v>173</v>
      </c>
      <c r="CU123" s="2" t="s">
        <v>132</v>
      </c>
      <c r="CV123" s="2" t="s">
        <v>132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1383</v>
      </c>
      <c r="DH123" s="2" t="s">
        <v>1638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129</v>
      </c>
      <c r="DS123" s="2" t="s">
        <v>193</v>
      </c>
      <c r="DT123" s="2" t="s">
        <v>1578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418</v>
      </c>
      <c r="ED123" s="2" t="s">
        <v>129</v>
      </c>
      <c r="EE123" s="2" t="s">
        <v>132</v>
      </c>
      <c r="EF123" s="2" t="s">
        <v>132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171</v>
      </c>
      <c r="EP123" s="2" t="s">
        <v>129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138</v>
      </c>
      <c r="FB123" s="2" t="s">
        <v>129</v>
      </c>
      <c r="FC123" s="2" t="s">
        <v>1318</v>
      </c>
      <c r="FD123" s="2" t="s">
        <v>1639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129</v>
      </c>
      <c r="FO123" s="2" t="s">
        <v>937</v>
      </c>
      <c r="FP123" s="2" t="s">
        <v>1426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129</v>
      </c>
      <c r="GA123" s="2" t="s">
        <v>939</v>
      </c>
      <c r="GB123" s="2" t="s">
        <v>299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129</v>
      </c>
      <c r="GM123" s="2" t="s">
        <v>305</v>
      </c>
      <c r="GN123" s="2" t="s">
        <v>943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160</v>
      </c>
      <c r="GX123" s="2" t="s">
        <v>129</v>
      </c>
      <c r="GY123" s="2" t="s">
        <v>132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129</v>
      </c>
      <c r="HK123" s="2" t="s">
        <v>161</v>
      </c>
      <c r="HL123" s="2" t="s">
        <v>1304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129</v>
      </c>
      <c r="HW123" s="2" t="s">
        <v>246</v>
      </c>
      <c r="HX123" s="2" t="s">
        <v>132</v>
      </c>
      <c r="HY123" s="2" t="s">
        <v>141</v>
      </c>
      <c r="HZ123" s="2" t="s">
        <v>132</v>
      </c>
      <c r="IA123" s="4">
        <v>1</v>
      </c>
      <c r="IB123" s="8">
        <v>69.17</v>
      </c>
      <c r="IC123" s="4"/>
      <c r="ID123" s="8"/>
      <c r="IE123" s="7"/>
      <c r="IF123" s="7"/>
      <c r="IG123" s="2" t="s">
        <v>138</v>
      </c>
      <c r="IH123" s="2" t="s">
        <v>129</v>
      </c>
      <c r="II123" s="2" t="s">
        <v>247</v>
      </c>
      <c r="IJ123" s="2" t="s">
        <v>1640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129</v>
      </c>
      <c r="IU123" s="2" t="s">
        <v>309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129</v>
      </c>
      <c r="JG123" s="2" t="s">
        <v>1315</v>
      </c>
      <c r="JH123" s="2" t="s">
        <v>1641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138</v>
      </c>
      <c r="KD123" s="2" t="s">
        <v>168</v>
      </c>
      <c r="KE123" s="2" t="s">
        <v>814</v>
      </c>
      <c r="KF123" s="2" t="s">
        <v>1642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171</v>
      </c>
      <c r="KP123" s="2" t="s">
        <v>129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171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129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171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129</v>
      </c>
      <c r="NK123" s="2" t="s">
        <v>132</v>
      </c>
      <c r="NL123" s="2" t="s">
        <v>132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173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171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173</v>
      </c>
      <c r="PG123" s="2" t="s">
        <v>312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132</v>
      </c>
      <c r="PR123" s="2" t="s">
        <v>132</v>
      </c>
      <c r="PS123" s="2" t="s">
        <v>132</v>
      </c>
      <c r="PT123" s="2" t="s">
        <v>132</v>
      </c>
      <c r="PU123" s="2" t="s">
        <v>132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138</v>
      </c>
      <c r="QD123" s="2" t="s">
        <v>129</v>
      </c>
      <c r="QE123" s="2" t="s">
        <v>176</v>
      </c>
      <c r="QF123" s="2" t="s">
        <v>805</v>
      </c>
      <c r="QG123" s="2" t="s">
        <v>141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173</v>
      </c>
      <c r="QQ123" s="2" t="s">
        <v>1325</v>
      </c>
      <c r="QR123" s="2" t="s">
        <v>1366</v>
      </c>
      <c r="QS123" s="2" t="s">
        <v>141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171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232</v>
      </c>
      <c r="RG123" s="4"/>
      <c r="RH123" s="8"/>
      <c r="RI123" s="4"/>
      <c r="RJ123" s="8"/>
      <c r="RK123" s="7"/>
      <c r="RL123" s="7"/>
      <c r="RM123" s="2" t="s">
        <v>138</v>
      </c>
      <c r="RN123" s="2" t="s">
        <v>173</v>
      </c>
      <c r="RO123" s="2" t="s">
        <v>1436</v>
      </c>
      <c r="RP123" s="2" t="s">
        <v>1643</v>
      </c>
      <c r="RQ123" s="2" t="s">
        <v>141</v>
      </c>
      <c r="RR123" s="2" t="s">
        <v>132</v>
      </c>
    </row>
    <row r="124">
      <c r="A124" s="2" t="s">
        <v>1644</v>
      </c>
      <c r="B124" s="2" t="s">
        <v>121</v>
      </c>
      <c r="C124" s="2" t="s">
        <v>1308</v>
      </c>
      <c r="D124" s="2" t="s">
        <v>522</v>
      </c>
      <c r="E124" s="2" t="s">
        <v>523</v>
      </c>
      <c r="F124" s="2" t="s">
        <v>1645</v>
      </c>
      <c r="G124" s="2" t="s">
        <v>1645</v>
      </c>
      <c r="H124" s="2" t="s">
        <v>1645</v>
      </c>
      <c r="I124" s="2" t="s">
        <v>1646</v>
      </c>
      <c r="J124" s="2" t="s">
        <v>127</v>
      </c>
      <c r="K124" s="2" t="s">
        <v>1353</v>
      </c>
      <c r="L124" s="3">
        <v>34</v>
      </c>
      <c r="M124" s="3">
        <v>35.7</v>
      </c>
      <c r="N124" s="3">
        <v>69.99</v>
      </c>
      <c r="O124" s="2" t="s">
        <v>129</v>
      </c>
      <c r="P124" s="2" t="s">
        <v>407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185</v>
      </c>
      <c r="V124" s="2" t="s">
        <v>133</v>
      </c>
      <c r="W124" s="2" t="s">
        <v>134</v>
      </c>
      <c r="X124" s="2" t="s">
        <v>409</v>
      </c>
      <c r="Y124" s="2" t="s">
        <v>691</v>
      </c>
      <c r="Z124" s="4">
        <v>77</v>
      </c>
      <c r="AA124" s="4">
        <f>=ROUNDDOWN(38.5,0)</f>
      </c>
      <c r="AB124" s="5">
        <v>2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</v>
      </c>
      <c r="AQ124" s="8">
        <v>119.94</v>
      </c>
      <c r="AR124" s="4"/>
      <c r="AS124" s="8"/>
      <c r="AT124" s="7"/>
      <c r="AU124" s="7"/>
      <c r="AV124" s="4">
        <v>3</v>
      </c>
      <c r="AW124" s="8">
        <v>119.94</v>
      </c>
      <c r="AX124" s="4"/>
      <c r="AY124" s="8"/>
      <c r="AZ124" s="7"/>
      <c r="BA124" s="7"/>
      <c r="BB124" s="7">
        <v>1</v>
      </c>
      <c r="BC124" s="4">
        <v>5</v>
      </c>
      <c r="BD124" s="8">
        <v>191.34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0.6268</v>
      </c>
      <c r="BJ124" s="4">
        <v>3</v>
      </c>
      <c r="BK124" s="8">
        <v>119.94</v>
      </c>
      <c r="BL124" s="2" t="s">
        <v>20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129</v>
      </c>
      <c r="BW124" s="2" t="s">
        <v>1647</v>
      </c>
      <c r="BX124" s="2" t="s">
        <v>132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129</v>
      </c>
      <c r="CI124" s="2" t="s">
        <v>1226</v>
      </c>
      <c r="CJ124" s="2" t="s">
        <v>132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862</v>
      </c>
      <c r="CT124" s="2" t="s">
        <v>129</v>
      </c>
      <c r="CU124" s="2" t="s">
        <v>132</v>
      </c>
      <c r="CV124" s="2" t="s">
        <v>132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713</v>
      </c>
      <c r="DH124" s="2" t="s">
        <v>132</v>
      </c>
      <c r="DI124" s="2" t="s">
        <v>141</v>
      </c>
      <c r="DJ124" s="2" t="s">
        <v>132</v>
      </c>
      <c r="DK124" s="4">
        <v>3</v>
      </c>
      <c r="DL124" s="8">
        <v>119.94</v>
      </c>
      <c r="DM124" s="4"/>
      <c r="DN124" s="8"/>
      <c r="DO124" s="7"/>
      <c r="DP124" s="7"/>
      <c r="DQ124" s="2" t="s">
        <v>138</v>
      </c>
      <c r="DR124" s="2" t="s">
        <v>129</v>
      </c>
      <c r="DS124" s="2" t="s">
        <v>344</v>
      </c>
      <c r="DT124" s="2" t="s">
        <v>548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171</v>
      </c>
      <c r="ED124" s="2" t="s">
        <v>129</v>
      </c>
      <c r="EE124" s="2" t="s">
        <v>132</v>
      </c>
      <c r="EF124" s="2" t="s">
        <v>132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171</v>
      </c>
      <c r="EP124" s="2" t="s">
        <v>129</v>
      </c>
      <c r="EQ124" s="2" t="s">
        <v>132</v>
      </c>
      <c r="ER124" s="2" t="s">
        <v>132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308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129</v>
      </c>
      <c r="FO124" s="2" t="s">
        <v>1296</v>
      </c>
      <c r="FP124" s="2" t="s">
        <v>132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171</v>
      </c>
      <c r="FZ124" s="2" t="s">
        <v>129</v>
      </c>
      <c r="GA124" s="2" t="s">
        <v>132</v>
      </c>
      <c r="GB124" s="2" t="s">
        <v>132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171</v>
      </c>
      <c r="GL124" s="2" t="s">
        <v>129</v>
      </c>
      <c r="GM124" s="2" t="s">
        <v>132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171</v>
      </c>
      <c r="GX124" s="2" t="s">
        <v>129</v>
      </c>
      <c r="GY124" s="2" t="s">
        <v>132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308</v>
      </c>
      <c r="HJ124" s="2" t="s">
        <v>129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308</v>
      </c>
      <c r="HV124" s="2" t="s">
        <v>129</v>
      </c>
      <c r="HW124" s="2" t="s">
        <v>246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308</v>
      </c>
      <c r="IH124" s="2" t="s">
        <v>129</v>
      </c>
      <c r="II124" s="2" t="s">
        <v>132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171</v>
      </c>
      <c r="IT124" s="2" t="s">
        <v>129</v>
      </c>
      <c r="IU124" s="2" t="s">
        <v>132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129</v>
      </c>
      <c r="JG124" s="2" t="s">
        <v>1226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171</v>
      </c>
      <c r="JR124" s="2" t="s">
        <v>129</v>
      </c>
      <c r="JS124" s="2" t="s">
        <v>132</v>
      </c>
      <c r="JT124" s="2" t="s">
        <v>132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171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171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129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129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308</v>
      </c>
      <c r="OH124" s="2" t="s">
        <v>129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171</v>
      </c>
      <c r="OT124" s="2" t="s">
        <v>129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171</v>
      </c>
      <c r="PR124" s="2" t="s">
        <v>129</v>
      </c>
      <c r="PS124" s="2" t="s">
        <v>132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129</v>
      </c>
      <c r="QE124" s="2" t="s">
        <v>1226</v>
      </c>
      <c r="QF124" s="2" t="s">
        <v>132</v>
      </c>
      <c r="QG124" s="2" t="s">
        <v>141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171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132</v>
      </c>
      <c r="RN124" s="2" t="s">
        <v>132</v>
      </c>
      <c r="RO124" s="2" t="s">
        <v>132</v>
      </c>
      <c r="RP124" s="2" t="s">
        <v>132</v>
      </c>
      <c r="RQ124" s="2" t="s">
        <v>132</v>
      </c>
      <c r="RR124" s="2" t="s">
        <v>132</v>
      </c>
    </row>
    <row r="125">
      <c r="A125" s="2" t="s">
        <v>1648</v>
      </c>
      <c r="B125" s="2" t="s">
        <v>121</v>
      </c>
      <c r="C125" s="2" t="s">
        <v>1308</v>
      </c>
      <c r="D125" s="2" t="s">
        <v>522</v>
      </c>
      <c r="E125" s="2" t="s">
        <v>523</v>
      </c>
      <c r="F125" s="2" t="s">
        <v>1645</v>
      </c>
      <c r="G125" s="2" t="s">
        <v>1645</v>
      </c>
      <c r="H125" s="2" t="s">
        <v>1645</v>
      </c>
      <c r="I125" s="2" t="s">
        <v>1646</v>
      </c>
      <c r="J125" s="2" t="s">
        <v>127</v>
      </c>
      <c r="K125" s="2" t="s">
        <v>697</v>
      </c>
      <c r="L125" s="3">
        <v>34</v>
      </c>
      <c r="M125" s="3">
        <v>35.7</v>
      </c>
      <c r="N125" s="3">
        <v>69.99</v>
      </c>
      <c r="O125" s="2" t="s">
        <v>129</v>
      </c>
      <c r="P125" s="2" t="s">
        <v>407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185</v>
      </c>
      <c r="V125" s="2" t="s">
        <v>133</v>
      </c>
      <c r="W125" s="2" t="s">
        <v>134</v>
      </c>
      <c r="X125" s="2" t="s">
        <v>409</v>
      </c>
      <c r="Y125" s="2" t="s">
        <v>691</v>
      </c>
      <c r="Z125" s="4">
        <v>98</v>
      </c>
      <c r="AA125" s="4">
        <f>=ROUNDDOWN(490,0)</f>
      </c>
      <c r="AB125" s="5">
        <v>0.2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</v>
      </c>
      <c r="AQ125" s="8">
        <v>71.4</v>
      </c>
      <c r="AR125" s="4"/>
      <c r="AS125" s="8"/>
      <c r="AT125" s="7"/>
      <c r="AU125" s="7"/>
      <c r="AV125" s="4">
        <v>2</v>
      </c>
      <c r="AW125" s="8">
        <v>71.4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0.3732</v>
      </c>
      <c r="BJ125" s="4">
        <v>2</v>
      </c>
      <c r="BK125" s="8">
        <v>71.4</v>
      </c>
      <c r="BL125" s="2" t="s">
        <v>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129</v>
      </c>
      <c r="BW125" s="2" t="s">
        <v>1647</v>
      </c>
      <c r="BX125" s="2" t="s">
        <v>132</v>
      </c>
      <c r="BY125" s="2" t="s">
        <v>141</v>
      </c>
      <c r="BZ125" s="2" t="s">
        <v>132</v>
      </c>
      <c r="CA125" s="4">
        <v>2</v>
      </c>
      <c r="CB125" s="8">
        <v>71.4</v>
      </c>
      <c r="CC125" s="4"/>
      <c r="CD125" s="8"/>
      <c r="CE125" s="7"/>
      <c r="CF125" s="7"/>
      <c r="CG125" s="2" t="s">
        <v>138</v>
      </c>
      <c r="CH125" s="2" t="s">
        <v>129</v>
      </c>
      <c r="CI125" s="2" t="s">
        <v>1226</v>
      </c>
      <c r="CJ125" s="2" t="s">
        <v>1649</v>
      </c>
      <c r="CK125" s="2" t="s">
        <v>141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862</v>
      </c>
      <c r="CT125" s="2" t="s">
        <v>129</v>
      </c>
      <c r="CU125" s="2" t="s">
        <v>132</v>
      </c>
      <c r="CV125" s="2" t="s">
        <v>132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129</v>
      </c>
      <c r="DG125" s="2" t="s">
        <v>713</v>
      </c>
      <c r="DH125" s="2" t="s">
        <v>132</v>
      </c>
      <c r="DI125" s="2" t="s">
        <v>141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129</v>
      </c>
      <c r="DS125" s="2" t="s">
        <v>344</v>
      </c>
      <c r="DT125" s="2" t="s">
        <v>132</v>
      </c>
      <c r="DU125" s="2" t="s">
        <v>141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171</v>
      </c>
      <c r="ED125" s="2" t="s">
        <v>129</v>
      </c>
      <c r="EE125" s="2" t="s">
        <v>132</v>
      </c>
      <c r="EF125" s="2" t="s">
        <v>132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171</v>
      </c>
      <c r="EP125" s="2" t="s">
        <v>129</v>
      </c>
      <c r="EQ125" s="2" t="s">
        <v>132</v>
      </c>
      <c r="ER125" s="2" t="s">
        <v>132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308</v>
      </c>
      <c r="FB125" s="2" t="s">
        <v>129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129</v>
      </c>
      <c r="FO125" s="2" t="s">
        <v>1296</v>
      </c>
      <c r="FP125" s="2" t="s">
        <v>132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171</v>
      </c>
      <c r="FZ125" s="2" t="s">
        <v>129</v>
      </c>
      <c r="GA125" s="2" t="s">
        <v>132</v>
      </c>
      <c r="GB125" s="2" t="s">
        <v>132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171</v>
      </c>
      <c r="GL125" s="2" t="s">
        <v>129</v>
      </c>
      <c r="GM125" s="2" t="s">
        <v>132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171</v>
      </c>
      <c r="GX125" s="2" t="s">
        <v>129</v>
      </c>
      <c r="GY125" s="2" t="s">
        <v>132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308</v>
      </c>
      <c r="HJ125" s="2" t="s">
        <v>129</v>
      </c>
      <c r="HK125" s="2" t="s">
        <v>132</v>
      </c>
      <c r="HL125" s="2" t="s">
        <v>132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308</v>
      </c>
      <c r="HV125" s="2" t="s">
        <v>129</v>
      </c>
      <c r="HW125" s="2" t="s">
        <v>246</v>
      </c>
      <c r="HX125" s="2" t="s">
        <v>132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308</v>
      </c>
      <c r="IH125" s="2" t="s">
        <v>129</v>
      </c>
      <c r="II125" s="2" t="s">
        <v>132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171</v>
      </c>
      <c r="IT125" s="2" t="s">
        <v>129</v>
      </c>
      <c r="IU125" s="2" t="s">
        <v>132</v>
      </c>
      <c r="IV125" s="2" t="s">
        <v>132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129</v>
      </c>
      <c r="JG125" s="2" t="s">
        <v>1226</v>
      </c>
      <c r="JH125" s="2" t="s">
        <v>132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171</v>
      </c>
      <c r="JR125" s="2" t="s">
        <v>129</v>
      </c>
      <c r="JS125" s="2" t="s">
        <v>132</v>
      </c>
      <c r="JT125" s="2" t="s">
        <v>132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132</v>
      </c>
      <c r="KD125" s="2" t="s">
        <v>132</v>
      </c>
      <c r="KE125" s="2" t="s">
        <v>132</v>
      </c>
      <c r="KF125" s="2" t="s">
        <v>132</v>
      </c>
      <c r="KG125" s="2" t="s">
        <v>132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171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171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129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171</v>
      </c>
      <c r="ML125" s="2" t="s">
        <v>129</v>
      </c>
      <c r="MM125" s="2" t="s">
        <v>132</v>
      </c>
      <c r="MN125" s="2" t="s">
        <v>132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129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171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171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171</v>
      </c>
      <c r="PR125" s="2" t="s">
        <v>129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138</v>
      </c>
      <c r="QD125" s="2" t="s">
        <v>129</v>
      </c>
      <c r="QE125" s="2" t="s">
        <v>1226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171</v>
      </c>
      <c r="RB125" s="2" t="s">
        <v>129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132</v>
      </c>
      <c r="RN125" s="2" t="s">
        <v>132</v>
      </c>
      <c r="RO125" s="2" t="s">
        <v>132</v>
      </c>
      <c r="RP125" s="2" t="s">
        <v>132</v>
      </c>
      <c r="RQ125" s="2" t="s">
        <v>132</v>
      </c>
      <c r="RR125" s="2" t="s">
        <v>132</v>
      </c>
    </row>
    <row r="126">
      <c r="A126" s="2" t="s">
        <v>1650</v>
      </c>
      <c r="B126" s="2" t="s">
        <v>121</v>
      </c>
      <c r="C126" s="2" t="s">
        <v>1308</v>
      </c>
      <c r="D126" s="2" t="s">
        <v>522</v>
      </c>
      <c r="E126" s="2" t="s">
        <v>523</v>
      </c>
      <c r="F126" s="2" t="s">
        <v>1651</v>
      </c>
      <c r="G126" s="2" t="s">
        <v>1651</v>
      </c>
      <c r="H126" s="2" t="s">
        <v>1651</v>
      </c>
      <c r="I126" s="2" t="s">
        <v>1652</v>
      </c>
      <c r="J126" s="2" t="s">
        <v>127</v>
      </c>
      <c r="K126" s="2" t="s">
        <v>949</v>
      </c>
      <c r="L126" s="3">
        <v>27.48</v>
      </c>
      <c r="M126" s="3">
        <v>28.85</v>
      </c>
      <c r="N126" s="3">
        <v>59.99</v>
      </c>
      <c r="O126" s="2" t="s">
        <v>129</v>
      </c>
      <c r="P126" s="2" t="s">
        <v>219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185</v>
      </c>
      <c r="V126" s="2" t="s">
        <v>133</v>
      </c>
      <c r="W126" s="2" t="s">
        <v>258</v>
      </c>
      <c r="X126" s="2" t="s">
        <v>132</v>
      </c>
      <c r="Y126" s="2" t="s">
        <v>633</v>
      </c>
      <c r="Z126" s="4">
        <v>92</v>
      </c>
      <c r="AA126" s="4">
        <f>=ROUNDDOWN(34.0740740740741,0)</f>
      </c>
      <c r="AB126" s="5">
        <v>2.7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5</v>
      </c>
      <c r="AQ126" s="8">
        <v>177.02</v>
      </c>
      <c r="AR126" s="4"/>
      <c r="AS126" s="8"/>
      <c r="AT126" s="7"/>
      <c r="AU126" s="7"/>
      <c r="AV126" s="4">
        <v>5</v>
      </c>
      <c r="AW126" s="8">
        <v>177.02</v>
      </c>
      <c r="AX126" s="4"/>
      <c r="AY126" s="8"/>
      <c r="AZ126" s="7"/>
      <c r="BA126" s="7"/>
      <c r="BB126" s="7">
        <v>1</v>
      </c>
      <c r="BC126" s="4">
        <v>5</v>
      </c>
      <c r="BD126" s="8">
        <v>177.02</v>
      </c>
      <c r="BE126" s="4"/>
      <c r="BF126" s="8"/>
      <c r="BG126" s="7"/>
      <c r="BH126" s="7"/>
      <c r="BI126" s="7">
        <v>1</v>
      </c>
      <c r="BJ126" s="4">
        <v>5</v>
      </c>
      <c r="BK126" s="8">
        <v>177.02</v>
      </c>
      <c r="BL126" s="2" t="s">
        <v>1653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129</v>
      </c>
      <c r="BW126" s="2" t="s">
        <v>635</v>
      </c>
      <c r="BX126" s="2" t="s">
        <v>834</v>
      </c>
      <c r="BY126" s="2" t="s">
        <v>141</v>
      </c>
      <c r="BZ126" s="2" t="s">
        <v>132</v>
      </c>
      <c r="CA126" s="4">
        <v>4</v>
      </c>
      <c r="CB126" s="8">
        <v>149.4</v>
      </c>
      <c r="CC126" s="4"/>
      <c r="CD126" s="8"/>
      <c r="CE126" s="7"/>
      <c r="CF126" s="7"/>
      <c r="CG126" s="2" t="s">
        <v>138</v>
      </c>
      <c r="CH126" s="2" t="s">
        <v>129</v>
      </c>
      <c r="CI126" s="2" t="s">
        <v>633</v>
      </c>
      <c r="CJ126" s="2" t="s">
        <v>1590</v>
      </c>
      <c r="CK126" s="2" t="s">
        <v>141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308</v>
      </c>
      <c r="CT126" s="2" t="s">
        <v>129</v>
      </c>
      <c r="CU126" s="2" t="s">
        <v>132</v>
      </c>
      <c r="CV126" s="2" t="s">
        <v>132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129</v>
      </c>
      <c r="DG126" s="2" t="s">
        <v>638</v>
      </c>
      <c r="DH126" s="2" t="s">
        <v>367</v>
      </c>
      <c r="DI126" s="2" t="s">
        <v>141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129</v>
      </c>
      <c r="DS126" s="2" t="s">
        <v>361</v>
      </c>
      <c r="DT126" s="2" t="s">
        <v>837</v>
      </c>
      <c r="DU126" s="2" t="s">
        <v>141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418</v>
      </c>
      <c r="ED126" s="2" t="s">
        <v>129</v>
      </c>
      <c r="EE126" s="2" t="s">
        <v>132</v>
      </c>
      <c r="EF126" s="2" t="s">
        <v>132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171</v>
      </c>
      <c r="EP126" s="2" t="s">
        <v>129</v>
      </c>
      <c r="EQ126" s="2" t="s">
        <v>132</v>
      </c>
      <c r="ER126" s="2" t="s">
        <v>132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138</v>
      </c>
      <c r="FB126" s="2" t="s">
        <v>129</v>
      </c>
      <c r="FC126" s="2" t="s">
        <v>365</v>
      </c>
      <c r="FD126" s="2" t="s">
        <v>1654</v>
      </c>
      <c r="FE126" s="2" t="s">
        <v>141</v>
      </c>
      <c r="FF126" s="2" t="s">
        <v>132</v>
      </c>
      <c r="FG126" s="4">
        <v>1</v>
      </c>
      <c r="FH126" s="8">
        <v>27.62</v>
      </c>
      <c r="FI126" s="4"/>
      <c r="FJ126" s="8"/>
      <c r="FK126" s="7"/>
      <c r="FL126" s="7"/>
      <c r="FM126" s="2" t="s">
        <v>138</v>
      </c>
      <c r="FN126" s="2" t="s">
        <v>129</v>
      </c>
      <c r="FO126" s="2" t="s">
        <v>641</v>
      </c>
      <c r="FP126" s="2" t="s">
        <v>1655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129</v>
      </c>
      <c r="GA126" s="2" t="s">
        <v>452</v>
      </c>
      <c r="GB126" s="2" t="s">
        <v>1656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129</v>
      </c>
      <c r="GM126" s="2" t="s">
        <v>370</v>
      </c>
      <c r="GN126" s="2" t="s">
        <v>1552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160</v>
      </c>
      <c r="GX126" s="2" t="s">
        <v>129</v>
      </c>
      <c r="GY126" s="2" t="s">
        <v>132</v>
      </c>
      <c r="GZ126" s="2" t="s">
        <v>132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138</v>
      </c>
      <c r="HJ126" s="2" t="s">
        <v>129</v>
      </c>
      <c r="HK126" s="2" t="s">
        <v>355</v>
      </c>
      <c r="HL126" s="2" t="s">
        <v>132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129</v>
      </c>
      <c r="HW126" s="2" t="s">
        <v>246</v>
      </c>
      <c r="HX126" s="2" t="s">
        <v>132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129</v>
      </c>
      <c r="II126" s="2" t="s">
        <v>643</v>
      </c>
      <c r="IJ126" s="2" t="s">
        <v>452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171</v>
      </c>
      <c r="IT126" s="2" t="s">
        <v>129</v>
      </c>
      <c r="IU126" s="2" t="s">
        <v>132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129</v>
      </c>
      <c r="JG126" s="2" t="s">
        <v>645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138</v>
      </c>
      <c r="KD126" s="2" t="s">
        <v>168</v>
      </c>
      <c r="KE126" s="2" t="s">
        <v>376</v>
      </c>
      <c r="KF126" s="2" t="s">
        <v>601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171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171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171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129</v>
      </c>
      <c r="MY126" s="2" t="s">
        <v>132</v>
      </c>
      <c r="MZ126" s="2" t="s">
        <v>132</v>
      </c>
      <c r="NA126" s="2" t="s">
        <v>141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129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173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171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138</v>
      </c>
      <c r="PF126" s="2" t="s">
        <v>173</v>
      </c>
      <c r="PG126" s="2" t="s">
        <v>400</v>
      </c>
      <c r="PH126" s="2" t="s">
        <v>1657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132</v>
      </c>
      <c r="PR126" s="2" t="s">
        <v>132</v>
      </c>
      <c r="PS126" s="2" t="s">
        <v>132</v>
      </c>
      <c r="PT126" s="2" t="s">
        <v>132</v>
      </c>
      <c r="PU126" s="2" t="s">
        <v>132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138</v>
      </c>
      <c r="QD126" s="2" t="s">
        <v>129</v>
      </c>
      <c r="QE126" s="2" t="s">
        <v>176</v>
      </c>
      <c r="QF126" s="2" t="s">
        <v>1592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171</v>
      </c>
      <c r="QP126" s="2" t="s">
        <v>173</v>
      </c>
      <c r="QQ126" s="2" t="s">
        <v>132</v>
      </c>
      <c r="QR126" s="2" t="s">
        <v>132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171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138</v>
      </c>
      <c r="RN126" s="2" t="s">
        <v>173</v>
      </c>
      <c r="RO126" s="2" t="s">
        <v>647</v>
      </c>
      <c r="RP126" s="2" t="s">
        <v>252</v>
      </c>
      <c r="RQ126" s="2" t="s">
        <v>141</v>
      </c>
      <c r="RR126" s="2" t="s">
        <v>132</v>
      </c>
    </row>
    <row r="127">
      <c r="A127" s="2" t="s">
        <v>1658</v>
      </c>
      <c r="B127" s="2" t="s">
        <v>121</v>
      </c>
      <c r="C127" s="2" t="s">
        <v>1308</v>
      </c>
      <c r="D127" s="2" t="s">
        <v>522</v>
      </c>
      <c r="E127" s="2" t="s">
        <v>523</v>
      </c>
      <c r="F127" s="2" t="s">
        <v>1659</v>
      </c>
      <c r="G127" s="2" t="s">
        <v>1659</v>
      </c>
      <c r="H127" s="2" t="s">
        <v>1659</v>
      </c>
      <c r="I127" s="2" t="s">
        <v>1660</v>
      </c>
      <c r="J127" s="2" t="s">
        <v>127</v>
      </c>
      <c r="K127" s="2" t="s">
        <v>1661</v>
      </c>
      <c r="L127" s="3">
        <v>50</v>
      </c>
      <c r="M127" s="3">
        <v>52.5</v>
      </c>
      <c r="N127" s="3">
        <v>104.99</v>
      </c>
      <c r="O127" s="2" t="s">
        <v>129</v>
      </c>
      <c r="P127" s="2" t="s">
        <v>407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185</v>
      </c>
      <c r="V127" s="2" t="s">
        <v>133</v>
      </c>
      <c r="W127" s="2" t="s">
        <v>1302</v>
      </c>
      <c r="X127" s="2" t="s">
        <v>134</v>
      </c>
      <c r="Y127" s="2" t="s">
        <v>474</v>
      </c>
      <c r="Z127" s="4">
        <v>71</v>
      </c>
      <c r="AA127" s="4">
        <f>=ROUNDDOWN(44.375,0)</f>
      </c>
      <c r="AB127" s="5">
        <v>1.6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1</v>
      </c>
      <c r="AQ127" s="8">
        <v>57.75</v>
      </c>
      <c r="AR127" s="4"/>
      <c r="AS127" s="8"/>
      <c r="AT127" s="7"/>
      <c r="AU127" s="7"/>
      <c r="AV127" s="4">
        <v>1</v>
      </c>
      <c r="AW127" s="8">
        <v>57.75</v>
      </c>
      <c r="AX127" s="4"/>
      <c r="AY127" s="8"/>
      <c r="AZ127" s="7"/>
      <c r="BA127" s="7"/>
      <c r="BB127" s="7">
        <v>1</v>
      </c>
      <c r="BC127" s="4">
        <v>1</v>
      </c>
      <c r="BD127" s="8">
        <v>57.75</v>
      </c>
      <c r="BE127" s="4"/>
      <c r="BF127" s="8"/>
      <c r="BG127" s="7"/>
      <c r="BH127" s="7"/>
      <c r="BI127" s="7">
        <v>1</v>
      </c>
      <c r="BJ127" s="4">
        <v>1</v>
      </c>
      <c r="BK127" s="8">
        <v>57.75</v>
      </c>
      <c r="BL127" s="2" t="s">
        <v>19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138</v>
      </c>
      <c r="BV127" s="2" t="s">
        <v>129</v>
      </c>
      <c r="BW127" s="2" t="s">
        <v>412</v>
      </c>
      <c r="BX127" s="2" t="s">
        <v>693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129</v>
      </c>
      <c r="CI127" s="2" t="s">
        <v>475</v>
      </c>
      <c r="CJ127" s="2" t="s">
        <v>412</v>
      </c>
      <c r="CK127" s="2" t="s">
        <v>141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308</v>
      </c>
      <c r="CT127" s="2" t="s">
        <v>129</v>
      </c>
      <c r="CU127" s="2" t="s">
        <v>132</v>
      </c>
      <c r="CV127" s="2" t="s">
        <v>132</v>
      </c>
      <c r="CW127" s="2" t="s">
        <v>141</v>
      </c>
      <c r="CX127" s="2" t="s">
        <v>132</v>
      </c>
      <c r="CY127" s="4">
        <v>1</v>
      </c>
      <c r="CZ127" s="8">
        <v>57.75</v>
      </c>
      <c r="DA127" s="4"/>
      <c r="DB127" s="8"/>
      <c r="DC127" s="7"/>
      <c r="DD127" s="7"/>
      <c r="DE127" s="2" t="s">
        <v>138</v>
      </c>
      <c r="DF127" s="2" t="s">
        <v>129</v>
      </c>
      <c r="DG127" s="2" t="s">
        <v>1662</v>
      </c>
      <c r="DH127" s="2" t="s">
        <v>898</v>
      </c>
      <c r="DI127" s="2" t="s">
        <v>141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129</v>
      </c>
      <c r="DS127" s="2" t="s">
        <v>417</v>
      </c>
      <c r="DT127" s="2" t="s">
        <v>132</v>
      </c>
      <c r="DU127" s="2" t="s">
        <v>141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171</v>
      </c>
      <c r="ED127" s="2" t="s">
        <v>129</v>
      </c>
      <c r="EE127" s="2" t="s">
        <v>132</v>
      </c>
      <c r="EF127" s="2" t="s">
        <v>132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171</v>
      </c>
      <c r="EP127" s="2" t="s">
        <v>129</v>
      </c>
      <c r="EQ127" s="2" t="s">
        <v>132</v>
      </c>
      <c r="ER127" s="2" t="s">
        <v>132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308</v>
      </c>
      <c r="FB127" s="2" t="s">
        <v>129</v>
      </c>
      <c r="FC127" s="2" t="s">
        <v>132</v>
      </c>
      <c r="FD127" s="2" t="s">
        <v>132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129</v>
      </c>
      <c r="FO127" s="2" t="s">
        <v>796</v>
      </c>
      <c r="FP127" s="2" t="s">
        <v>1611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171</v>
      </c>
      <c r="FZ127" s="2" t="s">
        <v>129</v>
      </c>
      <c r="GA127" s="2" t="s">
        <v>132</v>
      </c>
      <c r="GB127" s="2" t="s">
        <v>132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171</v>
      </c>
      <c r="GL127" s="2" t="s">
        <v>129</v>
      </c>
      <c r="GM127" s="2" t="s">
        <v>132</v>
      </c>
      <c r="GN127" s="2" t="s">
        <v>132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160</v>
      </c>
      <c r="GX127" s="2" t="s">
        <v>129</v>
      </c>
      <c r="GY127" s="2" t="s">
        <v>132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308</v>
      </c>
      <c r="HJ127" s="2" t="s">
        <v>129</v>
      </c>
      <c r="HK127" s="2" t="s">
        <v>132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129</v>
      </c>
      <c r="HW127" s="2" t="s">
        <v>246</v>
      </c>
      <c r="HX127" s="2" t="s">
        <v>132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479</v>
      </c>
      <c r="IJ127" s="2" t="s">
        <v>1647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171</v>
      </c>
      <c r="IT127" s="2" t="s">
        <v>129</v>
      </c>
      <c r="IU127" s="2" t="s">
        <v>132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129</v>
      </c>
      <c r="JG127" s="2" t="s">
        <v>475</v>
      </c>
      <c r="JH127" s="2" t="s">
        <v>132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171</v>
      </c>
      <c r="JR127" s="2" t="s">
        <v>129</v>
      </c>
      <c r="JS127" s="2" t="s">
        <v>132</v>
      </c>
      <c r="JT127" s="2" t="s">
        <v>132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171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171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129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171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171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129</v>
      </c>
      <c r="PG127" s="2" t="s">
        <v>132</v>
      </c>
      <c r="PH127" s="2" t="s">
        <v>132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171</v>
      </c>
      <c r="PR127" s="2" t="s">
        <v>129</v>
      </c>
      <c r="PS127" s="2" t="s">
        <v>132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138</v>
      </c>
      <c r="QD127" s="2" t="s">
        <v>129</v>
      </c>
      <c r="QE127" s="2" t="s">
        <v>475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171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171</v>
      </c>
      <c r="RN127" s="2" t="s">
        <v>129</v>
      </c>
      <c r="RO127" s="2" t="s">
        <v>132</v>
      </c>
      <c r="RP127" s="2" t="s">
        <v>132</v>
      </c>
      <c r="RQ127" s="2" t="s">
        <v>141</v>
      </c>
      <c r="RR127" s="2" t="s">
        <v>132</v>
      </c>
    </row>
    <row r="128">
      <c r="A128" s="2" t="s">
        <v>1663</v>
      </c>
      <c r="B128" s="2" t="s">
        <v>121</v>
      </c>
      <c r="C128" s="2" t="s">
        <v>1308</v>
      </c>
      <c r="D128" s="2" t="s">
        <v>522</v>
      </c>
      <c r="E128" s="2" t="s">
        <v>523</v>
      </c>
      <c r="F128" s="2" t="s">
        <v>1664</v>
      </c>
      <c r="G128" s="2" t="s">
        <v>1664</v>
      </c>
      <c r="H128" s="2" t="s">
        <v>1664</v>
      </c>
      <c r="I128" s="2" t="s">
        <v>1665</v>
      </c>
      <c r="J128" s="2" t="s">
        <v>127</v>
      </c>
      <c r="K128" s="2" t="s">
        <v>218</v>
      </c>
      <c r="L128" s="3">
        <v>43.74</v>
      </c>
      <c r="M128" s="3">
        <v>45.93</v>
      </c>
      <c r="N128" s="3">
        <v>99.99</v>
      </c>
      <c r="O128" s="2" t="s">
        <v>1266</v>
      </c>
      <c r="P128" s="2" t="s">
        <v>291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1312</v>
      </c>
      <c r="V128" s="2" t="s">
        <v>133</v>
      </c>
      <c r="W128" s="2" t="s">
        <v>409</v>
      </c>
      <c r="X128" s="2" t="s">
        <v>132</v>
      </c>
      <c r="Y128" s="2" t="s">
        <v>1313</v>
      </c>
      <c r="Z128" s="4"/>
      <c r="AA128" s="4">
        <f>=ROUNDDOWN({0},0)</f>
      </c>
      <c r="AB128" s="5"/>
      <c r="AC128" s="2" t="s">
        <v>132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132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173</v>
      </c>
      <c r="BW128" s="2" t="s">
        <v>814</v>
      </c>
      <c r="BX128" s="2" t="s">
        <v>1666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173</v>
      </c>
      <c r="CI128" s="2" t="s">
        <v>1315</v>
      </c>
      <c r="CJ128" s="2" t="s">
        <v>591</v>
      </c>
      <c r="CK128" s="2" t="s">
        <v>141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171</v>
      </c>
      <c r="CT128" s="2" t="s">
        <v>173</v>
      </c>
      <c r="CU128" s="2" t="s">
        <v>132</v>
      </c>
      <c r="CV128" s="2" t="s">
        <v>132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173</v>
      </c>
      <c r="DG128" s="2" t="s">
        <v>1383</v>
      </c>
      <c r="DH128" s="2" t="s">
        <v>1667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166</v>
      </c>
      <c r="DR128" s="2" t="s">
        <v>173</v>
      </c>
      <c r="DS128" s="2" t="s">
        <v>132</v>
      </c>
      <c r="DT128" s="2" t="s">
        <v>132</v>
      </c>
      <c r="DU128" s="2" t="s">
        <v>141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171</v>
      </c>
      <c r="ED128" s="2" t="s">
        <v>173</v>
      </c>
      <c r="EE128" s="2" t="s">
        <v>132</v>
      </c>
      <c r="EF128" s="2" t="s">
        <v>132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171</v>
      </c>
      <c r="EP128" s="2" t="s">
        <v>173</v>
      </c>
      <c r="EQ128" s="2" t="s">
        <v>132</v>
      </c>
      <c r="ER128" s="2" t="s">
        <v>132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173</v>
      </c>
      <c r="FC128" s="2" t="s">
        <v>1318</v>
      </c>
      <c r="FD128" s="2" t="s">
        <v>617</v>
      </c>
      <c r="FE128" s="2" t="s">
        <v>141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138</v>
      </c>
      <c r="FN128" s="2" t="s">
        <v>173</v>
      </c>
      <c r="FO128" s="2" t="s">
        <v>132</v>
      </c>
      <c r="FP128" s="2" t="s">
        <v>132</v>
      </c>
      <c r="FQ128" s="2" t="s">
        <v>141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171</v>
      </c>
      <c r="FZ128" s="2" t="s">
        <v>173</v>
      </c>
      <c r="GA128" s="2" t="s">
        <v>132</v>
      </c>
      <c r="GB128" s="2" t="s">
        <v>132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171</v>
      </c>
      <c r="GL128" s="2" t="s">
        <v>173</v>
      </c>
      <c r="GM128" s="2" t="s">
        <v>132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171</v>
      </c>
      <c r="GX128" s="2" t="s">
        <v>129</v>
      </c>
      <c r="GY128" s="2" t="s">
        <v>132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172</v>
      </c>
      <c r="HJ128" s="2" t="s">
        <v>173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173</v>
      </c>
      <c r="HW128" s="2" t="s">
        <v>132</v>
      </c>
      <c r="HX128" s="2" t="s">
        <v>132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173</v>
      </c>
      <c r="II128" s="2" t="s">
        <v>247</v>
      </c>
      <c r="IJ128" s="2" t="s">
        <v>1668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132</v>
      </c>
      <c r="IT128" s="2" t="s">
        <v>132</v>
      </c>
      <c r="IU128" s="2" t="s">
        <v>132</v>
      </c>
      <c r="IV128" s="2" t="s">
        <v>132</v>
      </c>
      <c r="IW128" s="2" t="s">
        <v>132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173</v>
      </c>
      <c r="JG128" s="2" t="s">
        <v>1315</v>
      </c>
      <c r="JH128" s="2" t="s">
        <v>165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138</v>
      </c>
      <c r="KD128" s="2" t="s">
        <v>173</v>
      </c>
      <c r="KE128" s="2" t="s">
        <v>937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171</v>
      </c>
      <c r="KP128" s="2" t="s">
        <v>173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173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173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173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173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171</v>
      </c>
      <c r="OH128" s="2" t="s">
        <v>173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173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173</v>
      </c>
      <c r="QQ128" s="2" t="s">
        <v>1325</v>
      </c>
      <c r="QR128" s="2" t="s">
        <v>1666</v>
      </c>
      <c r="QS128" s="2" t="s">
        <v>141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171</v>
      </c>
      <c r="RB128" s="2" t="s">
        <v>173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171</v>
      </c>
      <c r="RN128" s="2" t="s">
        <v>173</v>
      </c>
      <c r="RO128" s="2" t="s">
        <v>132</v>
      </c>
      <c r="RP128" s="2" t="s">
        <v>132</v>
      </c>
      <c r="RQ128" s="2" t="s">
        <v>141</v>
      </c>
      <c r="RR128" s="2" t="s">
        <v>132</v>
      </c>
    </row>
    <row r="129">
      <c r="A129" s="2" t="s">
        <v>1669</v>
      </c>
      <c r="B129" s="2" t="s">
        <v>121</v>
      </c>
      <c r="C129" s="2" t="s">
        <v>1308</v>
      </c>
      <c r="D129" s="2" t="s">
        <v>522</v>
      </c>
      <c r="E129" s="2" t="s">
        <v>523</v>
      </c>
      <c r="F129" s="2" t="s">
        <v>1670</v>
      </c>
      <c r="G129" s="2" t="s">
        <v>1670</v>
      </c>
      <c r="H129" s="2" t="s">
        <v>1670</v>
      </c>
      <c r="I129" s="2" t="s">
        <v>1671</v>
      </c>
      <c r="J129" s="2" t="s">
        <v>127</v>
      </c>
      <c r="K129" s="2" t="s">
        <v>255</v>
      </c>
      <c r="L129" s="3">
        <v>24.8</v>
      </c>
      <c r="M129" s="3">
        <v>26.04</v>
      </c>
      <c r="N129" s="3">
        <v>49.99</v>
      </c>
      <c r="O129" s="2" t="s">
        <v>129</v>
      </c>
      <c r="P129" s="2" t="s">
        <v>407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185</v>
      </c>
      <c r="V129" s="2" t="s">
        <v>133</v>
      </c>
      <c r="W129" s="2" t="s">
        <v>134</v>
      </c>
      <c r="X129" s="2" t="s">
        <v>409</v>
      </c>
      <c r="Y129" s="2" t="s">
        <v>906</v>
      </c>
      <c r="Z129" s="4">
        <v>100</v>
      </c>
      <c r="AA129" s="4">
        <f>=ROUNDDOWN({0},0)</f>
      </c>
      <c r="AB129" s="5"/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129</v>
      </c>
      <c r="BW129" s="2" t="s">
        <v>132</v>
      </c>
      <c r="BX129" s="2" t="s">
        <v>132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129</v>
      </c>
      <c r="CI129" s="2" t="s">
        <v>907</v>
      </c>
      <c r="CJ129" s="2" t="s">
        <v>132</v>
      </c>
      <c r="CK129" s="2" t="s">
        <v>141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862</v>
      </c>
      <c r="CT129" s="2" t="s">
        <v>129</v>
      </c>
      <c r="CU129" s="2" t="s">
        <v>132</v>
      </c>
      <c r="CV129" s="2" t="s">
        <v>132</v>
      </c>
      <c r="CW129" s="2" t="s">
        <v>141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171</v>
      </c>
      <c r="DF129" s="2" t="s">
        <v>129</v>
      </c>
      <c r="DG129" s="2" t="s">
        <v>132</v>
      </c>
      <c r="DH129" s="2" t="s">
        <v>132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171</v>
      </c>
      <c r="DR129" s="2" t="s">
        <v>129</v>
      </c>
      <c r="DS129" s="2" t="s">
        <v>132</v>
      </c>
      <c r="DT129" s="2" t="s">
        <v>132</v>
      </c>
      <c r="DU129" s="2" t="s">
        <v>141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171</v>
      </c>
      <c r="ED129" s="2" t="s">
        <v>129</v>
      </c>
      <c r="EE129" s="2" t="s">
        <v>132</v>
      </c>
      <c r="EF129" s="2" t="s">
        <v>132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171</v>
      </c>
      <c r="EP129" s="2" t="s">
        <v>129</v>
      </c>
      <c r="EQ129" s="2" t="s">
        <v>132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171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418</v>
      </c>
      <c r="FN129" s="2" t="s">
        <v>129</v>
      </c>
      <c r="FO129" s="2" t="s">
        <v>132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171</v>
      </c>
      <c r="FZ129" s="2" t="s">
        <v>129</v>
      </c>
      <c r="GA129" s="2" t="s">
        <v>132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171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171</v>
      </c>
      <c r="GX129" s="2" t="s">
        <v>129</v>
      </c>
      <c r="GY129" s="2" t="s">
        <v>132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171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308</v>
      </c>
      <c r="HV129" s="2" t="s">
        <v>129</v>
      </c>
      <c r="HW129" s="2" t="s">
        <v>132</v>
      </c>
      <c r="HX129" s="2" t="s">
        <v>132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171</v>
      </c>
      <c r="IH129" s="2" t="s">
        <v>129</v>
      </c>
      <c r="II129" s="2" t="s">
        <v>132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171</v>
      </c>
      <c r="IT129" s="2" t="s">
        <v>129</v>
      </c>
      <c r="IU129" s="2" t="s">
        <v>132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129</v>
      </c>
      <c r="JG129" s="2" t="s">
        <v>907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171</v>
      </c>
      <c r="JR129" s="2" t="s">
        <v>129</v>
      </c>
      <c r="JS129" s="2" t="s">
        <v>132</v>
      </c>
      <c r="JT129" s="2" t="s">
        <v>132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132</v>
      </c>
      <c r="KD129" s="2" t="s">
        <v>132</v>
      </c>
      <c r="KE129" s="2" t="s">
        <v>132</v>
      </c>
      <c r="KF129" s="2" t="s">
        <v>132</v>
      </c>
      <c r="KG129" s="2" t="s">
        <v>132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171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129</v>
      </c>
      <c r="NK129" s="2" t="s">
        <v>132</v>
      </c>
      <c r="NL129" s="2" t="s">
        <v>132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171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171</v>
      </c>
      <c r="PR129" s="2" t="s">
        <v>129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138</v>
      </c>
      <c r="QD129" s="2" t="s">
        <v>129</v>
      </c>
      <c r="QE129" s="2" t="s">
        <v>907</v>
      </c>
      <c r="QF129" s="2" t="s">
        <v>132</v>
      </c>
      <c r="QG129" s="2" t="s">
        <v>141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171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132</v>
      </c>
      <c r="RN129" s="2" t="s">
        <v>132</v>
      </c>
      <c r="RO129" s="2" t="s">
        <v>132</v>
      </c>
      <c r="RP129" s="2" t="s">
        <v>132</v>
      </c>
      <c r="RQ129" s="2" t="s">
        <v>132</v>
      </c>
      <c r="RR129" s="2" t="s">
        <v>132</v>
      </c>
    </row>
    <row r="130">
      <c r="A130" s="2" t="s">
        <v>1672</v>
      </c>
      <c r="B130" s="2" t="s">
        <v>121</v>
      </c>
      <c r="C130" s="2" t="s">
        <v>1308</v>
      </c>
      <c r="D130" s="2" t="s">
        <v>522</v>
      </c>
      <c r="E130" s="2" t="s">
        <v>523</v>
      </c>
      <c r="F130" s="2" t="s">
        <v>1673</v>
      </c>
      <c r="G130" s="2" t="s">
        <v>1673</v>
      </c>
      <c r="H130" s="2" t="s">
        <v>1673</v>
      </c>
      <c r="I130" s="2" t="s">
        <v>1674</v>
      </c>
      <c r="J130" s="2" t="s">
        <v>127</v>
      </c>
      <c r="K130" s="2" t="s">
        <v>459</v>
      </c>
      <c r="L130" s="3">
        <v>76.5</v>
      </c>
      <c r="M130" s="3">
        <v>80.33</v>
      </c>
      <c r="N130" s="3">
        <v>159.99</v>
      </c>
      <c r="O130" s="2" t="s">
        <v>129</v>
      </c>
      <c r="P130" s="2" t="s">
        <v>407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1312</v>
      </c>
      <c r="V130" s="2" t="s">
        <v>133</v>
      </c>
      <c r="W130" s="2" t="s">
        <v>258</v>
      </c>
      <c r="X130" s="2" t="s">
        <v>258</v>
      </c>
      <c r="Y130" s="2" t="s">
        <v>1612</v>
      </c>
      <c r="Z130" s="4">
        <v>79</v>
      </c>
      <c r="AA130" s="4">
        <f>=ROUNDDOWN(79,0)</f>
      </c>
      <c r="AB130" s="5">
        <v>1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138</v>
      </c>
      <c r="BV130" s="2" t="s">
        <v>129</v>
      </c>
      <c r="BW130" s="2" t="s">
        <v>1610</v>
      </c>
      <c r="BX130" s="2" t="s">
        <v>965</v>
      </c>
      <c r="BY130" s="2" t="s">
        <v>141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129</v>
      </c>
      <c r="CI130" s="2" t="s">
        <v>1675</v>
      </c>
      <c r="CJ130" s="2" t="s">
        <v>1676</v>
      </c>
      <c r="CK130" s="2" t="s">
        <v>141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308</v>
      </c>
      <c r="CT130" s="2" t="s">
        <v>129</v>
      </c>
      <c r="CU130" s="2" t="s">
        <v>132</v>
      </c>
      <c r="CV130" s="2" t="s">
        <v>132</v>
      </c>
      <c r="CW130" s="2" t="s">
        <v>141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129</v>
      </c>
      <c r="DG130" s="2" t="s">
        <v>689</v>
      </c>
      <c r="DH130" s="2" t="s">
        <v>965</v>
      </c>
      <c r="DI130" s="2" t="s">
        <v>141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129</v>
      </c>
      <c r="DS130" s="2" t="s">
        <v>417</v>
      </c>
      <c r="DT130" s="2" t="s">
        <v>132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166</v>
      </c>
      <c r="ED130" s="2" t="s">
        <v>129</v>
      </c>
      <c r="EE130" s="2" t="s">
        <v>132</v>
      </c>
      <c r="EF130" s="2" t="s">
        <v>132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171</v>
      </c>
      <c r="EP130" s="2" t="s">
        <v>129</v>
      </c>
      <c r="EQ130" s="2" t="s">
        <v>132</v>
      </c>
      <c r="ER130" s="2" t="s">
        <v>132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418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129</v>
      </c>
      <c r="FO130" s="2" t="s">
        <v>1677</v>
      </c>
      <c r="FP130" s="2" t="s">
        <v>898</v>
      </c>
      <c r="FQ130" s="2" t="s">
        <v>141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138</v>
      </c>
      <c r="FZ130" s="2" t="s">
        <v>129</v>
      </c>
      <c r="GA130" s="2" t="s">
        <v>369</v>
      </c>
      <c r="GB130" s="2" t="s">
        <v>132</v>
      </c>
      <c r="GC130" s="2" t="s">
        <v>141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129</v>
      </c>
      <c r="GM130" s="2" t="s">
        <v>420</v>
      </c>
      <c r="GN130" s="2" t="s">
        <v>692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160</v>
      </c>
      <c r="GX130" s="2" t="s">
        <v>129</v>
      </c>
      <c r="GY130" s="2" t="s">
        <v>132</v>
      </c>
      <c r="GZ130" s="2" t="s">
        <v>132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129</v>
      </c>
      <c r="HK130" s="2" t="s">
        <v>344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246</v>
      </c>
      <c r="HX130" s="2" t="s">
        <v>132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129</v>
      </c>
      <c r="II130" s="2" t="s">
        <v>479</v>
      </c>
      <c r="IJ130" s="2" t="s">
        <v>132</v>
      </c>
      <c r="IK130" s="2" t="s">
        <v>141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171</v>
      </c>
      <c r="IT130" s="2" t="s">
        <v>129</v>
      </c>
      <c r="IU130" s="2" t="s">
        <v>132</v>
      </c>
      <c r="IV130" s="2" t="s">
        <v>132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129</v>
      </c>
      <c r="JG130" s="2" t="s">
        <v>1152</v>
      </c>
      <c r="JH130" s="2" t="s">
        <v>132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171</v>
      </c>
      <c r="JR130" s="2" t="s">
        <v>129</v>
      </c>
      <c r="JS130" s="2" t="s">
        <v>132</v>
      </c>
      <c r="JT130" s="2" t="s">
        <v>132</v>
      </c>
      <c r="JU130" s="2" t="s">
        <v>141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171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171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129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171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171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171</v>
      </c>
      <c r="PR130" s="2" t="s">
        <v>129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138</v>
      </c>
      <c r="QD130" s="2" t="s">
        <v>129</v>
      </c>
      <c r="QE130" s="2" t="s">
        <v>1152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171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171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132</v>
      </c>
    </row>
    <row r="131">
      <c r="A131" s="2" t="s">
        <v>1678</v>
      </c>
      <c r="B131" s="2" t="s">
        <v>121</v>
      </c>
      <c r="C131" s="2" t="s">
        <v>1308</v>
      </c>
      <c r="D131" s="2" t="s">
        <v>522</v>
      </c>
      <c r="E131" s="2" t="s">
        <v>523</v>
      </c>
      <c r="F131" s="2" t="s">
        <v>1673</v>
      </c>
      <c r="G131" s="2" t="s">
        <v>1673</v>
      </c>
      <c r="H131" s="2" t="s">
        <v>1673</v>
      </c>
      <c r="I131" s="2" t="s">
        <v>1674</v>
      </c>
      <c r="J131" s="2" t="s">
        <v>127</v>
      </c>
      <c r="K131" s="2" t="s">
        <v>1679</v>
      </c>
      <c r="L131" s="3">
        <v>76.5</v>
      </c>
      <c r="M131" s="3">
        <v>80.33</v>
      </c>
      <c r="N131" s="3">
        <v>159.99</v>
      </c>
      <c r="O131" s="2" t="s">
        <v>129</v>
      </c>
      <c r="P131" s="2" t="s">
        <v>407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1312</v>
      </c>
      <c r="V131" s="2" t="s">
        <v>133</v>
      </c>
      <c r="W131" s="2" t="s">
        <v>258</v>
      </c>
      <c r="X131" s="2" t="s">
        <v>258</v>
      </c>
      <c r="Y131" s="2" t="s">
        <v>1612</v>
      </c>
      <c r="Z131" s="4">
        <v>78</v>
      </c>
      <c r="AA131" s="4">
        <f>=ROUNDDOWN(39,0)</f>
      </c>
      <c r="AB131" s="5">
        <v>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129</v>
      </c>
      <c r="BW131" s="2" t="s">
        <v>1610</v>
      </c>
      <c r="BX131" s="2" t="s">
        <v>412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129</v>
      </c>
      <c r="CI131" s="2" t="s">
        <v>1675</v>
      </c>
      <c r="CJ131" s="2" t="s">
        <v>1676</v>
      </c>
      <c r="CK131" s="2" t="s">
        <v>141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308</v>
      </c>
      <c r="CT131" s="2" t="s">
        <v>129</v>
      </c>
      <c r="CU131" s="2" t="s">
        <v>132</v>
      </c>
      <c r="CV131" s="2" t="s">
        <v>132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129</v>
      </c>
      <c r="DG131" s="2" t="s">
        <v>689</v>
      </c>
      <c r="DH131" s="2" t="s">
        <v>132</v>
      </c>
      <c r="DI131" s="2" t="s">
        <v>141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129</v>
      </c>
      <c r="DS131" s="2" t="s">
        <v>417</v>
      </c>
      <c r="DT131" s="2" t="s">
        <v>132</v>
      </c>
      <c r="DU131" s="2" t="s">
        <v>141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166</v>
      </c>
      <c r="ED131" s="2" t="s">
        <v>129</v>
      </c>
      <c r="EE131" s="2" t="s">
        <v>132</v>
      </c>
      <c r="EF131" s="2" t="s">
        <v>132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171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418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138</v>
      </c>
      <c r="FN131" s="2" t="s">
        <v>129</v>
      </c>
      <c r="FO131" s="2" t="s">
        <v>1677</v>
      </c>
      <c r="FP131" s="2" t="s">
        <v>806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138</v>
      </c>
      <c r="FZ131" s="2" t="s">
        <v>129</v>
      </c>
      <c r="GA131" s="2" t="s">
        <v>369</v>
      </c>
      <c r="GB131" s="2" t="s">
        <v>132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129</v>
      </c>
      <c r="GM131" s="2" t="s">
        <v>420</v>
      </c>
      <c r="GN131" s="2" t="s">
        <v>690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160</v>
      </c>
      <c r="GX131" s="2" t="s">
        <v>129</v>
      </c>
      <c r="GY131" s="2" t="s">
        <v>132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129</v>
      </c>
      <c r="HK131" s="2" t="s">
        <v>344</v>
      </c>
      <c r="HL131" s="2" t="s">
        <v>132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129</v>
      </c>
      <c r="HW131" s="2" t="s">
        <v>246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129</v>
      </c>
      <c r="II131" s="2" t="s">
        <v>1152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171</v>
      </c>
      <c r="IT131" s="2" t="s">
        <v>129</v>
      </c>
      <c r="IU131" s="2" t="s">
        <v>132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129</v>
      </c>
      <c r="JG131" s="2" t="s">
        <v>1152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171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171</v>
      </c>
      <c r="ML131" s="2" t="s">
        <v>129</v>
      </c>
      <c r="MM131" s="2" t="s">
        <v>132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129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171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171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171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171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171</v>
      </c>
      <c r="RN131" s="2" t="s">
        <v>129</v>
      </c>
      <c r="RO131" s="2" t="s">
        <v>132</v>
      </c>
      <c r="RP131" s="2" t="s">
        <v>132</v>
      </c>
      <c r="RQ131" s="2" t="s">
        <v>141</v>
      </c>
      <c r="RR131" s="2" t="s">
        <v>132</v>
      </c>
    </row>
    <row r="132">
      <c r="A132" s="2" t="s">
        <v>1680</v>
      </c>
      <c r="B132" s="2" t="s">
        <v>121</v>
      </c>
      <c r="C132" s="2" t="s">
        <v>1308</v>
      </c>
      <c r="D132" s="2" t="s">
        <v>522</v>
      </c>
      <c r="E132" s="2" t="s">
        <v>523</v>
      </c>
      <c r="F132" s="2" t="s">
        <v>1673</v>
      </c>
      <c r="G132" s="2" t="s">
        <v>1673</v>
      </c>
      <c r="H132" s="2" t="s">
        <v>1673</v>
      </c>
      <c r="I132" s="2" t="s">
        <v>1674</v>
      </c>
      <c r="J132" s="2" t="s">
        <v>127</v>
      </c>
      <c r="K132" s="2" t="s">
        <v>1681</v>
      </c>
      <c r="L132" s="3">
        <v>76.5</v>
      </c>
      <c r="M132" s="3">
        <v>80.33</v>
      </c>
      <c r="N132" s="3">
        <v>159.99</v>
      </c>
      <c r="O132" s="2" t="s">
        <v>129</v>
      </c>
      <c r="P132" s="2" t="s">
        <v>407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1312</v>
      </c>
      <c r="V132" s="2" t="s">
        <v>133</v>
      </c>
      <c r="W132" s="2" t="s">
        <v>258</v>
      </c>
      <c r="X132" s="2" t="s">
        <v>258</v>
      </c>
      <c r="Y132" s="2" t="s">
        <v>1612</v>
      </c>
      <c r="Z132" s="4">
        <v>86</v>
      </c>
      <c r="AA132" s="4">
        <f>=ROUNDDOWN(86,0)</f>
      </c>
      <c r="AB132" s="5">
        <v>1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129</v>
      </c>
      <c r="BW132" s="2" t="s">
        <v>1610</v>
      </c>
      <c r="BX132" s="2" t="s">
        <v>1506</v>
      </c>
      <c r="BY132" s="2" t="s">
        <v>141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129</v>
      </c>
      <c r="CI132" s="2" t="s">
        <v>1675</v>
      </c>
      <c r="CJ132" s="2" t="s">
        <v>1676</v>
      </c>
      <c r="CK132" s="2" t="s">
        <v>141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308</v>
      </c>
      <c r="CT132" s="2" t="s">
        <v>129</v>
      </c>
      <c r="CU132" s="2" t="s">
        <v>132</v>
      </c>
      <c r="CV132" s="2" t="s">
        <v>132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129</v>
      </c>
      <c r="DG132" s="2" t="s">
        <v>689</v>
      </c>
      <c r="DH132" s="2" t="s">
        <v>132</v>
      </c>
      <c r="DI132" s="2" t="s">
        <v>141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129</v>
      </c>
      <c r="DS132" s="2" t="s">
        <v>417</v>
      </c>
      <c r="DT132" s="2" t="s">
        <v>132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166</v>
      </c>
      <c r="ED132" s="2" t="s">
        <v>129</v>
      </c>
      <c r="EE132" s="2" t="s">
        <v>132</v>
      </c>
      <c r="EF132" s="2" t="s">
        <v>132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171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418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129</v>
      </c>
      <c r="FO132" s="2" t="s">
        <v>1677</v>
      </c>
      <c r="FP132" s="2" t="s">
        <v>856</v>
      </c>
      <c r="FQ132" s="2" t="s">
        <v>141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129</v>
      </c>
      <c r="GA132" s="2" t="s">
        <v>369</v>
      </c>
      <c r="GB132" s="2" t="s">
        <v>132</v>
      </c>
      <c r="GC132" s="2" t="s">
        <v>141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129</v>
      </c>
      <c r="GM132" s="2" t="s">
        <v>420</v>
      </c>
      <c r="GN132" s="2" t="s">
        <v>1611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160</v>
      </c>
      <c r="GX132" s="2" t="s">
        <v>129</v>
      </c>
      <c r="GY132" s="2" t="s">
        <v>132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129</v>
      </c>
      <c r="HK132" s="2" t="s">
        <v>344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129</v>
      </c>
      <c r="HW132" s="2" t="s">
        <v>246</v>
      </c>
      <c r="HX132" s="2" t="s">
        <v>132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129</v>
      </c>
      <c r="II132" s="2" t="s">
        <v>479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171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129</v>
      </c>
      <c r="JG132" s="2" t="s">
        <v>1675</v>
      </c>
      <c r="JH132" s="2" t="s">
        <v>132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171</v>
      </c>
      <c r="JR132" s="2" t="s">
        <v>129</v>
      </c>
      <c r="JS132" s="2" t="s">
        <v>132</v>
      </c>
      <c r="JT132" s="2" t="s">
        <v>132</v>
      </c>
      <c r="JU132" s="2" t="s">
        <v>141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132</v>
      </c>
      <c r="KD132" s="2" t="s">
        <v>132</v>
      </c>
      <c r="KE132" s="2" t="s">
        <v>132</v>
      </c>
      <c r="KF132" s="2" t="s">
        <v>132</v>
      </c>
      <c r="KG132" s="2" t="s">
        <v>132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171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171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171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172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129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171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171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171</v>
      </c>
      <c r="PF132" s="2" t="s">
        <v>129</v>
      </c>
      <c r="PG132" s="2" t="s">
        <v>132</v>
      </c>
      <c r="PH132" s="2" t="s">
        <v>132</v>
      </c>
      <c r="PI132" s="2" t="s">
        <v>141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171</v>
      </c>
      <c r="PR132" s="2" t="s">
        <v>129</v>
      </c>
      <c r="PS132" s="2" t="s">
        <v>132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138</v>
      </c>
      <c r="QD132" s="2" t="s">
        <v>129</v>
      </c>
      <c r="QE132" s="2" t="s">
        <v>1675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171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171</v>
      </c>
      <c r="RN132" s="2" t="s">
        <v>129</v>
      </c>
      <c r="RO132" s="2" t="s">
        <v>132</v>
      </c>
      <c r="RP132" s="2" t="s">
        <v>132</v>
      </c>
      <c r="RQ132" s="2" t="s">
        <v>141</v>
      </c>
      <c r="RR132" s="2" t="s">
        <v>132</v>
      </c>
    </row>
    <row r="133">
      <c r="A133" s="2" t="s">
        <v>1682</v>
      </c>
      <c r="B133" s="2" t="s">
        <v>121</v>
      </c>
      <c r="C133" s="2" t="s">
        <v>1308</v>
      </c>
      <c r="D133" s="2" t="s">
        <v>522</v>
      </c>
      <c r="E133" s="2" t="s">
        <v>523</v>
      </c>
      <c r="F133" s="2" t="s">
        <v>1683</v>
      </c>
      <c r="G133" s="2" t="s">
        <v>1683</v>
      </c>
      <c r="H133" s="2" t="s">
        <v>1683</v>
      </c>
      <c r="I133" s="2" t="s">
        <v>1646</v>
      </c>
      <c r="J133" s="2" t="s">
        <v>127</v>
      </c>
      <c r="K133" s="2" t="s">
        <v>1448</v>
      </c>
      <c r="L133" s="3">
        <v>38</v>
      </c>
      <c r="M133" s="3">
        <v>39.9</v>
      </c>
      <c r="N133" s="3">
        <v>79.99</v>
      </c>
      <c r="O133" s="2" t="s">
        <v>129</v>
      </c>
      <c r="P133" s="2" t="s">
        <v>407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185</v>
      </c>
      <c r="V133" s="2" t="s">
        <v>133</v>
      </c>
      <c r="W133" s="2" t="s">
        <v>134</v>
      </c>
      <c r="X133" s="2" t="s">
        <v>132</v>
      </c>
      <c r="Y133" s="2" t="s">
        <v>691</v>
      </c>
      <c r="Z133" s="4">
        <v>100</v>
      </c>
      <c r="AA133" s="4">
        <f>=ROUNDDOWN({0},0)</f>
      </c>
      <c r="AB133" s="5"/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171</v>
      </c>
      <c r="BV133" s="2" t="s">
        <v>129</v>
      </c>
      <c r="BW133" s="2" t="s">
        <v>132</v>
      </c>
      <c r="BX133" s="2" t="s">
        <v>132</v>
      </c>
      <c r="BY133" s="2" t="s">
        <v>141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129</v>
      </c>
      <c r="CI133" s="2" t="s">
        <v>1226</v>
      </c>
      <c r="CJ133" s="2" t="s">
        <v>132</v>
      </c>
      <c r="CK133" s="2" t="s">
        <v>141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171</v>
      </c>
      <c r="CT133" s="2" t="s">
        <v>129</v>
      </c>
      <c r="CU133" s="2" t="s">
        <v>132</v>
      </c>
      <c r="CV133" s="2" t="s">
        <v>132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171</v>
      </c>
      <c r="DF133" s="2" t="s">
        <v>129</v>
      </c>
      <c r="DG133" s="2" t="s">
        <v>132</v>
      </c>
      <c r="DH133" s="2" t="s">
        <v>132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171</v>
      </c>
      <c r="DR133" s="2" t="s">
        <v>129</v>
      </c>
      <c r="DS133" s="2" t="s">
        <v>132</v>
      </c>
      <c r="DT133" s="2" t="s">
        <v>132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171</v>
      </c>
      <c r="ED133" s="2" t="s">
        <v>129</v>
      </c>
      <c r="EE133" s="2" t="s">
        <v>132</v>
      </c>
      <c r="EF133" s="2" t="s">
        <v>132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171</v>
      </c>
      <c r="EP133" s="2" t="s">
        <v>129</v>
      </c>
      <c r="EQ133" s="2" t="s">
        <v>132</v>
      </c>
      <c r="ER133" s="2" t="s">
        <v>132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171</v>
      </c>
      <c r="FB133" s="2" t="s">
        <v>129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418</v>
      </c>
      <c r="FN133" s="2" t="s">
        <v>129</v>
      </c>
      <c r="FO133" s="2" t="s">
        <v>132</v>
      </c>
      <c r="FP133" s="2" t="s">
        <v>132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171</v>
      </c>
      <c r="FZ133" s="2" t="s">
        <v>129</v>
      </c>
      <c r="GA133" s="2" t="s">
        <v>132</v>
      </c>
      <c r="GB133" s="2" t="s">
        <v>132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171</v>
      </c>
      <c r="GL133" s="2" t="s">
        <v>129</v>
      </c>
      <c r="GM133" s="2" t="s">
        <v>132</v>
      </c>
      <c r="GN133" s="2" t="s">
        <v>132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171</v>
      </c>
      <c r="GX133" s="2" t="s">
        <v>129</v>
      </c>
      <c r="GY133" s="2" t="s">
        <v>132</v>
      </c>
      <c r="GZ133" s="2" t="s">
        <v>132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171</v>
      </c>
      <c r="HJ133" s="2" t="s">
        <v>129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308</v>
      </c>
      <c r="HV133" s="2" t="s">
        <v>129</v>
      </c>
      <c r="HW133" s="2" t="s">
        <v>246</v>
      </c>
      <c r="HX133" s="2" t="s">
        <v>132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171</v>
      </c>
      <c r="IH133" s="2" t="s">
        <v>129</v>
      </c>
      <c r="II133" s="2" t="s">
        <v>132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171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129</v>
      </c>
      <c r="JG133" s="2" t="s">
        <v>1226</v>
      </c>
      <c r="JH133" s="2" t="s">
        <v>132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171</v>
      </c>
      <c r="JR133" s="2" t="s">
        <v>129</v>
      </c>
      <c r="JS133" s="2" t="s">
        <v>132</v>
      </c>
      <c r="JT133" s="2" t="s">
        <v>132</v>
      </c>
      <c r="JU133" s="2" t="s">
        <v>141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132</v>
      </c>
      <c r="KD133" s="2" t="s">
        <v>132</v>
      </c>
      <c r="KE133" s="2" t="s">
        <v>132</v>
      </c>
      <c r="KF133" s="2" t="s">
        <v>132</v>
      </c>
      <c r="KG133" s="2" t="s">
        <v>132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171</v>
      </c>
      <c r="KP133" s="2" t="s">
        <v>129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171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129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171</v>
      </c>
      <c r="ML133" s="2" t="s">
        <v>129</v>
      </c>
      <c r="MM133" s="2" t="s">
        <v>132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172</v>
      </c>
      <c r="NJ133" s="2" t="s">
        <v>129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129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171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171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171</v>
      </c>
      <c r="PR133" s="2" t="s">
        <v>129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129</v>
      </c>
      <c r="QE133" s="2" t="s">
        <v>1226</v>
      </c>
      <c r="QF133" s="2" t="s">
        <v>132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171</v>
      </c>
      <c r="RB133" s="2" t="s">
        <v>129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132</v>
      </c>
      <c r="RN133" s="2" t="s">
        <v>132</v>
      </c>
      <c r="RO133" s="2" t="s">
        <v>132</v>
      </c>
      <c r="RP133" s="2" t="s">
        <v>132</v>
      </c>
      <c r="RQ133" s="2" t="s">
        <v>132</v>
      </c>
      <c r="RR133" s="2" t="s">
        <v>132</v>
      </c>
    </row>
    <row r="134">
      <c r="A134" s="2" t="s">
        <v>1684</v>
      </c>
      <c r="B134" s="2" t="s">
        <v>121</v>
      </c>
      <c r="C134" s="2" t="s">
        <v>1308</v>
      </c>
      <c r="D134" s="2" t="s">
        <v>1122</v>
      </c>
      <c r="E134" s="2" t="s">
        <v>1123</v>
      </c>
      <c r="F134" s="2" t="s">
        <v>1685</v>
      </c>
      <c r="G134" s="2" t="s">
        <v>1685</v>
      </c>
      <c r="H134" s="2" t="s">
        <v>1685</v>
      </c>
      <c r="I134" s="2" t="s">
        <v>1686</v>
      </c>
      <c r="J134" s="2" t="s">
        <v>127</v>
      </c>
      <c r="K134" s="2" t="s">
        <v>255</v>
      </c>
      <c r="L134" s="3">
        <v>63</v>
      </c>
      <c r="M134" s="3">
        <v>66.15</v>
      </c>
      <c r="N134" s="3">
        <v>134.99</v>
      </c>
      <c r="O134" s="2" t="s">
        <v>129</v>
      </c>
      <c r="P134" s="2" t="s">
        <v>256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185</v>
      </c>
      <c r="V134" s="2" t="s">
        <v>133</v>
      </c>
      <c r="W134" s="2" t="s">
        <v>134</v>
      </c>
      <c r="X134" s="2" t="s">
        <v>132</v>
      </c>
      <c r="Y134" s="2" t="s">
        <v>384</v>
      </c>
      <c r="Z134" s="4">
        <v>372</v>
      </c>
      <c r="AA134" s="4">
        <f>=ROUNDDOWN(74.4,0)</f>
      </c>
      <c r="AB134" s="5">
        <v>5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8</v>
      </c>
      <c r="AQ134" s="8">
        <v>533.83</v>
      </c>
      <c r="AR134" s="4"/>
      <c r="AS134" s="8"/>
      <c r="AT134" s="7"/>
      <c r="AU134" s="7"/>
      <c r="AV134" s="4">
        <v>8</v>
      </c>
      <c r="AW134" s="8">
        <v>533.83</v>
      </c>
      <c r="AX134" s="4"/>
      <c r="AY134" s="8"/>
      <c r="AZ134" s="7"/>
      <c r="BA134" s="7"/>
      <c r="BB134" s="7">
        <v>1</v>
      </c>
      <c r="BC134" s="4">
        <v>11</v>
      </c>
      <c r="BD134" s="8">
        <v>711.11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0.7507</v>
      </c>
      <c r="BJ134" s="4">
        <v>8</v>
      </c>
      <c r="BK134" s="8">
        <v>533.83</v>
      </c>
      <c r="BL134" s="2" t="s">
        <v>1687</v>
      </c>
      <c r="BM134" s="7">
        <v>1</v>
      </c>
      <c r="BN134" s="7">
        <v>1</v>
      </c>
      <c r="BO134" s="4">
        <v>2</v>
      </c>
      <c r="BP134" s="8">
        <v>116.42</v>
      </c>
      <c r="BQ134" s="4"/>
      <c r="BR134" s="8"/>
      <c r="BS134" s="7"/>
      <c r="BT134" s="7"/>
      <c r="BU134" s="2" t="s">
        <v>138</v>
      </c>
      <c r="BV134" s="2" t="s">
        <v>129</v>
      </c>
      <c r="BW134" s="2" t="s">
        <v>377</v>
      </c>
      <c r="BX134" s="2" t="s">
        <v>388</v>
      </c>
      <c r="BY134" s="2" t="s">
        <v>141</v>
      </c>
      <c r="BZ134" s="2" t="s">
        <v>132</v>
      </c>
      <c r="CA134" s="4">
        <v>3</v>
      </c>
      <c r="CB134" s="8">
        <v>207.05</v>
      </c>
      <c r="CC134" s="4"/>
      <c r="CD134" s="8"/>
      <c r="CE134" s="7"/>
      <c r="CF134" s="7"/>
      <c r="CG134" s="2" t="s">
        <v>138</v>
      </c>
      <c r="CH134" s="2" t="s">
        <v>129</v>
      </c>
      <c r="CI134" s="2" t="s">
        <v>384</v>
      </c>
      <c r="CJ134" s="2" t="s">
        <v>363</v>
      </c>
      <c r="CK134" s="2" t="s">
        <v>141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129</v>
      </c>
      <c r="CU134" s="2" t="s">
        <v>132</v>
      </c>
      <c r="CV134" s="2" t="s">
        <v>132</v>
      </c>
      <c r="CW134" s="2" t="s">
        <v>141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129</v>
      </c>
      <c r="DG134" s="2" t="s">
        <v>1146</v>
      </c>
      <c r="DH134" s="2" t="s">
        <v>1232</v>
      </c>
      <c r="DI134" s="2" t="s">
        <v>141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129</v>
      </c>
      <c r="DS134" s="2" t="s">
        <v>361</v>
      </c>
      <c r="DT134" s="2" t="s">
        <v>1688</v>
      </c>
      <c r="DU134" s="2" t="s">
        <v>141</v>
      </c>
      <c r="DV134" s="2" t="s">
        <v>132</v>
      </c>
      <c r="DW134" s="4">
        <v>1</v>
      </c>
      <c r="DX134" s="8">
        <v>69.46</v>
      </c>
      <c r="DY134" s="4"/>
      <c r="DZ134" s="8"/>
      <c r="EA134" s="7"/>
      <c r="EB134" s="7"/>
      <c r="EC134" s="2" t="s">
        <v>138</v>
      </c>
      <c r="ED134" s="2" t="s">
        <v>129</v>
      </c>
      <c r="EE134" s="2" t="s">
        <v>377</v>
      </c>
      <c r="EF134" s="2" t="s">
        <v>639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171</v>
      </c>
      <c r="EP134" s="2" t="s">
        <v>129</v>
      </c>
      <c r="EQ134" s="2" t="s">
        <v>132</v>
      </c>
      <c r="ER134" s="2" t="s">
        <v>132</v>
      </c>
      <c r="ES134" s="2" t="s">
        <v>141</v>
      </c>
      <c r="ET134" s="2" t="s">
        <v>132</v>
      </c>
      <c r="EU134" s="4">
        <v>1</v>
      </c>
      <c r="EV134" s="8">
        <v>69.46</v>
      </c>
      <c r="EW134" s="4"/>
      <c r="EX134" s="8"/>
      <c r="EY134" s="7"/>
      <c r="EZ134" s="7"/>
      <c r="FA134" s="2" t="s">
        <v>138</v>
      </c>
      <c r="FB134" s="2" t="s">
        <v>129</v>
      </c>
      <c r="FC134" s="2" t="s">
        <v>365</v>
      </c>
      <c r="FD134" s="2" t="s">
        <v>1304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138</v>
      </c>
      <c r="FN134" s="2" t="s">
        <v>129</v>
      </c>
      <c r="FO134" s="2" t="s">
        <v>377</v>
      </c>
      <c r="FP134" s="2" t="s">
        <v>392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138</v>
      </c>
      <c r="FZ134" s="2" t="s">
        <v>129</v>
      </c>
      <c r="GA134" s="2" t="s">
        <v>452</v>
      </c>
      <c r="GB134" s="2" t="s">
        <v>805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129</v>
      </c>
      <c r="GM134" s="2" t="s">
        <v>370</v>
      </c>
      <c r="GN134" s="2" t="s">
        <v>624</v>
      </c>
      <c r="GO134" s="2" t="s">
        <v>141</v>
      </c>
      <c r="GP134" s="2" t="s">
        <v>132</v>
      </c>
      <c r="GQ134" s="4">
        <v>1</v>
      </c>
      <c r="GR134" s="8">
        <v>71.44</v>
      </c>
      <c r="GS134" s="4"/>
      <c r="GT134" s="8"/>
      <c r="GU134" s="7"/>
      <c r="GV134" s="7"/>
      <c r="GW134" s="2" t="s">
        <v>138</v>
      </c>
      <c r="GX134" s="2" t="s">
        <v>129</v>
      </c>
      <c r="GY134" s="2" t="s">
        <v>372</v>
      </c>
      <c r="GZ134" s="2" t="s">
        <v>880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129</v>
      </c>
      <c r="HK134" s="2" t="s">
        <v>851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129</v>
      </c>
      <c r="HW134" s="2" t="s">
        <v>163</v>
      </c>
      <c r="HX134" s="2" t="s">
        <v>132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129</v>
      </c>
      <c r="II134" s="2" t="s">
        <v>375</v>
      </c>
      <c r="IJ134" s="2" t="s">
        <v>805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171</v>
      </c>
      <c r="IT134" s="2" t="s">
        <v>129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129</v>
      </c>
      <c r="JG134" s="2" t="s">
        <v>377</v>
      </c>
      <c r="JH134" s="2" t="s">
        <v>388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138</v>
      </c>
      <c r="KD134" s="2" t="s">
        <v>168</v>
      </c>
      <c r="KE134" s="2" t="s">
        <v>427</v>
      </c>
      <c r="KF134" s="2" t="s">
        <v>429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171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171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129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171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166</v>
      </c>
      <c r="PF134" s="2" t="s">
        <v>129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171</v>
      </c>
      <c r="PR134" s="2" t="s">
        <v>129</v>
      </c>
      <c r="PS134" s="2" t="s">
        <v>132</v>
      </c>
      <c r="PT134" s="2" t="s">
        <v>132</v>
      </c>
      <c r="PU134" s="2" t="s">
        <v>141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129</v>
      </c>
      <c r="QE134" s="2" t="s">
        <v>176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171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138</v>
      </c>
      <c r="RN134" s="2" t="s">
        <v>173</v>
      </c>
      <c r="RO134" s="2" t="s">
        <v>402</v>
      </c>
      <c r="RP134" s="2" t="s">
        <v>854</v>
      </c>
      <c r="RQ134" s="2" t="s">
        <v>141</v>
      </c>
      <c r="RR134" s="2" t="s">
        <v>132</v>
      </c>
    </row>
    <row r="135">
      <c r="A135" s="2" t="s">
        <v>1689</v>
      </c>
      <c r="B135" s="2" t="s">
        <v>121</v>
      </c>
      <c r="C135" s="2" t="s">
        <v>1308</v>
      </c>
      <c r="D135" s="2" t="s">
        <v>1122</v>
      </c>
      <c r="E135" s="2" t="s">
        <v>1123</v>
      </c>
      <c r="F135" s="2" t="s">
        <v>1685</v>
      </c>
      <c r="G135" s="2" t="s">
        <v>1685</v>
      </c>
      <c r="H135" s="2" t="s">
        <v>1685</v>
      </c>
      <c r="I135" s="2" t="s">
        <v>1686</v>
      </c>
      <c r="J135" s="2" t="s">
        <v>127</v>
      </c>
      <c r="K135" s="2" t="s">
        <v>218</v>
      </c>
      <c r="L135" s="3">
        <v>63</v>
      </c>
      <c r="M135" s="3">
        <v>66.15</v>
      </c>
      <c r="N135" s="3">
        <v>134.99</v>
      </c>
      <c r="O135" s="2" t="s">
        <v>129</v>
      </c>
      <c r="P135" s="2" t="s">
        <v>291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132</v>
      </c>
      <c r="V135" s="2" t="s">
        <v>133</v>
      </c>
      <c r="W135" s="2" t="s">
        <v>134</v>
      </c>
      <c r="X135" s="2" t="s">
        <v>132</v>
      </c>
      <c r="Y135" s="2" t="s">
        <v>890</v>
      </c>
      <c r="Z135" s="4">
        <v>35</v>
      </c>
      <c r="AA135" s="4">
        <f>=ROUNDDOWN(17.5,0)</f>
      </c>
      <c r="AB135" s="5">
        <v>2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3</v>
      </c>
      <c r="AQ135" s="8">
        <v>177.28</v>
      </c>
      <c r="AR135" s="4"/>
      <c r="AS135" s="8"/>
      <c r="AT135" s="7"/>
      <c r="AU135" s="7"/>
      <c r="AV135" s="4">
        <v>3</v>
      </c>
      <c r="AW135" s="8">
        <v>177.28</v>
      </c>
      <c r="AX135" s="4"/>
      <c r="AY135" s="8"/>
      <c r="AZ135" s="7"/>
      <c r="BA135" s="7"/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0.2493</v>
      </c>
      <c r="BJ135" s="4">
        <v>3</v>
      </c>
      <c r="BK135" s="8">
        <v>177.28</v>
      </c>
      <c r="BL135" s="2" t="s">
        <v>1690</v>
      </c>
      <c r="BM135" s="7">
        <v>1</v>
      </c>
      <c r="BN135" s="7">
        <v>1</v>
      </c>
      <c r="BO135" s="4">
        <v>2</v>
      </c>
      <c r="BP135" s="8">
        <v>105.84</v>
      </c>
      <c r="BQ135" s="4"/>
      <c r="BR135" s="8"/>
      <c r="BS135" s="7"/>
      <c r="BT135" s="7"/>
      <c r="BU135" s="2" t="s">
        <v>138</v>
      </c>
      <c r="BV135" s="2" t="s">
        <v>129</v>
      </c>
      <c r="BW135" s="2" t="s">
        <v>1691</v>
      </c>
      <c r="BX135" s="2" t="s">
        <v>511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129</v>
      </c>
      <c r="CI135" s="2" t="s">
        <v>398</v>
      </c>
      <c r="CJ135" s="2" t="s">
        <v>401</v>
      </c>
      <c r="CK135" s="2" t="s">
        <v>141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129</v>
      </c>
      <c r="CU135" s="2" t="s">
        <v>132</v>
      </c>
      <c r="CV135" s="2" t="s">
        <v>1692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129</v>
      </c>
      <c r="DG135" s="2" t="s">
        <v>624</v>
      </c>
      <c r="DH135" s="2" t="s">
        <v>803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129</v>
      </c>
      <c r="DS135" s="2" t="s">
        <v>417</v>
      </c>
      <c r="DT135" s="2" t="s">
        <v>1693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418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171</v>
      </c>
      <c r="EP135" s="2" t="s">
        <v>129</v>
      </c>
      <c r="EQ135" s="2" t="s">
        <v>132</v>
      </c>
      <c r="ER135" s="2" t="s">
        <v>132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308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138</v>
      </c>
      <c r="FN135" s="2" t="s">
        <v>129</v>
      </c>
      <c r="FO135" s="2" t="s">
        <v>419</v>
      </c>
      <c r="FP135" s="2" t="s">
        <v>1694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129</v>
      </c>
      <c r="GA135" s="2" t="s">
        <v>369</v>
      </c>
      <c r="GB135" s="2" t="s">
        <v>132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129</v>
      </c>
      <c r="GM135" s="2" t="s">
        <v>420</v>
      </c>
      <c r="GN135" s="2" t="s">
        <v>1676</v>
      </c>
      <c r="GO135" s="2" t="s">
        <v>141</v>
      </c>
      <c r="GP135" s="2" t="s">
        <v>132</v>
      </c>
      <c r="GQ135" s="4">
        <v>1</v>
      </c>
      <c r="GR135" s="8">
        <v>71.44</v>
      </c>
      <c r="GS135" s="4"/>
      <c r="GT135" s="8"/>
      <c r="GU135" s="7"/>
      <c r="GV135" s="7"/>
      <c r="GW135" s="2" t="s">
        <v>138</v>
      </c>
      <c r="GX135" s="2" t="s">
        <v>129</v>
      </c>
      <c r="GY135" s="2" t="s">
        <v>176</v>
      </c>
      <c r="GZ135" s="2" t="s">
        <v>1695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129</v>
      </c>
      <c r="HK135" s="2" t="s">
        <v>1695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129</v>
      </c>
      <c r="HW135" s="2" t="s">
        <v>246</v>
      </c>
      <c r="HX135" s="2" t="s">
        <v>132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421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171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129</v>
      </c>
      <c r="JG135" s="2" t="s">
        <v>398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308</v>
      </c>
      <c r="KD135" s="2" t="s">
        <v>129</v>
      </c>
      <c r="KE135" s="2" t="s">
        <v>132</v>
      </c>
      <c r="KF135" s="2" t="s">
        <v>132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171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171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172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171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171</v>
      </c>
      <c r="PR135" s="2" t="s">
        <v>129</v>
      </c>
      <c r="PS135" s="2" t="s">
        <v>132</v>
      </c>
      <c r="PT135" s="2" t="s">
        <v>132</v>
      </c>
      <c r="PU135" s="2" t="s">
        <v>141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129</v>
      </c>
      <c r="QE135" s="2" t="s">
        <v>176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171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138</v>
      </c>
      <c r="RN135" s="2" t="s">
        <v>173</v>
      </c>
      <c r="RO135" s="2" t="s">
        <v>722</v>
      </c>
      <c r="RP135" s="2" t="s">
        <v>132</v>
      </c>
      <c r="RQ135" s="2" t="s">
        <v>141</v>
      </c>
      <c r="RR135" s="2" t="s">
        <v>132</v>
      </c>
    </row>
    <row r="136">
      <c r="A136" s="2" t="s">
        <v>1696</v>
      </c>
      <c r="B136" s="2" t="s">
        <v>121</v>
      </c>
      <c r="C136" s="2" t="s">
        <v>1308</v>
      </c>
      <c r="D136" s="2" t="s">
        <v>1270</v>
      </c>
      <c r="E136" s="2" t="s">
        <v>1271</v>
      </c>
      <c r="F136" s="2" t="s">
        <v>1697</v>
      </c>
      <c r="G136" s="2" t="s">
        <v>1697</v>
      </c>
      <c r="H136" s="2" t="s">
        <v>1697</v>
      </c>
      <c r="I136" s="2" t="s">
        <v>1698</v>
      </c>
      <c r="J136" s="2" t="s">
        <v>127</v>
      </c>
      <c r="K136" s="2" t="s">
        <v>255</v>
      </c>
      <c r="L136" s="3">
        <v>74.1</v>
      </c>
      <c r="M136" s="3">
        <v>77.8</v>
      </c>
      <c r="N136" s="3">
        <v>164.99</v>
      </c>
      <c r="O136" s="2" t="s">
        <v>129</v>
      </c>
      <c r="P136" s="2" t="s">
        <v>219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1312</v>
      </c>
      <c r="V136" s="2" t="s">
        <v>133</v>
      </c>
      <c r="W136" s="2" t="s">
        <v>515</v>
      </c>
      <c r="X136" s="2" t="s">
        <v>134</v>
      </c>
      <c r="Y136" s="2" t="s">
        <v>443</v>
      </c>
      <c r="Z136" s="4">
        <v>52</v>
      </c>
      <c r="AA136" s="4">
        <f>=ROUNDDOWN(27.3684210526316,0)</f>
      </c>
      <c r="AB136" s="5">
        <v>1.9</v>
      </c>
      <c r="AC136" s="2" t="s">
        <v>136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3</v>
      </c>
      <c r="AQ136" s="8">
        <v>218.28</v>
      </c>
      <c r="AR136" s="4"/>
      <c r="AS136" s="8"/>
      <c r="AT136" s="7"/>
      <c r="AU136" s="7"/>
      <c r="AV136" s="4">
        <v>3</v>
      </c>
      <c r="AW136" s="8">
        <v>218.28</v>
      </c>
      <c r="AX136" s="4"/>
      <c r="AY136" s="8"/>
      <c r="AZ136" s="7"/>
      <c r="BA136" s="7"/>
      <c r="BB136" s="7">
        <v>1</v>
      </c>
      <c r="BC136" s="4">
        <v>3</v>
      </c>
      <c r="BD136" s="8">
        <v>218.28</v>
      </c>
      <c r="BE136" s="4"/>
      <c r="BF136" s="8"/>
      <c r="BG136" s="7"/>
      <c r="BH136" s="7"/>
      <c r="BI136" s="7">
        <v>1</v>
      </c>
      <c r="BJ136" s="4">
        <v>3</v>
      </c>
      <c r="BK136" s="8">
        <v>218.28</v>
      </c>
      <c r="BL136" s="2" t="s">
        <v>1699</v>
      </c>
      <c r="BM136" s="7">
        <v>1</v>
      </c>
      <c r="BN136" s="7">
        <v>1</v>
      </c>
      <c r="BO136" s="4">
        <v>2</v>
      </c>
      <c r="BP136" s="8">
        <v>132.28</v>
      </c>
      <c r="BQ136" s="4"/>
      <c r="BR136" s="8"/>
      <c r="BS136" s="7"/>
      <c r="BT136" s="7"/>
      <c r="BU136" s="2" t="s">
        <v>138</v>
      </c>
      <c r="BV136" s="2" t="s">
        <v>129</v>
      </c>
      <c r="BW136" s="2" t="s">
        <v>395</v>
      </c>
      <c r="BX136" s="2" t="s">
        <v>1700</v>
      </c>
      <c r="BY136" s="2" t="s">
        <v>141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129</v>
      </c>
      <c r="CI136" s="2" t="s">
        <v>443</v>
      </c>
      <c r="CJ136" s="2" t="s">
        <v>434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308</v>
      </c>
      <c r="CT136" s="2" t="s">
        <v>129</v>
      </c>
      <c r="CU136" s="2" t="s">
        <v>132</v>
      </c>
      <c r="CV136" s="2" t="s">
        <v>132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129</v>
      </c>
      <c r="DG136" s="2" t="s">
        <v>438</v>
      </c>
      <c r="DH136" s="2" t="s">
        <v>1303</v>
      </c>
      <c r="DI136" s="2" t="s">
        <v>141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129</v>
      </c>
      <c r="DS136" s="2" t="s">
        <v>447</v>
      </c>
      <c r="DT136" s="2" t="s">
        <v>517</v>
      </c>
      <c r="DU136" s="2" t="s">
        <v>141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129</v>
      </c>
      <c r="EE136" s="2" t="s">
        <v>449</v>
      </c>
      <c r="EF136" s="2" t="s">
        <v>892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171</v>
      </c>
      <c r="EP136" s="2" t="s">
        <v>129</v>
      </c>
      <c r="EQ136" s="2" t="s">
        <v>132</v>
      </c>
      <c r="ER136" s="2" t="s">
        <v>132</v>
      </c>
      <c r="ES136" s="2" t="s">
        <v>141</v>
      </c>
      <c r="ET136" s="2" t="s">
        <v>132</v>
      </c>
      <c r="EU136" s="4">
        <v>1</v>
      </c>
      <c r="EV136" s="8">
        <v>86</v>
      </c>
      <c r="EW136" s="4"/>
      <c r="EX136" s="8"/>
      <c r="EY136" s="7"/>
      <c r="EZ136" s="7"/>
      <c r="FA136" s="2" t="s">
        <v>138</v>
      </c>
      <c r="FB136" s="2" t="s">
        <v>129</v>
      </c>
      <c r="FC136" s="2" t="s">
        <v>450</v>
      </c>
      <c r="FD136" s="2" t="s">
        <v>1072</v>
      </c>
      <c r="FE136" s="2" t="s">
        <v>141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138</v>
      </c>
      <c r="FN136" s="2" t="s">
        <v>129</v>
      </c>
      <c r="FO136" s="2" t="s">
        <v>443</v>
      </c>
      <c r="FP136" s="2" t="s">
        <v>1579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129</v>
      </c>
      <c r="GA136" s="2" t="s">
        <v>452</v>
      </c>
      <c r="GB136" s="2" t="s">
        <v>805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129</v>
      </c>
      <c r="GM136" s="2" t="s">
        <v>305</v>
      </c>
      <c r="GN136" s="2" t="s">
        <v>692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171</v>
      </c>
      <c r="GX136" s="2" t="s">
        <v>129</v>
      </c>
      <c r="GY136" s="2" t="s">
        <v>132</v>
      </c>
      <c r="GZ136" s="2" t="s">
        <v>132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129</v>
      </c>
      <c r="HK136" s="2" t="s">
        <v>1695</v>
      </c>
      <c r="HL136" s="2" t="s">
        <v>463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129</v>
      </c>
      <c r="HW136" s="2" t="s">
        <v>246</v>
      </c>
      <c r="HX136" s="2" t="s">
        <v>132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129</v>
      </c>
      <c r="II136" s="2" t="s">
        <v>375</v>
      </c>
      <c r="IJ136" s="2" t="s">
        <v>1280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171</v>
      </c>
      <c r="IT136" s="2" t="s">
        <v>129</v>
      </c>
      <c r="IU136" s="2" t="s">
        <v>132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129</v>
      </c>
      <c r="JG136" s="2" t="s">
        <v>443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308</v>
      </c>
      <c r="KD136" s="2" t="s">
        <v>129</v>
      </c>
      <c r="KE136" s="2" t="s">
        <v>132</v>
      </c>
      <c r="KF136" s="2" t="s">
        <v>132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171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171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129</v>
      </c>
      <c r="MY136" s="2" t="s">
        <v>132</v>
      </c>
      <c r="MZ136" s="2" t="s">
        <v>132</v>
      </c>
      <c r="NA136" s="2" t="s">
        <v>141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129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171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173</v>
      </c>
      <c r="PG136" s="2" t="s">
        <v>312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171</v>
      </c>
      <c r="PR136" s="2" t="s">
        <v>129</v>
      </c>
      <c r="PS136" s="2" t="s">
        <v>132</v>
      </c>
      <c r="PT136" s="2" t="s">
        <v>132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129</v>
      </c>
      <c r="QE136" s="2" t="s">
        <v>176</v>
      </c>
      <c r="QF136" s="2" t="s">
        <v>132</v>
      </c>
      <c r="QG136" s="2" t="s">
        <v>141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171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138</v>
      </c>
      <c r="RN136" s="2" t="s">
        <v>173</v>
      </c>
      <c r="RO136" s="2" t="s">
        <v>455</v>
      </c>
      <c r="RP136" s="2" t="s">
        <v>132</v>
      </c>
      <c r="RQ136" s="2" t="s">
        <v>141</v>
      </c>
      <c r="RR136" s="2" t="s">
        <v>132</v>
      </c>
    </row>
    <row r="137">
      <c r="A137" s="2" t="s">
        <v>1701</v>
      </c>
      <c r="B137" s="2" t="s">
        <v>121</v>
      </c>
      <c r="C137" s="2" t="s">
        <v>1308</v>
      </c>
      <c r="D137" s="2" t="s">
        <v>123</v>
      </c>
      <c r="E137" s="2" t="s">
        <v>124</v>
      </c>
      <c r="F137" s="2" t="s">
        <v>1702</v>
      </c>
      <c r="G137" s="2" t="s">
        <v>1702</v>
      </c>
      <c r="H137" s="2" t="s">
        <v>1702</v>
      </c>
      <c r="I137" s="2" t="s">
        <v>424</v>
      </c>
      <c r="J137" s="2" t="s">
        <v>127</v>
      </c>
      <c r="K137" s="2" t="s">
        <v>128</v>
      </c>
      <c r="L137" s="3">
        <v>63.75</v>
      </c>
      <c r="M137" s="3">
        <v>66.94</v>
      </c>
      <c r="N137" s="3">
        <v>139.99</v>
      </c>
      <c r="O137" s="2" t="s">
        <v>290</v>
      </c>
      <c r="P137" s="2" t="s">
        <v>291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185</v>
      </c>
      <c r="V137" s="2" t="s">
        <v>133</v>
      </c>
      <c r="W137" s="2" t="s">
        <v>134</v>
      </c>
      <c r="X137" s="2" t="s">
        <v>408</v>
      </c>
      <c r="Y137" s="2" t="s">
        <v>355</v>
      </c>
      <c r="Z137" s="4">
        <v>86</v>
      </c>
      <c r="AA137" s="4">
        <f>=ROUNDDOWN(215,0)</f>
      </c>
      <c r="AB137" s="5">
        <v>0.4</v>
      </c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</v>
      </c>
      <c r="AQ137" s="8">
        <v>54.28</v>
      </c>
      <c r="AR137" s="4"/>
      <c r="AS137" s="8"/>
      <c r="AT137" s="7"/>
      <c r="AU137" s="7"/>
      <c r="AV137" s="4">
        <v>1</v>
      </c>
      <c r="AW137" s="8">
        <v>54.28</v>
      </c>
      <c r="AX137" s="4"/>
      <c r="AY137" s="8"/>
      <c r="AZ137" s="7"/>
      <c r="BA137" s="7"/>
      <c r="BB137" s="7">
        <v>1</v>
      </c>
      <c r="BC137" s="4">
        <v>1</v>
      </c>
      <c r="BD137" s="8">
        <v>54.28</v>
      </c>
      <c r="BE137" s="4"/>
      <c r="BF137" s="8"/>
      <c r="BG137" s="7"/>
      <c r="BH137" s="7"/>
      <c r="BI137" s="7">
        <v>1</v>
      </c>
      <c r="BJ137" s="4">
        <v>1</v>
      </c>
      <c r="BK137" s="8">
        <v>54.28</v>
      </c>
      <c r="BL137" s="2" t="s">
        <v>20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138</v>
      </c>
      <c r="BV137" s="2" t="s">
        <v>129</v>
      </c>
      <c r="BW137" s="2" t="s">
        <v>832</v>
      </c>
      <c r="BX137" s="2" t="s">
        <v>840</v>
      </c>
      <c r="BY137" s="2" t="s">
        <v>141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129</v>
      </c>
      <c r="CI137" s="2" t="s">
        <v>355</v>
      </c>
      <c r="CJ137" s="2" t="s">
        <v>1703</v>
      </c>
      <c r="CK137" s="2" t="s">
        <v>141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129</v>
      </c>
      <c r="CU137" s="2" t="s">
        <v>132</v>
      </c>
      <c r="CV137" s="2" t="s">
        <v>132</v>
      </c>
      <c r="CW137" s="2" t="s">
        <v>141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129</v>
      </c>
      <c r="DG137" s="2" t="s">
        <v>834</v>
      </c>
      <c r="DH137" s="2" t="s">
        <v>1704</v>
      </c>
      <c r="DI137" s="2" t="s">
        <v>141</v>
      </c>
      <c r="DJ137" s="2" t="s">
        <v>132</v>
      </c>
      <c r="DK137" s="4">
        <v>1</v>
      </c>
      <c r="DL137" s="8">
        <v>54.28</v>
      </c>
      <c r="DM137" s="4"/>
      <c r="DN137" s="8"/>
      <c r="DO137" s="7"/>
      <c r="DP137" s="7"/>
      <c r="DQ137" s="2" t="s">
        <v>138</v>
      </c>
      <c r="DR137" s="2" t="s">
        <v>129</v>
      </c>
      <c r="DS137" s="2" t="s">
        <v>361</v>
      </c>
      <c r="DT137" s="2" t="s">
        <v>430</v>
      </c>
      <c r="DU137" s="2" t="s">
        <v>141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173</v>
      </c>
      <c r="EE137" s="2" t="s">
        <v>157</v>
      </c>
      <c r="EF137" s="2" t="s">
        <v>852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171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129</v>
      </c>
      <c r="FC137" s="2" t="s">
        <v>365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129</v>
      </c>
      <c r="FO137" s="2" t="s">
        <v>357</v>
      </c>
      <c r="FP137" s="2" t="s">
        <v>1612</v>
      </c>
      <c r="FQ137" s="2" t="s">
        <v>141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171</v>
      </c>
      <c r="FZ137" s="2" t="s">
        <v>129</v>
      </c>
      <c r="GA137" s="2" t="s">
        <v>132</v>
      </c>
      <c r="GB137" s="2" t="s">
        <v>132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171</v>
      </c>
      <c r="GL137" s="2" t="s">
        <v>129</v>
      </c>
      <c r="GM137" s="2" t="s">
        <v>132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160</v>
      </c>
      <c r="GX137" s="2" t="s">
        <v>129</v>
      </c>
      <c r="GY137" s="2" t="s">
        <v>132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129</v>
      </c>
      <c r="HK137" s="2" t="s">
        <v>1224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308</v>
      </c>
      <c r="HV137" s="2" t="s">
        <v>129</v>
      </c>
      <c r="HW137" s="2" t="s">
        <v>246</v>
      </c>
      <c r="HX137" s="2" t="s">
        <v>132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375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171</v>
      </c>
      <c r="IT137" s="2" t="s">
        <v>129</v>
      </c>
      <c r="IU137" s="2" t="s">
        <v>132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129</v>
      </c>
      <c r="JG137" s="2" t="s">
        <v>376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138</v>
      </c>
      <c r="KD137" s="2" t="s">
        <v>168</v>
      </c>
      <c r="KE137" s="2" t="s">
        <v>377</v>
      </c>
      <c r="KF137" s="2" t="s">
        <v>132</v>
      </c>
      <c r="KG137" s="2" t="s">
        <v>141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171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171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129</v>
      </c>
      <c r="MY137" s="2" t="s">
        <v>132</v>
      </c>
      <c r="MZ137" s="2" t="s">
        <v>132</v>
      </c>
      <c r="NA137" s="2" t="s">
        <v>141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172</v>
      </c>
      <c r="NJ137" s="2" t="s">
        <v>129</v>
      </c>
      <c r="NK137" s="2" t="s">
        <v>132</v>
      </c>
      <c r="NL137" s="2" t="s">
        <v>132</v>
      </c>
      <c r="NM137" s="2" t="s">
        <v>141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171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138</v>
      </c>
      <c r="PF137" s="2" t="s">
        <v>173</v>
      </c>
      <c r="PG137" s="2" t="s">
        <v>400</v>
      </c>
      <c r="PH137" s="2" t="s">
        <v>724</v>
      </c>
      <c r="PI137" s="2" t="s">
        <v>141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171</v>
      </c>
      <c r="PR137" s="2" t="s">
        <v>129</v>
      </c>
      <c r="PS137" s="2" t="s">
        <v>132</v>
      </c>
      <c r="PT137" s="2" t="s">
        <v>132</v>
      </c>
      <c r="PU137" s="2" t="s">
        <v>141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171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138</v>
      </c>
      <c r="RN137" s="2" t="s">
        <v>173</v>
      </c>
      <c r="RO137" s="2" t="s">
        <v>378</v>
      </c>
      <c r="RP137" s="2" t="s">
        <v>132</v>
      </c>
      <c r="RQ137" s="2" t="s">
        <v>141</v>
      </c>
      <c r="RR137" s="2" t="s">
        <v>132</v>
      </c>
    </row>
    <row r="138">
      <c r="A138" s="2" t="s">
        <v>1705</v>
      </c>
      <c r="B138" s="2" t="s">
        <v>121</v>
      </c>
      <c r="C138" s="2" t="s">
        <v>1308</v>
      </c>
      <c r="D138" s="2" t="s">
        <v>123</v>
      </c>
      <c r="E138" s="2" t="s">
        <v>124</v>
      </c>
      <c r="F138" s="2" t="s">
        <v>1706</v>
      </c>
      <c r="G138" s="2" t="s">
        <v>1706</v>
      </c>
      <c r="H138" s="2" t="s">
        <v>1706</v>
      </c>
      <c r="I138" s="2" t="s">
        <v>1707</v>
      </c>
      <c r="J138" s="2" t="s">
        <v>127</v>
      </c>
      <c r="K138" s="2" t="s">
        <v>931</v>
      </c>
      <c r="L138" s="3">
        <v>117.76</v>
      </c>
      <c r="M138" s="3">
        <v>123.65</v>
      </c>
      <c r="N138" s="3">
        <v>279.99</v>
      </c>
      <c r="O138" s="2" t="s">
        <v>290</v>
      </c>
      <c r="P138" s="2" t="s">
        <v>291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185</v>
      </c>
      <c r="V138" s="2" t="s">
        <v>133</v>
      </c>
      <c r="W138" s="2" t="s">
        <v>258</v>
      </c>
      <c r="X138" s="2" t="s">
        <v>134</v>
      </c>
      <c r="Y138" s="2" t="s">
        <v>461</v>
      </c>
      <c r="Z138" s="4">
        <v>68</v>
      </c>
      <c r="AA138" s="4">
        <f>=ROUNDDOWN(340,0)</f>
      </c>
      <c r="AB138" s="5">
        <v>0.2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132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129</v>
      </c>
      <c r="BW138" s="2" t="s">
        <v>462</v>
      </c>
      <c r="BX138" s="2" t="s">
        <v>1708</v>
      </c>
      <c r="BY138" s="2" t="s">
        <v>141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129</v>
      </c>
      <c r="CI138" s="2" t="s">
        <v>390</v>
      </c>
      <c r="CJ138" s="2" t="s">
        <v>850</v>
      </c>
      <c r="CK138" s="2" t="s">
        <v>141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308</v>
      </c>
      <c r="CT138" s="2" t="s">
        <v>129</v>
      </c>
      <c r="CU138" s="2" t="s">
        <v>132</v>
      </c>
      <c r="CV138" s="2" t="s">
        <v>132</v>
      </c>
      <c r="CW138" s="2" t="s">
        <v>141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138</v>
      </c>
      <c r="DF138" s="2" t="s">
        <v>129</v>
      </c>
      <c r="DG138" s="2" t="s">
        <v>465</v>
      </c>
      <c r="DH138" s="2" t="s">
        <v>132</v>
      </c>
      <c r="DI138" s="2" t="s">
        <v>141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160</v>
      </c>
      <c r="DR138" s="2" t="s">
        <v>129</v>
      </c>
      <c r="DS138" s="2" t="s">
        <v>132</v>
      </c>
      <c r="DT138" s="2" t="s">
        <v>132</v>
      </c>
      <c r="DU138" s="2" t="s">
        <v>141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129</v>
      </c>
      <c r="EE138" s="2" t="s">
        <v>449</v>
      </c>
      <c r="EF138" s="2" t="s">
        <v>657</v>
      </c>
      <c r="EG138" s="2" t="s">
        <v>141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171</v>
      </c>
      <c r="EP138" s="2" t="s">
        <v>129</v>
      </c>
      <c r="EQ138" s="2" t="s">
        <v>132</v>
      </c>
      <c r="ER138" s="2" t="s">
        <v>132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166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129</v>
      </c>
      <c r="FO138" s="2" t="s">
        <v>1150</v>
      </c>
      <c r="FP138" s="2" t="s">
        <v>1709</v>
      </c>
      <c r="FQ138" s="2" t="s">
        <v>141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171</v>
      </c>
      <c r="FZ138" s="2" t="s">
        <v>129</v>
      </c>
      <c r="GA138" s="2" t="s">
        <v>132</v>
      </c>
      <c r="GB138" s="2" t="s">
        <v>132</v>
      </c>
      <c r="GC138" s="2" t="s">
        <v>141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171</v>
      </c>
      <c r="GL138" s="2" t="s">
        <v>129</v>
      </c>
      <c r="GM138" s="2" t="s">
        <v>132</v>
      </c>
      <c r="GN138" s="2" t="s">
        <v>132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160</v>
      </c>
      <c r="GX138" s="2" t="s">
        <v>129</v>
      </c>
      <c r="GY138" s="2" t="s">
        <v>132</v>
      </c>
      <c r="GZ138" s="2" t="s">
        <v>132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129</v>
      </c>
      <c r="HK138" s="2" t="s">
        <v>468</v>
      </c>
      <c r="HL138" s="2" t="s">
        <v>132</v>
      </c>
      <c r="HM138" s="2" t="s">
        <v>141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308</v>
      </c>
      <c r="HV138" s="2" t="s">
        <v>129</v>
      </c>
      <c r="HW138" s="2" t="s">
        <v>246</v>
      </c>
      <c r="HX138" s="2" t="s">
        <v>132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129</v>
      </c>
      <c r="II138" s="2" t="s">
        <v>375</v>
      </c>
      <c r="IJ138" s="2" t="s">
        <v>132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171</v>
      </c>
      <c r="IT138" s="2" t="s">
        <v>129</v>
      </c>
      <c r="IU138" s="2" t="s">
        <v>132</v>
      </c>
      <c r="IV138" s="2" t="s">
        <v>132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129</v>
      </c>
      <c r="JG138" s="2" t="s">
        <v>390</v>
      </c>
      <c r="JH138" s="2" t="s">
        <v>132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308</v>
      </c>
      <c r="KD138" s="2" t="s">
        <v>129</v>
      </c>
      <c r="KE138" s="2" t="s">
        <v>132</v>
      </c>
      <c r="KF138" s="2" t="s">
        <v>132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171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171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172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129</v>
      </c>
      <c r="OI138" s="2" t="s">
        <v>132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138</v>
      </c>
      <c r="PF138" s="2" t="s">
        <v>173</v>
      </c>
      <c r="PG138" s="2" t="s">
        <v>312</v>
      </c>
      <c r="PH138" s="2" t="s">
        <v>132</v>
      </c>
      <c r="PI138" s="2" t="s">
        <v>141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171</v>
      </c>
      <c r="PR138" s="2" t="s">
        <v>129</v>
      </c>
      <c r="PS138" s="2" t="s">
        <v>132</v>
      </c>
      <c r="PT138" s="2" t="s">
        <v>132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138</v>
      </c>
      <c r="QD138" s="2" t="s">
        <v>129</v>
      </c>
      <c r="QE138" s="2" t="s">
        <v>176</v>
      </c>
      <c r="QF138" s="2" t="s">
        <v>132</v>
      </c>
      <c r="QG138" s="2" t="s">
        <v>141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171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173</v>
      </c>
      <c r="RO138" s="2" t="s">
        <v>469</v>
      </c>
      <c r="RP138" s="2" t="s">
        <v>1710</v>
      </c>
      <c r="RQ138" s="2" t="s">
        <v>141</v>
      </c>
      <c r="RR138" s="2" t="s">
        <v>132</v>
      </c>
    </row>
    <row r="139">
      <c r="A139" s="2" t="s">
        <v>1711</v>
      </c>
      <c r="B139" s="2" t="s">
        <v>121</v>
      </c>
      <c r="C139" s="2" t="s">
        <v>1712</v>
      </c>
      <c r="D139" s="2" t="s">
        <v>1122</v>
      </c>
      <c r="E139" s="2" t="s">
        <v>1123</v>
      </c>
      <c r="F139" s="2" t="s">
        <v>1713</v>
      </c>
      <c r="G139" s="2" t="s">
        <v>1713</v>
      </c>
      <c r="H139" s="2" t="s">
        <v>1713</v>
      </c>
      <c r="I139" s="2" t="s">
        <v>1714</v>
      </c>
      <c r="J139" s="2" t="s">
        <v>127</v>
      </c>
      <c r="K139" s="2" t="s">
        <v>425</v>
      </c>
      <c r="L139" s="3">
        <v>57.5</v>
      </c>
      <c r="M139" s="3">
        <v>60.38</v>
      </c>
      <c r="N139" s="3">
        <v>119.99</v>
      </c>
      <c r="O139" s="2" t="s">
        <v>129</v>
      </c>
      <c r="P139" s="2" t="s">
        <v>130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185</v>
      </c>
      <c r="V139" s="2" t="s">
        <v>133</v>
      </c>
      <c r="W139" s="2" t="s">
        <v>515</v>
      </c>
      <c r="X139" s="2" t="s">
        <v>1715</v>
      </c>
      <c r="Y139" s="2" t="s">
        <v>1716</v>
      </c>
      <c r="Z139" s="4">
        <v>377</v>
      </c>
      <c r="AA139" s="4">
        <f>=ROUNDDOWN(34.2727272727273,0)</f>
      </c>
      <c r="AB139" s="5">
        <v>11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26</v>
      </c>
      <c r="AQ139" s="8">
        <v>1699.71</v>
      </c>
      <c r="AR139" s="4"/>
      <c r="AS139" s="8"/>
      <c r="AT139" s="7"/>
      <c r="AU139" s="7"/>
      <c r="AV139" s="4">
        <v>26</v>
      </c>
      <c r="AW139" s="8">
        <v>1699.71</v>
      </c>
      <c r="AX139" s="4"/>
      <c r="AY139" s="8"/>
      <c r="AZ139" s="7"/>
      <c r="BA139" s="7"/>
      <c r="BB139" s="7">
        <v>1</v>
      </c>
      <c r="BC139" s="4">
        <v>26</v>
      </c>
      <c r="BD139" s="8">
        <v>1699.71</v>
      </c>
      <c r="BE139" s="4"/>
      <c r="BF139" s="8"/>
      <c r="BG139" s="7"/>
      <c r="BH139" s="7"/>
      <c r="BI139" s="7">
        <v>1</v>
      </c>
      <c r="BJ139" s="4">
        <v>26</v>
      </c>
      <c r="BK139" s="8">
        <v>1699.71</v>
      </c>
      <c r="BL139" s="2" t="s">
        <v>1717</v>
      </c>
      <c r="BM139" s="7">
        <v>1</v>
      </c>
      <c r="BN139" s="7">
        <v>1</v>
      </c>
      <c r="BO139" s="4">
        <v>7</v>
      </c>
      <c r="BP139" s="8">
        <v>393.66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721</v>
      </c>
      <c r="BX139" s="2" t="s">
        <v>890</v>
      </c>
      <c r="BY139" s="2" t="s">
        <v>141</v>
      </c>
      <c r="BZ139" s="2" t="s">
        <v>132</v>
      </c>
      <c r="CA139" s="4">
        <v>3</v>
      </c>
      <c r="CB139" s="8">
        <v>247.09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1273</v>
      </c>
      <c r="CJ139" s="2" t="s">
        <v>804</v>
      </c>
      <c r="CK139" s="2" t="s">
        <v>141</v>
      </c>
      <c r="CL139" s="2" t="s">
        <v>132</v>
      </c>
      <c r="CM139" s="4">
        <v>2</v>
      </c>
      <c r="CN139" s="8">
        <v>132.24</v>
      </c>
      <c r="CO139" s="4"/>
      <c r="CP139" s="8"/>
      <c r="CQ139" s="7"/>
      <c r="CR139" s="7"/>
      <c r="CS139" s="2" t="s">
        <v>138</v>
      </c>
      <c r="CT139" s="2" t="s">
        <v>129</v>
      </c>
      <c r="CU139" s="2" t="s">
        <v>132</v>
      </c>
      <c r="CV139" s="2" t="s">
        <v>437</v>
      </c>
      <c r="CW139" s="2" t="s">
        <v>141</v>
      </c>
      <c r="CX139" s="2" t="s">
        <v>132</v>
      </c>
      <c r="CY139" s="4">
        <v>9</v>
      </c>
      <c r="CZ139" s="8">
        <v>597.69</v>
      </c>
      <c r="DA139" s="4"/>
      <c r="DB139" s="8"/>
      <c r="DC139" s="7"/>
      <c r="DD139" s="7"/>
      <c r="DE139" s="2" t="s">
        <v>138</v>
      </c>
      <c r="DF139" s="2" t="s">
        <v>129</v>
      </c>
      <c r="DG139" s="2" t="s">
        <v>1718</v>
      </c>
      <c r="DH139" s="2" t="s">
        <v>719</v>
      </c>
      <c r="DI139" s="2" t="s">
        <v>141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138</v>
      </c>
      <c r="DR139" s="2" t="s">
        <v>129</v>
      </c>
      <c r="DS139" s="2" t="s">
        <v>417</v>
      </c>
      <c r="DT139" s="2" t="s">
        <v>177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418</v>
      </c>
      <c r="ED139" s="2" t="s">
        <v>129</v>
      </c>
      <c r="EE139" s="2" t="s">
        <v>132</v>
      </c>
      <c r="EF139" s="2" t="s">
        <v>132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171</v>
      </c>
      <c r="EP139" s="2" t="s">
        <v>129</v>
      </c>
      <c r="EQ139" s="2" t="s">
        <v>132</v>
      </c>
      <c r="ER139" s="2" t="s">
        <v>132</v>
      </c>
      <c r="ES139" s="2" t="s">
        <v>141</v>
      </c>
      <c r="ET139" s="2" t="s">
        <v>132</v>
      </c>
      <c r="EU139" s="4">
        <v>1</v>
      </c>
      <c r="EV139" s="8">
        <v>63.39</v>
      </c>
      <c r="EW139" s="4"/>
      <c r="EX139" s="8"/>
      <c r="EY139" s="7"/>
      <c r="EZ139" s="7"/>
      <c r="FA139" s="2" t="s">
        <v>138</v>
      </c>
      <c r="FB139" s="2" t="s">
        <v>129</v>
      </c>
      <c r="FC139" s="2" t="s">
        <v>464</v>
      </c>
      <c r="FD139" s="2" t="s">
        <v>706</v>
      </c>
      <c r="FE139" s="2" t="s">
        <v>141</v>
      </c>
      <c r="FF139" s="2" t="s">
        <v>132</v>
      </c>
      <c r="FG139" s="4">
        <v>1</v>
      </c>
      <c r="FH139" s="8">
        <v>67.62</v>
      </c>
      <c r="FI139" s="4"/>
      <c r="FJ139" s="8"/>
      <c r="FK139" s="7"/>
      <c r="FL139" s="7"/>
      <c r="FM139" s="2" t="s">
        <v>138</v>
      </c>
      <c r="FN139" s="2" t="s">
        <v>129</v>
      </c>
      <c r="FO139" s="2" t="s">
        <v>679</v>
      </c>
      <c r="FP139" s="2" t="s">
        <v>723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129</v>
      </c>
      <c r="GA139" s="2" t="s">
        <v>452</v>
      </c>
      <c r="GB139" s="2" t="s">
        <v>246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172</v>
      </c>
      <c r="GL139" s="2" t="s">
        <v>129</v>
      </c>
      <c r="GM139" s="2" t="s">
        <v>132</v>
      </c>
      <c r="GN139" s="2" t="s">
        <v>132</v>
      </c>
      <c r="GO139" s="2" t="s">
        <v>141</v>
      </c>
      <c r="GP139" s="2" t="s">
        <v>132</v>
      </c>
      <c r="GQ139" s="4">
        <v>1</v>
      </c>
      <c r="GR139" s="8">
        <v>65.2</v>
      </c>
      <c r="GS139" s="4"/>
      <c r="GT139" s="8"/>
      <c r="GU139" s="7"/>
      <c r="GV139" s="7"/>
      <c r="GW139" s="2" t="s">
        <v>138</v>
      </c>
      <c r="GX139" s="2" t="s">
        <v>129</v>
      </c>
      <c r="GY139" s="2" t="s">
        <v>452</v>
      </c>
      <c r="GZ139" s="2" t="s">
        <v>416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129</v>
      </c>
      <c r="HK139" s="2" t="s">
        <v>453</v>
      </c>
      <c r="HL139" s="2" t="s">
        <v>435</v>
      </c>
      <c r="HM139" s="2" t="s">
        <v>141</v>
      </c>
      <c r="HN139" s="2" t="s">
        <v>132</v>
      </c>
      <c r="HO139" s="4">
        <v>2</v>
      </c>
      <c r="HP139" s="8">
        <v>132.82</v>
      </c>
      <c r="HQ139" s="4"/>
      <c r="HR139" s="8"/>
      <c r="HS139" s="7"/>
      <c r="HT139" s="7"/>
      <c r="HU139" s="2" t="s">
        <v>138</v>
      </c>
      <c r="HV139" s="2" t="s">
        <v>129</v>
      </c>
      <c r="HW139" s="2" t="s">
        <v>163</v>
      </c>
      <c r="HX139" s="2" t="s">
        <v>1649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129</v>
      </c>
      <c r="II139" s="2" t="s">
        <v>451</v>
      </c>
      <c r="IJ139" s="2" t="s">
        <v>401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171</v>
      </c>
      <c r="IT139" s="2" t="s">
        <v>129</v>
      </c>
      <c r="IU139" s="2" t="s">
        <v>132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129</v>
      </c>
      <c r="JG139" s="2" t="s">
        <v>1273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171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171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171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129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171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172</v>
      </c>
      <c r="PF139" s="2" t="s">
        <v>129</v>
      </c>
      <c r="PG139" s="2" t="s">
        <v>132</v>
      </c>
      <c r="PH139" s="2" t="s">
        <v>132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171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172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172</v>
      </c>
      <c r="RN139" s="2" t="s">
        <v>129</v>
      </c>
      <c r="RO139" s="2" t="s">
        <v>132</v>
      </c>
      <c r="RP139" s="2" t="s">
        <v>132</v>
      </c>
      <c r="RQ139" s="2" t="s">
        <v>141</v>
      </c>
      <c r="RR139" s="2" t="s">
        <v>132</v>
      </c>
    </row>
    <row r="140">
      <c r="A140" s="2" t="s">
        <v>1719</v>
      </c>
      <c r="B140" s="2" t="s">
        <v>121</v>
      </c>
      <c r="C140" s="2" t="s">
        <v>1712</v>
      </c>
      <c r="D140" s="2" t="s">
        <v>1122</v>
      </c>
      <c r="E140" s="2" t="s">
        <v>1123</v>
      </c>
      <c r="F140" s="2" t="s">
        <v>1720</v>
      </c>
      <c r="G140" s="2" t="s">
        <v>1720</v>
      </c>
      <c r="H140" s="2" t="s">
        <v>1720</v>
      </c>
      <c r="I140" s="2" t="s">
        <v>1721</v>
      </c>
      <c r="J140" s="2" t="s">
        <v>127</v>
      </c>
      <c r="K140" s="2" t="s">
        <v>1722</v>
      </c>
      <c r="L140" s="3">
        <v>79.49</v>
      </c>
      <c r="M140" s="3">
        <v>83.46</v>
      </c>
      <c r="N140" s="3">
        <v>184.99</v>
      </c>
      <c r="O140" s="2" t="s">
        <v>129</v>
      </c>
      <c r="P140" s="2" t="s">
        <v>130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132</v>
      </c>
      <c r="V140" s="2" t="s">
        <v>133</v>
      </c>
      <c r="W140" s="2" t="s">
        <v>258</v>
      </c>
      <c r="X140" s="2" t="s">
        <v>1723</v>
      </c>
      <c r="Y140" s="2" t="s">
        <v>1724</v>
      </c>
      <c r="Z140" s="4">
        <v>265</v>
      </c>
      <c r="AA140" s="4">
        <f>=ROUNDDOWN(33.125,0)</f>
      </c>
      <c r="AB140" s="5">
        <v>8</v>
      </c>
      <c r="AC140" s="2" t="s">
        <v>132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18</v>
      </c>
      <c r="AQ140" s="8">
        <v>1627.02</v>
      </c>
      <c r="AR140" s="4"/>
      <c r="AS140" s="8"/>
      <c r="AT140" s="7"/>
      <c r="AU140" s="7"/>
      <c r="AV140" s="4">
        <v>18</v>
      </c>
      <c r="AW140" s="8">
        <v>1627.02</v>
      </c>
      <c r="AX140" s="4"/>
      <c r="AY140" s="8"/>
      <c r="AZ140" s="7"/>
      <c r="BA140" s="7"/>
      <c r="BB140" s="7">
        <v>1</v>
      </c>
      <c r="BC140" s="4">
        <v>18</v>
      </c>
      <c r="BD140" s="8">
        <v>1627.02</v>
      </c>
      <c r="BE140" s="4"/>
      <c r="BF140" s="8"/>
      <c r="BG140" s="7"/>
      <c r="BH140" s="7"/>
      <c r="BI140" s="7">
        <v>1</v>
      </c>
      <c r="BJ140" s="4">
        <v>18</v>
      </c>
      <c r="BK140" s="8">
        <v>1627.02</v>
      </c>
      <c r="BL140" s="2" t="s">
        <v>1725</v>
      </c>
      <c r="BM140" s="7">
        <v>1</v>
      </c>
      <c r="BN140" s="7">
        <v>1</v>
      </c>
      <c r="BO140" s="4">
        <v>4</v>
      </c>
      <c r="BP140" s="8">
        <v>298.84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1726</v>
      </c>
      <c r="BX140" s="2" t="s">
        <v>1643</v>
      </c>
      <c r="BY140" s="2" t="s">
        <v>141</v>
      </c>
      <c r="BZ140" s="2" t="s">
        <v>132</v>
      </c>
      <c r="CA140" s="4">
        <v>2</v>
      </c>
      <c r="CB140" s="8">
        <v>206.93</v>
      </c>
      <c r="CC140" s="4"/>
      <c r="CD140" s="8"/>
      <c r="CE140" s="7"/>
      <c r="CF140" s="7"/>
      <c r="CG140" s="2" t="s">
        <v>138</v>
      </c>
      <c r="CH140" s="2" t="s">
        <v>129</v>
      </c>
      <c r="CI140" s="2" t="s">
        <v>1724</v>
      </c>
      <c r="CJ140" s="2" t="s">
        <v>1727</v>
      </c>
      <c r="CK140" s="2" t="s">
        <v>141</v>
      </c>
      <c r="CL140" s="2" t="s">
        <v>132</v>
      </c>
      <c r="CM140" s="4">
        <v>1</v>
      </c>
      <c r="CN140" s="8">
        <v>95.98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132</v>
      </c>
      <c r="CV140" s="2" t="s">
        <v>538</v>
      </c>
      <c r="CW140" s="2" t="s">
        <v>141</v>
      </c>
      <c r="CX140" s="2" t="s">
        <v>132</v>
      </c>
      <c r="CY140" s="4">
        <v>1</v>
      </c>
      <c r="CZ140" s="8">
        <v>96.03</v>
      </c>
      <c r="DA140" s="4"/>
      <c r="DB140" s="8"/>
      <c r="DC140" s="7"/>
      <c r="DD140" s="7"/>
      <c r="DE140" s="2" t="s">
        <v>138</v>
      </c>
      <c r="DF140" s="2" t="s">
        <v>129</v>
      </c>
      <c r="DG140" s="2" t="s">
        <v>1724</v>
      </c>
      <c r="DH140" s="2" t="s">
        <v>1728</v>
      </c>
      <c r="DI140" s="2" t="s">
        <v>141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129</v>
      </c>
      <c r="DS140" s="2" t="s">
        <v>361</v>
      </c>
      <c r="DT140" s="2" t="s">
        <v>640</v>
      </c>
      <c r="DU140" s="2" t="s">
        <v>141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166</v>
      </c>
      <c r="ED140" s="2" t="s">
        <v>129</v>
      </c>
      <c r="EE140" s="2" t="s">
        <v>132</v>
      </c>
      <c r="EF140" s="2" t="s">
        <v>132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171</v>
      </c>
      <c r="EP140" s="2" t="s">
        <v>129</v>
      </c>
      <c r="EQ140" s="2" t="s">
        <v>132</v>
      </c>
      <c r="ER140" s="2" t="s">
        <v>132</v>
      </c>
      <c r="ES140" s="2" t="s">
        <v>141</v>
      </c>
      <c r="ET140" s="2" t="s">
        <v>132</v>
      </c>
      <c r="EU140" s="4">
        <v>4</v>
      </c>
      <c r="EV140" s="8">
        <v>381.04</v>
      </c>
      <c r="EW140" s="4"/>
      <c r="EX140" s="8"/>
      <c r="EY140" s="7"/>
      <c r="EZ140" s="7"/>
      <c r="FA140" s="2" t="s">
        <v>138</v>
      </c>
      <c r="FB140" s="2" t="s">
        <v>129</v>
      </c>
      <c r="FC140" s="2" t="s">
        <v>1729</v>
      </c>
      <c r="FD140" s="2" t="s">
        <v>1730</v>
      </c>
      <c r="FE140" s="2" t="s">
        <v>141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138</v>
      </c>
      <c r="FN140" s="2" t="s">
        <v>129</v>
      </c>
      <c r="FO140" s="2" t="s">
        <v>1729</v>
      </c>
      <c r="FP140" s="2" t="s">
        <v>434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129</v>
      </c>
      <c r="GA140" s="2" t="s">
        <v>156</v>
      </c>
      <c r="GB140" s="2" t="s">
        <v>1731</v>
      </c>
      <c r="GC140" s="2" t="s">
        <v>141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172</v>
      </c>
      <c r="GL140" s="2" t="s">
        <v>129</v>
      </c>
      <c r="GM140" s="2" t="s">
        <v>132</v>
      </c>
      <c r="GN140" s="2" t="s">
        <v>132</v>
      </c>
      <c r="GO140" s="2" t="s">
        <v>141</v>
      </c>
      <c r="GP140" s="2" t="s">
        <v>132</v>
      </c>
      <c r="GQ140" s="4">
        <v>2</v>
      </c>
      <c r="GR140" s="8">
        <v>180.28</v>
      </c>
      <c r="GS140" s="4"/>
      <c r="GT140" s="8"/>
      <c r="GU140" s="7"/>
      <c r="GV140" s="7"/>
      <c r="GW140" s="2" t="s">
        <v>138</v>
      </c>
      <c r="GX140" s="2" t="s">
        <v>129</v>
      </c>
      <c r="GY140" s="2" t="s">
        <v>1217</v>
      </c>
      <c r="GZ140" s="2" t="s">
        <v>1732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129</v>
      </c>
      <c r="HK140" s="2" t="s">
        <v>1728</v>
      </c>
      <c r="HL140" s="2" t="s">
        <v>1027</v>
      </c>
      <c r="HM140" s="2" t="s">
        <v>141</v>
      </c>
      <c r="HN140" s="2" t="s">
        <v>132</v>
      </c>
      <c r="HO140" s="4">
        <v>3</v>
      </c>
      <c r="HP140" s="8">
        <v>275.43</v>
      </c>
      <c r="HQ140" s="4"/>
      <c r="HR140" s="8"/>
      <c r="HS140" s="7"/>
      <c r="HT140" s="7"/>
      <c r="HU140" s="2" t="s">
        <v>138</v>
      </c>
      <c r="HV140" s="2" t="s">
        <v>129</v>
      </c>
      <c r="HW140" s="2" t="s">
        <v>163</v>
      </c>
      <c r="HX140" s="2" t="s">
        <v>1461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129</v>
      </c>
      <c r="II140" s="2" t="s">
        <v>1109</v>
      </c>
      <c r="IJ140" s="2" t="s">
        <v>1733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129</v>
      </c>
      <c r="IU140" s="2" t="s">
        <v>309</v>
      </c>
      <c r="IV140" s="2" t="s">
        <v>132</v>
      </c>
      <c r="IW140" s="2" t="s">
        <v>141</v>
      </c>
      <c r="IX140" s="2" t="s">
        <v>132</v>
      </c>
      <c r="IY140" s="4">
        <v>1</v>
      </c>
      <c r="IZ140" s="8">
        <v>92.49</v>
      </c>
      <c r="JA140" s="4"/>
      <c r="JB140" s="8"/>
      <c r="JC140" s="7"/>
      <c r="JD140" s="7"/>
      <c r="JE140" s="2" t="s">
        <v>138</v>
      </c>
      <c r="JF140" s="2" t="s">
        <v>129</v>
      </c>
      <c r="JG140" s="2" t="s">
        <v>1724</v>
      </c>
      <c r="JH140" s="2" t="s">
        <v>577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138</v>
      </c>
      <c r="KD140" s="2" t="s">
        <v>168</v>
      </c>
      <c r="KE140" s="2" t="s">
        <v>1217</v>
      </c>
      <c r="KF140" s="2" t="s">
        <v>1496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171</v>
      </c>
      <c r="KP140" s="2" t="s">
        <v>129</v>
      </c>
      <c r="KQ140" s="2" t="s">
        <v>132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171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129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173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171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172</v>
      </c>
      <c r="PF140" s="2" t="s">
        <v>129</v>
      </c>
      <c r="PG140" s="2" t="s">
        <v>132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173</v>
      </c>
      <c r="QQ140" s="2" t="s">
        <v>132</v>
      </c>
      <c r="QR140" s="2" t="s">
        <v>132</v>
      </c>
      <c r="QS140" s="2" t="s">
        <v>141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172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138</v>
      </c>
      <c r="RN140" s="2" t="s">
        <v>173</v>
      </c>
      <c r="RO140" s="2" t="s">
        <v>1734</v>
      </c>
      <c r="RP140" s="2" t="s">
        <v>1735</v>
      </c>
      <c r="RQ140" s="2" t="s">
        <v>141</v>
      </c>
      <c r="RR140" s="2" t="s">
        <v>132</v>
      </c>
    </row>
    <row r="141">
      <c r="A141" s="2" t="s">
        <v>1736</v>
      </c>
      <c r="B141" s="2" t="s">
        <v>121</v>
      </c>
      <c r="C141" s="2" t="s">
        <v>1712</v>
      </c>
      <c r="D141" s="2" t="s">
        <v>1122</v>
      </c>
      <c r="E141" s="2" t="s">
        <v>1123</v>
      </c>
      <c r="F141" s="2" t="s">
        <v>1737</v>
      </c>
      <c r="G141" s="2" t="s">
        <v>1737</v>
      </c>
      <c r="H141" s="2" t="s">
        <v>1737</v>
      </c>
      <c r="I141" s="2" t="s">
        <v>1738</v>
      </c>
      <c r="J141" s="2" t="s">
        <v>127</v>
      </c>
      <c r="K141" s="2" t="s">
        <v>1739</v>
      </c>
      <c r="L141" s="3">
        <v>85</v>
      </c>
      <c r="M141" s="3">
        <v>89.25</v>
      </c>
      <c r="N141" s="3">
        <v>179.99</v>
      </c>
      <c r="O141" s="2" t="s">
        <v>129</v>
      </c>
      <c r="P141" s="2" t="s">
        <v>336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185</v>
      </c>
      <c r="V141" s="2" t="s">
        <v>133</v>
      </c>
      <c r="W141" s="2" t="s">
        <v>1740</v>
      </c>
      <c r="X141" s="2" t="s">
        <v>1302</v>
      </c>
      <c r="Y141" s="2" t="s">
        <v>705</v>
      </c>
      <c r="Z141" s="4">
        <v>50</v>
      </c>
      <c r="AA141" s="4">
        <f>=ROUNDDOWN(83.3333333333333,0)</f>
      </c>
      <c r="AB141" s="5">
        <v>0.6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2</v>
      </c>
      <c r="AQ141" s="8">
        <v>187.42</v>
      </c>
      <c r="AR141" s="4"/>
      <c r="AS141" s="8"/>
      <c r="AT141" s="7"/>
      <c r="AU141" s="7"/>
      <c r="AV141" s="4">
        <v>2</v>
      </c>
      <c r="AW141" s="8">
        <v>187.42</v>
      </c>
      <c r="AX141" s="4"/>
      <c r="AY141" s="8"/>
      <c r="AZ141" s="7"/>
      <c r="BA141" s="7"/>
      <c r="BB141" s="7">
        <v>1</v>
      </c>
      <c r="BC141" s="4">
        <v>2</v>
      </c>
      <c r="BD141" s="8">
        <v>187.42</v>
      </c>
      <c r="BE141" s="4"/>
      <c r="BF141" s="8"/>
      <c r="BG141" s="7"/>
      <c r="BH141" s="7"/>
      <c r="BI141" s="7">
        <v>1</v>
      </c>
      <c r="BJ141" s="4">
        <v>2</v>
      </c>
      <c r="BK141" s="8">
        <v>187.42</v>
      </c>
      <c r="BL141" s="2" t="s">
        <v>23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129</v>
      </c>
      <c r="BW141" s="2" t="s">
        <v>1028</v>
      </c>
      <c r="BX141" s="2" t="s">
        <v>415</v>
      </c>
      <c r="BY141" s="2" t="s">
        <v>141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138</v>
      </c>
      <c r="CH141" s="2" t="s">
        <v>129</v>
      </c>
      <c r="CI141" s="2" t="s">
        <v>705</v>
      </c>
      <c r="CJ141" s="2" t="s">
        <v>803</v>
      </c>
      <c r="CK141" s="2" t="s">
        <v>141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138</v>
      </c>
      <c r="CT141" s="2" t="s">
        <v>129</v>
      </c>
      <c r="CU141" s="2" t="s">
        <v>132</v>
      </c>
      <c r="CV141" s="2" t="s">
        <v>1288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129</v>
      </c>
      <c r="DG141" s="2" t="s">
        <v>1289</v>
      </c>
      <c r="DH141" s="2" t="s">
        <v>1741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129</v>
      </c>
      <c r="DS141" s="2" t="s">
        <v>417</v>
      </c>
      <c r="DT141" s="2" t="s">
        <v>1742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418</v>
      </c>
      <c r="ED141" s="2" t="s">
        <v>129</v>
      </c>
      <c r="EE141" s="2" t="s">
        <v>132</v>
      </c>
      <c r="EF141" s="2" t="s">
        <v>132</v>
      </c>
      <c r="EG141" s="2" t="s">
        <v>141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171</v>
      </c>
      <c r="EP141" s="2" t="s">
        <v>129</v>
      </c>
      <c r="EQ141" s="2" t="s">
        <v>132</v>
      </c>
      <c r="ER141" s="2" t="s">
        <v>132</v>
      </c>
      <c r="ES141" s="2" t="s">
        <v>141</v>
      </c>
      <c r="ET141" s="2" t="s">
        <v>132</v>
      </c>
      <c r="EU141" s="4">
        <v>2</v>
      </c>
      <c r="EV141" s="8">
        <v>187.42</v>
      </c>
      <c r="EW141" s="4"/>
      <c r="EX141" s="8"/>
      <c r="EY141" s="7"/>
      <c r="EZ141" s="7"/>
      <c r="FA141" s="2" t="s">
        <v>138</v>
      </c>
      <c r="FB141" s="2" t="s">
        <v>129</v>
      </c>
      <c r="FC141" s="2" t="s">
        <v>454</v>
      </c>
      <c r="FD141" s="2" t="s">
        <v>1420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129</v>
      </c>
      <c r="FO141" s="2" t="s">
        <v>705</v>
      </c>
      <c r="FP141" s="2" t="s">
        <v>511</v>
      </c>
      <c r="FQ141" s="2" t="s">
        <v>141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129</v>
      </c>
      <c r="GA141" s="2" t="s">
        <v>452</v>
      </c>
      <c r="GB141" s="2" t="s">
        <v>132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171</v>
      </c>
      <c r="GL141" s="2" t="s">
        <v>129</v>
      </c>
      <c r="GM141" s="2" t="s">
        <v>132</v>
      </c>
      <c r="GN141" s="2" t="s">
        <v>132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160</v>
      </c>
      <c r="GX141" s="2" t="s">
        <v>129</v>
      </c>
      <c r="GY141" s="2" t="s">
        <v>132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129</v>
      </c>
      <c r="HK141" s="2" t="s">
        <v>453</v>
      </c>
      <c r="HL141" s="2" t="s">
        <v>132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129</v>
      </c>
      <c r="HW141" s="2" t="s">
        <v>246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421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171</v>
      </c>
      <c r="IT141" s="2" t="s">
        <v>129</v>
      </c>
      <c r="IU141" s="2" t="s">
        <v>132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129</v>
      </c>
      <c r="JG141" s="2" t="s">
        <v>705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171</v>
      </c>
      <c r="KD141" s="2" t="s">
        <v>129</v>
      </c>
      <c r="KE141" s="2" t="s">
        <v>132</v>
      </c>
      <c r="KF141" s="2" t="s">
        <v>132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171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172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171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171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129</v>
      </c>
      <c r="PG141" s="2" t="s">
        <v>132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171</v>
      </c>
      <c r="PR141" s="2" t="s">
        <v>129</v>
      </c>
      <c r="PS141" s="2" t="s">
        <v>132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171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172</v>
      </c>
      <c r="RN141" s="2" t="s">
        <v>129</v>
      </c>
      <c r="RO141" s="2" t="s">
        <v>132</v>
      </c>
      <c r="RP141" s="2" t="s">
        <v>132</v>
      </c>
      <c r="RQ141" s="2" t="s">
        <v>141</v>
      </c>
      <c r="RR141" s="2" t="s">
        <v>132</v>
      </c>
    </row>
    <row r="142">
      <c r="A142" s="2" t="s">
        <v>1743</v>
      </c>
      <c r="B142" s="2" t="s">
        <v>121</v>
      </c>
      <c r="C142" s="2" t="s">
        <v>1712</v>
      </c>
      <c r="D142" s="2" t="s">
        <v>1122</v>
      </c>
      <c r="E142" s="2" t="s">
        <v>1123</v>
      </c>
      <c r="F142" s="2" t="s">
        <v>1744</v>
      </c>
      <c r="G142" s="2" t="s">
        <v>1744</v>
      </c>
      <c r="H142" s="2" t="s">
        <v>1744</v>
      </c>
      <c r="I142" s="2" t="s">
        <v>1745</v>
      </c>
      <c r="J142" s="2" t="s">
        <v>127</v>
      </c>
      <c r="K142" s="2" t="s">
        <v>931</v>
      </c>
      <c r="L142" s="3">
        <v>83.79</v>
      </c>
      <c r="M142" s="3">
        <v>87.98</v>
      </c>
      <c r="N142" s="3">
        <v>189.99</v>
      </c>
      <c r="O142" s="2" t="s">
        <v>129</v>
      </c>
      <c r="P142" s="2" t="s">
        <v>219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185</v>
      </c>
      <c r="V142" s="2" t="s">
        <v>133</v>
      </c>
      <c r="W142" s="2" t="s">
        <v>258</v>
      </c>
      <c r="X142" s="2" t="s">
        <v>1723</v>
      </c>
      <c r="Y142" s="2" t="s">
        <v>1746</v>
      </c>
      <c r="Z142" s="4">
        <v>51</v>
      </c>
      <c r="AA142" s="4">
        <f>=ROUNDDOWN(85,0)</f>
      </c>
      <c r="AB142" s="5">
        <v>0.6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</v>
      </c>
      <c r="AQ142" s="8">
        <v>86.16</v>
      </c>
      <c r="AR142" s="4"/>
      <c r="AS142" s="8"/>
      <c r="AT142" s="7"/>
      <c r="AU142" s="7"/>
      <c r="AV142" s="4">
        <v>1</v>
      </c>
      <c r="AW142" s="8">
        <v>86.16</v>
      </c>
      <c r="AX142" s="4"/>
      <c r="AY142" s="8"/>
      <c r="AZ142" s="7"/>
      <c r="BA142" s="7"/>
      <c r="BB142" s="7">
        <v>1</v>
      </c>
      <c r="BC142" s="4">
        <v>1</v>
      </c>
      <c r="BD142" s="8">
        <v>86.16</v>
      </c>
      <c r="BE142" s="4"/>
      <c r="BF142" s="8"/>
      <c r="BG142" s="7"/>
      <c r="BH142" s="7"/>
      <c r="BI142" s="7">
        <v>1</v>
      </c>
      <c r="BJ142" s="4">
        <v>1</v>
      </c>
      <c r="BK142" s="8">
        <v>86.16</v>
      </c>
      <c r="BL142" s="2" t="s">
        <v>24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129</v>
      </c>
      <c r="BW142" s="2" t="s">
        <v>1747</v>
      </c>
      <c r="BX142" s="2" t="s">
        <v>1748</v>
      </c>
      <c r="BY142" s="2" t="s">
        <v>141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129</v>
      </c>
      <c r="CI142" s="2" t="s">
        <v>1746</v>
      </c>
      <c r="CJ142" s="2" t="s">
        <v>1749</v>
      </c>
      <c r="CK142" s="2" t="s">
        <v>141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129</v>
      </c>
      <c r="CU142" s="2" t="s">
        <v>132</v>
      </c>
      <c r="CV142" s="2" t="s">
        <v>132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129</v>
      </c>
      <c r="DG142" s="2" t="s">
        <v>1750</v>
      </c>
      <c r="DH142" s="2" t="s">
        <v>1133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361</v>
      </c>
      <c r="DT142" s="2" t="s">
        <v>791</v>
      </c>
      <c r="DU142" s="2" t="s">
        <v>141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173</v>
      </c>
      <c r="EE142" s="2" t="s">
        <v>564</v>
      </c>
      <c r="EF142" s="2" t="s">
        <v>1751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171</v>
      </c>
      <c r="EP142" s="2" t="s">
        <v>129</v>
      </c>
      <c r="EQ142" s="2" t="s">
        <v>132</v>
      </c>
      <c r="ER142" s="2" t="s">
        <v>132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129</v>
      </c>
      <c r="FC142" s="2" t="s">
        <v>1729</v>
      </c>
      <c r="FD142" s="2" t="s">
        <v>1730</v>
      </c>
      <c r="FE142" s="2" t="s">
        <v>141</v>
      </c>
      <c r="FF142" s="2" t="s">
        <v>132</v>
      </c>
      <c r="FG142" s="4">
        <v>1</v>
      </c>
      <c r="FH142" s="8">
        <v>86.16</v>
      </c>
      <c r="FI142" s="4"/>
      <c r="FJ142" s="8"/>
      <c r="FK142" s="7"/>
      <c r="FL142" s="7"/>
      <c r="FM142" s="2" t="s">
        <v>138</v>
      </c>
      <c r="FN142" s="2" t="s">
        <v>129</v>
      </c>
      <c r="FO142" s="2" t="s">
        <v>1729</v>
      </c>
      <c r="FP142" s="2" t="s">
        <v>434</v>
      </c>
      <c r="FQ142" s="2" t="s">
        <v>141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129</v>
      </c>
      <c r="GA142" s="2" t="s">
        <v>452</v>
      </c>
      <c r="GB142" s="2" t="s">
        <v>476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172</v>
      </c>
      <c r="GL142" s="2" t="s">
        <v>129</v>
      </c>
      <c r="GM142" s="2" t="s">
        <v>132</v>
      </c>
      <c r="GN142" s="2" t="s">
        <v>132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160</v>
      </c>
      <c r="GX142" s="2" t="s">
        <v>129</v>
      </c>
      <c r="GY142" s="2" t="s">
        <v>132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129</v>
      </c>
      <c r="HK142" s="2" t="s">
        <v>387</v>
      </c>
      <c r="HL142" s="2" t="s">
        <v>438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246</v>
      </c>
      <c r="HX142" s="2" t="s">
        <v>132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129</v>
      </c>
      <c r="II142" s="2" t="s">
        <v>643</v>
      </c>
      <c r="IJ142" s="2" t="s">
        <v>1752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129</v>
      </c>
      <c r="IU142" s="2" t="s">
        <v>132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129</v>
      </c>
      <c r="JG142" s="2" t="s">
        <v>1753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160</v>
      </c>
      <c r="KD142" s="2" t="s">
        <v>129</v>
      </c>
      <c r="KE142" s="2" t="s">
        <v>132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171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172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173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171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172</v>
      </c>
      <c r="PF142" s="2" t="s">
        <v>129</v>
      </c>
      <c r="PG142" s="2" t="s">
        <v>132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173</v>
      </c>
      <c r="QQ142" s="2" t="s">
        <v>132</v>
      </c>
      <c r="QR142" s="2" t="s">
        <v>132</v>
      </c>
      <c r="QS142" s="2" t="s">
        <v>141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172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172</v>
      </c>
      <c r="RN142" s="2" t="s">
        <v>129</v>
      </c>
      <c r="RO142" s="2" t="s">
        <v>132</v>
      </c>
      <c r="RP142" s="2" t="s">
        <v>132</v>
      </c>
      <c r="RQ142" s="2" t="s">
        <v>141</v>
      </c>
      <c r="RR142" s="2" t="s">
        <v>132</v>
      </c>
    </row>
    <row r="143">
      <c r="A143" s="2" t="s">
        <v>1754</v>
      </c>
      <c r="B143" s="2" t="s">
        <v>121</v>
      </c>
      <c r="C143" s="2" t="s">
        <v>1712</v>
      </c>
      <c r="D143" s="2" t="s">
        <v>1122</v>
      </c>
      <c r="E143" s="2" t="s">
        <v>1123</v>
      </c>
      <c r="F143" s="2" t="s">
        <v>1755</v>
      </c>
      <c r="G143" s="2" t="s">
        <v>1755</v>
      </c>
      <c r="H143" s="2" t="s">
        <v>1755</v>
      </c>
      <c r="I143" s="2" t="s">
        <v>1756</v>
      </c>
      <c r="J143" s="2" t="s">
        <v>127</v>
      </c>
      <c r="K143" s="2" t="s">
        <v>931</v>
      </c>
      <c r="L143" s="3">
        <v>121.5</v>
      </c>
      <c r="M143" s="3">
        <v>127.58</v>
      </c>
      <c r="N143" s="3">
        <v>279.99</v>
      </c>
      <c r="O143" s="2" t="s">
        <v>290</v>
      </c>
      <c r="P143" s="2" t="s">
        <v>291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185</v>
      </c>
      <c r="V143" s="2" t="s">
        <v>133</v>
      </c>
      <c r="W143" s="2" t="s">
        <v>258</v>
      </c>
      <c r="X143" s="2" t="s">
        <v>1723</v>
      </c>
      <c r="Y143" s="2" t="s">
        <v>443</v>
      </c>
      <c r="Z143" s="4">
        <v>82</v>
      </c>
      <c r="AA143" s="4">
        <f>=ROUNDDOWN(82,0)</f>
      </c>
      <c r="AB143" s="5">
        <v>1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</v>
      </c>
      <c r="AQ143" s="8">
        <v>65.21</v>
      </c>
      <c r="AR143" s="4"/>
      <c r="AS143" s="8"/>
      <c r="AT143" s="7"/>
      <c r="AU143" s="7"/>
      <c r="AV143" s="4">
        <v>1</v>
      </c>
      <c r="AW143" s="8">
        <v>65.21</v>
      </c>
      <c r="AX143" s="4"/>
      <c r="AY143" s="8"/>
      <c r="AZ143" s="7"/>
      <c r="BA143" s="7"/>
      <c r="BB143" s="7">
        <v>1</v>
      </c>
      <c r="BC143" s="4">
        <v>1</v>
      </c>
      <c r="BD143" s="8">
        <v>65.21</v>
      </c>
      <c r="BE143" s="4"/>
      <c r="BF143" s="8"/>
      <c r="BG143" s="7"/>
      <c r="BH143" s="7"/>
      <c r="BI143" s="7">
        <v>1</v>
      </c>
      <c r="BJ143" s="4">
        <v>1</v>
      </c>
      <c r="BK143" s="8">
        <v>65.21</v>
      </c>
      <c r="BL143" s="2" t="s">
        <v>16</v>
      </c>
      <c r="BM143" s="7">
        <v>1</v>
      </c>
      <c r="BN143" s="7">
        <v>1</v>
      </c>
      <c r="BO143" s="4">
        <v>1</v>
      </c>
      <c r="BP143" s="8">
        <v>65.21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395</v>
      </c>
      <c r="BX143" s="2" t="s">
        <v>692</v>
      </c>
      <c r="BY143" s="2" t="s">
        <v>141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138</v>
      </c>
      <c r="CH143" s="2" t="s">
        <v>129</v>
      </c>
      <c r="CI143" s="2" t="s">
        <v>443</v>
      </c>
      <c r="CJ143" s="2" t="s">
        <v>1071</v>
      </c>
      <c r="CK143" s="2" t="s">
        <v>141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171</v>
      </c>
      <c r="CT143" s="2" t="s">
        <v>129</v>
      </c>
      <c r="CU143" s="2" t="s">
        <v>132</v>
      </c>
      <c r="CV143" s="2" t="s">
        <v>132</v>
      </c>
      <c r="CW143" s="2" t="s">
        <v>141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129</v>
      </c>
      <c r="DG143" s="2" t="s">
        <v>492</v>
      </c>
      <c r="DH143" s="2" t="s">
        <v>1303</v>
      </c>
      <c r="DI143" s="2" t="s">
        <v>141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171</v>
      </c>
      <c r="DR143" s="2" t="s">
        <v>129</v>
      </c>
      <c r="DS143" s="2" t="s">
        <v>132</v>
      </c>
      <c r="DT143" s="2" t="s">
        <v>132</v>
      </c>
      <c r="DU143" s="2" t="s">
        <v>141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166</v>
      </c>
      <c r="ED143" s="2" t="s">
        <v>129</v>
      </c>
      <c r="EE143" s="2" t="s">
        <v>132</v>
      </c>
      <c r="EF143" s="2" t="s">
        <v>132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171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129</v>
      </c>
      <c r="FC143" s="2" t="s">
        <v>493</v>
      </c>
      <c r="FD143" s="2" t="s">
        <v>719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129</v>
      </c>
      <c r="FO143" s="2" t="s">
        <v>397</v>
      </c>
      <c r="FP143" s="2" t="s">
        <v>454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452</v>
      </c>
      <c r="GB143" s="2" t="s">
        <v>132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172</v>
      </c>
      <c r="GL143" s="2" t="s">
        <v>129</v>
      </c>
      <c r="GM143" s="2" t="s">
        <v>132</v>
      </c>
      <c r="GN143" s="2" t="s">
        <v>132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160</v>
      </c>
      <c r="GX143" s="2" t="s">
        <v>129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129</v>
      </c>
      <c r="HK143" s="2" t="s">
        <v>468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308</v>
      </c>
      <c r="HV143" s="2" t="s">
        <v>129</v>
      </c>
      <c r="HW143" s="2" t="s">
        <v>246</v>
      </c>
      <c r="HX143" s="2" t="s">
        <v>132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375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171</v>
      </c>
      <c r="IT143" s="2" t="s">
        <v>129</v>
      </c>
      <c r="IU143" s="2" t="s">
        <v>132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129</v>
      </c>
      <c r="JG143" s="2" t="s">
        <v>443</v>
      </c>
      <c r="JH143" s="2" t="s">
        <v>132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171</v>
      </c>
      <c r="KD143" s="2" t="s">
        <v>129</v>
      </c>
      <c r="KE143" s="2" t="s">
        <v>132</v>
      </c>
      <c r="KF143" s="2" t="s">
        <v>132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171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172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172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129</v>
      </c>
      <c r="MY143" s="2" t="s">
        <v>132</v>
      </c>
      <c r="MZ143" s="2" t="s">
        <v>132</v>
      </c>
      <c r="NA143" s="2" t="s">
        <v>141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172</v>
      </c>
      <c r="NJ143" s="2" t="s">
        <v>129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171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172</v>
      </c>
      <c r="PF143" s="2" t="s">
        <v>129</v>
      </c>
      <c r="PG143" s="2" t="s">
        <v>132</v>
      </c>
      <c r="PH143" s="2" t="s">
        <v>132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171</v>
      </c>
      <c r="PR143" s="2" t="s">
        <v>129</v>
      </c>
      <c r="PS143" s="2" t="s">
        <v>132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172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171</v>
      </c>
      <c r="RN143" s="2" t="s">
        <v>129</v>
      </c>
      <c r="RO143" s="2" t="s">
        <v>132</v>
      </c>
      <c r="RP143" s="2" t="s">
        <v>132</v>
      </c>
      <c r="RQ143" s="2" t="s">
        <v>141</v>
      </c>
      <c r="RR143" s="2" t="s">
        <v>132</v>
      </c>
    </row>
    <row r="144">
      <c r="A144" s="2" t="s">
        <v>1757</v>
      </c>
      <c r="B144" s="2" t="s">
        <v>121</v>
      </c>
      <c r="C144" s="2" t="s">
        <v>1712</v>
      </c>
      <c r="D144" s="2" t="s">
        <v>522</v>
      </c>
      <c r="E144" s="2" t="s">
        <v>523</v>
      </c>
      <c r="F144" s="2" t="s">
        <v>1758</v>
      </c>
      <c r="G144" s="2" t="s">
        <v>1758</v>
      </c>
      <c r="H144" s="2" t="s">
        <v>1758</v>
      </c>
      <c r="I144" s="2" t="s">
        <v>631</v>
      </c>
      <c r="J144" s="2" t="s">
        <v>127</v>
      </c>
      <c r="K144" s="2" t="s">
        <v>128</v>
      </c>
      <c r="L144" s="3">
        <v>64.06</v>
      </c>
      <c r="M144" s="3">
        <v>67.26</v>
      </c>
      <c r="N144" s="3">
        <v>139.99</v>
      </c>
      <c r="O144" s="2" t="s">
        <v>129</v>
      </c>
      <c r="P144" s="2" t="s">
        <v>219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132</v>
      </c>
      <c r="V144" s="2" t="s">
        <v>186</v>
      </c>
      <c r="W144" s="2" t="s">
        <v>134</v>
      </c>
      <c r="X144" s="2" t="s">
        <v>1715</v>
      </c>
      <c r="Y144" s="2" t="s">
        <v>1759</v>
      </c>
      <c r="Z144" s="4">
        <v>10</v>
      </c>
      <c r="AA144" s="4">
        <f>=ROUNDDOWN(3.84615384615385,0)</f>
      </c>
      <c r="AB144" s="5">
        <v>2.6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7</v>
      </c>
      <c r="AQ144" s="8">
        <v>500.79</v>
      </c>
      <c r="AR144" s="4"/>
      <c r="AS144" s="8"/>
      <c r="AT144" s="7"/>
      <c r="AU144" s="7"/>
      <c r="AV144" s="4">
        <v>7</v>
      </c>
      <c r="AW144" s="8">
        <v>500.79</v>
      </c>
      <c r="AX144" s="4"/>
      <c r="AY144" s="8"/>
      <c r="AZ144" s="7"/>
      <c r="BA144" s="7"/>
      <c r="BB144" s="7">
        <v>1</v>
      </c>
      <c r="BC144" s="4">
        <v>7</v>
      </c>
      <c r="BD144" s="8">
        <v>500.79</v>
      </c>
      <c r="BE144" s="4"/>
      <c r="BF144" s="8"/>
      <c r="BG144" s="7"/>
      <c r="BH144" s="7"/>
      <c r="BI144" s="7">
        <v>1</v>
      </c>
      <c r="BJ144" s="4">
        <v>7</v>
      </c>
      <c r="BK144" s="8">
        <v>500.79</v>
      </c>
      <c r="BL144" s="2" t="s">
        <v>1760</v>
      </c>
      <c r="BM144" s="7">
        <v>1</v>
      </c>
      <c r="BN144" s="7">
        <v>1</v>
      </c>
      <c r="BO144" s="4">
        <v>2</v>
      </c>
      <c r="BP144" s="8">
        <v>111.78</v>
      </c>
      <c r="BQ144" s="4"/>
      <c r="BR144" s="8"/>
      <c r="BS144" s="7"/>
      <c r="BT144" s="7"/>
      <c r="BU144" s="2" t="s">
        <v>138</v>
      </c>
      <c r="BV144" s="2" t="s">
        <v>129</v>
      </c>
      <c r="BW144" s="2" t="s">
        <v>547</v>
      </c>
      <c r="BX144" s="2" t="s">
        <v>1389</v>
      </c>
      <c r="BY144" s="2" t="s">
        <v>141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138</v>
      </c>
      <c r="CH144" s="2" t="s">
        <v>129</v>
      </c>
      <c r="CI144" s="2" t="s">
        <v>1761</v>
      </c>
      <c r="CJ144" s="2" t="s">
        <v>935</v>
      </c>
      <c r="CK144" s="2" t="s">
        <v>141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129</v>
      </c>
      <c r="CU144" s="2" t="s">
        <v>132</v>
      </c>
      <c r="CV144" s="2" t="s">
        <v>1762</v>
      </c>
      <c r="CW144" s="2" t="s">
        <v>141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129</v>
      </c>
      <c r="DG144" s="2" t="s">
        <v>1763</v>
      </c>
      <c r="DH144" s="2" t="s">
        <v>1320</v>
      </c>
      <c r="DI144" s="2" t="s">
        <v>141</v>
      </c>
      <c r="DJ144" s="2" t="s">
        <v>132</v>
      </c>
      <c r="DK144" s="4">
        <v>2</v>
      </c>
      <c r="DL144" s="8">
        <v>180.94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361</v>
      </c>
      <c r="DT144" s="2" t="s">
        <v>1764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173</v>
      </c>
      <c r="EE144" s="2" t="s">
        <v>196</v>
      </c>
      <c r="EF144" s="2" t="s">
        <v>197</v>
      </c>
      <c r="EG144" s="2" t="s">
        <v>141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171</v>
      </c>
      <c r="EP144" s="2" t="s">
        <v>129</v>
      </c>
      <c r="EQ144" s="2" t="s">
        <v>132</v>
      </c>
      <c r="ER144" s="2" t="s">
        <v>132</v>
      </c>
      <c r="ES144" s="2" t="s">
        <v>141</v>
      </c>
      <c r="ET144" s="2" t="s">
        <v>132</v>
      </c>
      <c r="EU144" s="4">
        <v>2</v>
      </c>
      <c r="EV144" s="8">
        <v>148.68</v>
      </c>
      <c r="EW144" s="4"/>
      <c r="EX144" s="8"/>
      <c r="EY144" s="7"/>
      <c r="EZ144" s="7"/>
      <c r="FA144" s="2" t="s">
        <v>138</v>
      </c>
      <c r="FB144" s="2" t="s">
        <v>129</v>
      </c>
      <c r="FC144" s="2" t="s">
        <v>493</v>
      </c>
      <c r="FD144" s="2" t="s">
        <v>1765</v>
      </c>
      <c r="FE144" s="2" t="s">
        <v>141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129</v>
      </c>
      <c r="FO144" s="2" t="s">
        <v>397</v>
      </c>
      <c r="FP144" s="2" t="s">
        <v>1766</v>
      </c>
      <c r="FQ144" s="2" t="s">
        <v>141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129</v>
      </c>
      <c r="GA144" s="2" t="s">
        <v>156</v>
      </c>
      <c r="GB144" s="2" t="s">
        <v>132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172</v>
      </c>
      <c r="GL144" s="2" t="s">
        <v>129</v>
      </c>
      <c r="GM144" s="2" t="s">
        <v>132</v>
      </c>
      <c r="GN144" s="2" t="s">
        <v>132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129</v>
      </c>
      <c r="GY144" s="2" t="s">
        <v>253</v>
      </c>
      <c r="GZ144" s="2" t="s">
        <v>1482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129</v>
      </c>
      <c r="HK144" s="2" t="s">
        <v>1728</v>
      </c>
      <c r="HL144" s="2" t="s">
        <v>150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246</v>
      </c>
      <c r="HX144" s="2" t="s">
        <v>132</v>
      </c>
      <c r="HY144" s="2" t="s">
        <v>141</v>
      </c>
      <c r="HZ144" s="2" t="s">
        <v>132</v>
      </c>
      <c r="IA144" s="4">
        <v>1</v>
      </c>
      <c r="IB144" s="8">
        <v>59.39</v>
      </c>
      <c r="IC144" s="4"/>
      <c r="ID144" s="8"/>
      <c r="IE144" s="7"/>
      <c r="IF144" s="7"/>
      <c r="IG144" s="2" t="s">
        <v>138</v>
      </c>
      <c r="IH144" s="2" t="s">
        <v>129</v>
      </c>
      <c r="II144" s="2" t="s">
        <v>1362</v>
      </c>
      <c r="IJ144" s="2" t="s">
        <v>1767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129</v>
      </c>
      <c r="IU144" s="2" t="s">
        <v>132</v>
      </c>
      <c r="IV144" s="2" t="s">
        <v>132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129</v>
      </c>
      <c r="JG144" s="2" t="s">
        <v>278</v>
      </c>
      <c r="JH144" s="2" t="s">
        <v>1768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138</v>
      </c>
      <c r="KD144" s="2" t="s">
        <v>168</v>
      </c>
      <c r="KE144" s="2" t="s">
        <v>1362</v>
      </c>
      <c r="KF144" s="2" t="s">
        <v>1769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172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172</v>
      </c>
      <c r="NJ144" s="2" t="s">
        <v>129</v>
      </c>
      <c r="NK144" s="2" t="s">
        <v>132</v>
      </c>
      <c r="NL144" s="2" t="s">
        <v>132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172</v>
      </c>
      <c r="NV144" s="2" t="s">
        <v>173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172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172</v>
      </c>
      <c r="PF144" s="2" t="s">
        <v>129</v>
      </c>
      <c r="PG144" s="2" t="s">
        <v>132</v>
      </c>
      <c r="PH144" s="2" t="s">
        <v>132</v>
      </c>
      <c r="PI144" s="2" t="s">
        <v>141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132</v>
      </c>
      <c r="PR144" s="2" t="s">
        <v>132</v>
      </c>
      <c r="PS144" s="2" t="s">
        <v>132</v>
      </c>
      <c r="PT144" s="2" t="s">
        <v>132</v>
      </c>
      <c r="PU144" s="2" t="s">
        <v>132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173</v>
      </c>
      <c r="QQ144" s="2" t="s">
        <v>1770</v>
      </c>
      <c r="QR144" s="2" t="s">
        <v>132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172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173</v>
      </c>
      <c r="RO144" s="2" t="s">
        <v>758</v>
      </c>
      <c r="RP144" s="2" t="s">
        <v>994</v>
      </c>
      <c r="RQ144" s="2" t="s">
        <v>141</v>
      </c>
      <c r="RR144" s="2" t="s">
        <v>132</v>
      </c>
    </row>
    <row r="145">
      <c r="A145" s="2" t="s">
        <v>1771</v>
      </c>
      <c r="B145" s="2" t="s">
        <v>121</v>
      </c>
      <c r="C145" s="2" t="s">
        <v>1712</v>
      </c>
      <c r="D145" s="2" t="s">
        <v>522</v>
      </c>
      <c r="E145" s="2" t="s">
        <v>523</v>
      </c>
      <c r="F145" s="2" t="s">
        <v>1772</v>
      </c>
      <c r="G145" s="2" t="s">
        <v>1772</v>
      </c>
      <c r="H145" s="2" t="s">
        <v>1772</v>
      </c>
      <c r="I145" s="2" t="s">
        <v>696</v>
      </c>
      <c r="J145" s="2" t="s">
        <v>127</v>
      </c>
      <c r="K145" s="2" t="s">
        <v>931</v>
      </c>
      <c r="L145" s="3">
        <v>43.99</v>
      </c>
      <c r="M145" s="3">
        <v>46.19</v>
      </c>
      <c r="N145" s="3">
        <v>99.99</v>
      </c>
      <c r="O145" s="2" t="s">
        <v>129</v>
      </c>
      <c r="P145" s="2" t="s">
        <v>256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185</v>
      </c>
      <c r="V145" s="2" t="s">
        <v>133</v>
      </c>
      <c r="W145" s="2" t="s">
        <v>258</v>
      </c>
      <c r="X145" s="2" t="s">
        <v>1723</v>
      </c>
      <c r="Y145" s="2" t="s">
        <v>1746</v>
      </c>
      <c r="Z145" s="4">
        <v>174</v>
      </c>
      <c r="AA145" s="4">
        <f>=ROUNDDOWN(29,0)</f>
      </c>
      <c r="AB145" s="5">
        <v>6</v>
      </c>
      <c r="AC145" s="2" t="s">
        <v>972</v>
      </c>
      <c r="AD145" s="4">
        <v>150</v>
      </c>
      <c r="AE145" s="4">
        <v>150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10</v>
      </c>
      <c r="AQ145" s="8">
        <v>442.33</v>
      </c>
      <c r="AR145" s="4"/>
      <c r="AS145" s="8"/>
      <c r="AT145" s="7"/>
      <c r="AU145" s="7"/>
      <c r="AV145" s="4">
        <v>10</v>
      </c>
      <c r="AW145" s="8">
        <v>442.33</v>
      </c>
      <c r="AX145" s="4"/>
      <c r="AY145" s="8"/>
      <c r="AZ145" s="7"/>
      <c r="BA145" s="7"/>
      <c r="BB145" s="7">
        <v>1</v>
      </c>
      <c r="BC145" s="4">
        <v>10</v>
      </c>
      <c r="BD145" s="8">
        <v>442.33</v>
      </c>
      <c r="BE145" s="4"/>
      <c r="BF145" s="8"/>
      <c r="BG145" s="7"/>
      <c r="BH145" s="7"/>
      <c r="BI145" s="7">
        <v>1</v>
      </c>
      <c r="BJ145" s="4">
        <v>10</v>
      </c>
      <c r="BK145" s="8">
        <v>442.33</v>
      </c>
      <c r="BL145" s="2" t="s">
        <v>1773</v>
      </c>
      <c r="BM145" s="7">
        <v>1</v>
      </c>
      <c r="BN145" s="7">
        <v>1</v>
      </c>
      <c r="BO145" s="4">
        <v>6</v>
      </c>
      <c r="BP145" s="8">
        <v>237.84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1747</v>
      </c>
      <c r="BX145" s="2" t="s">
        <v>1774</v>
      </c>
      <c r="BY145" s="2" t="s">
        <v>141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129</v>
      </c>
      <c r="CI145" s="2" t="s">
        <v>1746</v>
      </c>
      <c r="CJ145" s="2" t="s">
        <v>1775</v>
      </c>
      <c r="CK145" s="2" t="s">
        <v>141</v>
      </c>
      <c r="CL145" s="2" t="s">
        <v>132</v>
      </c>
      <c r="CM145" s="4">
        <v>3</v>
      </c>
      <c r="CN145" s="8">
        <v>151.77</v>
      </c>
      <c r="CO145" s="4"/>
      <c r="CP145" s="8"/>
      <c r="CQ145" s="7"/>
      <c r="CR145" s="7"/>
      <c r="CS145" s="2" t="s">
        <v>138</v>
      </c>
      <c r="CT145" s="2" t="s">
        <v>129</v>
      </c>
      <c r="CU145" s="2" t="s">
        <v>132</v>
      </c>
      <c r="CV145" s="2" t="s">
        <v>693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129</v>
      </c>
      <c r="DG145" s="2" t="s">
        <v>1776</v>
      </c>
      <c r="DH145" s="2" t="s">
        <v>1777</v>
      </c>
      <c r="DI145" s="2" t="s">
        <v>141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138</v>
      </c>
      <c r="DR145" s="2" t="s">
        <v>129</v>
      </c>
      <c r="DS145" s="2" t="s">
        <v>361</v>
      </c>
      <c r="DT145" s="2" t="s">
        <v>1213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173</v>
      </c>
      <c r="EE145" s="2" t="s">
        <v>564</v>
      </c>
      <c r="EF145" s="2" t="s">
        <v>1624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171</v>
      </c>
      <c r="EP145" s="2" t="s">
        <v>129</v>
      </c>
      <c r="EQ145" s="2" t="s">
        <v>132</v>
      </c>
      <c r="ER145" s="2" t="s">
        <v>132</v>
      </c>
      <c r="ES145" s="2" t="s">
        <v>141</v>
      </c>
      <c r="ET145" s="2" t="s">
        <v>132</v>
      </c>
      <c r="EU145" s="4">
        <v>1</v>
      </c>
      <c r="EV145" s="8">
        <v>52.72</v>
      </c>
      <c r="EW145" s="4"/>
      <c r="EX145" s="8"/>
      <c r="EY145" s="7"/>
      <c r="EZ145" s="7"/>
      <c r="FA145" s="2" t="s">
        <v>138</v>
      </c>
      <c r="FB145" s="2" t="s">
        <v>129</v>
      </c>
      <c r="FC145" s="2" t="s">
        <v>493</v>
      </c>
      <c r="FD145" s="2" t="s">
        <v>724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129</v>
      </c>
      <c r="FO145" s="2" t="s">
        <v>397</v>
      </c>
      <c r="FP145" s="2" t="s">
        <v>1778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1290</v>
      </c>
      <c r="GB145" s="2" t="s">
        <v>132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172</v>
      </c>
      <c r="GL145" s="2" t="s">
        <v>129</v>
      </c>
      <c r="GM145" s="2" t="s">
        <v>132</v>
      </c>
      <c r="GN145" s="2" t="s">
        <v>132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160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129</v>
      </c>
      <c r="HK145" s="2" t="s">
        <v>1108</v>
      </c>
      <c r="HL145" s="2" t="s">
        <v>157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246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643</v>
      </c>
      <c r="IJ145" s="2" t="s">
        <v>1779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129</v>
      </c>
      <c r="IU145" s="2" t="s">
        <v>132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129</v>
      </c>
      <c r="JG145" s="2" t="s">
        <v>1749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160</v>
      </c>
      <c r="KD145" s="2" t="s">
        <v>129</v>
      </c>
      <c r="KE145" s="2" t="s">
        <v>132</v>
      </c>
      <c r="KF145" s="2" t="s">
        <v>132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172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173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172</v>
      </c>
      <c r="PF145" s="2" t="s">
        <v>129</v>
      </c>
      <c r="PG145" s="2" t="s">
        <v>132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173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172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172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132</v>
      </c>
    </row>
    <row r="146">
      <c r="A146" s="2" t="s">
        <v>1780</v>
      </c>
      <c r="B146" s="2" t="s">
        <v>121</v>
      </c>
      <c r="C146" s="2" t="s">
        <v>1712</v>
      </c>
      <c r="D146" s="2" t="s">
        <v>522</v>
      </c>
      <c r="E146" s="2" t="s">
        <v>523</v>
      </c>
      <c r="F146" s="2" t="s">
        <v>1713</v>
      </c>
      <c r="G146" s="2" t="s">
        <v>1713</v>
      </c>
      <c r="H146" s="2" t="s">
        <v>1713</v>
      </c>
      <c r="I146" s="2" t="s">
        <v>1781</v>
      </c>
      <c r="J146" s="2" t="s">
        <v>127</v>
      </c>
      <c r="K146" s="2" t="s">
        <v>425</v>
      </c>
      <c r="L146" s="3">
        <v>39.85</v>
      </c>
      <c r="M146" s="3">
        <v>41.84</v>
      </c>
      <c r="N146" s="3">
        <v>79.99</v>
      </c>
      <c r="O146" s="2" t="s">
        <v>129</v>
      </c>
      <c r="P146" s="2" t="s">
        <v>407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185</v>
      </c>
      <c r="V146" s="2" t="s">
        <v>133</v>
      </c>
      <c r="W146" s="2" t="s">
        <v>515</v>
      </c>
      <c r="X146" s="2" t="s">
        <v>1715</v>
      </c>
      <c r="Y146" s="2" t="s">
        <v>693</v>
      </c>
      <c r="Z146" s="4">
        <v>65</v>
      </c>
      <c r="AA146" s="4">
        <f>=ROUNDDOWN(16.25,0)</f>
      </c>
      <c r="AB146" s="5">
        <v>4</v>
      </c>
      <c r="AC146" s="2" t="s">
        <v>132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7</v>
      </c>
      <c r="AQ146" s="8">
        <v>320.81</v>
      </c>
      <c r="AR146" s="4"/>
      <c r="AS146" s="8"/>
      <c r="AT146" s="7"/>
      <c r="AU146" s="7"/>
      <c r="AV146" s="4">
        <v>7</v>
      </c>
      <c r="AW146" s="8">
        <v>320.81</v>
      </c>
      <c r="AX146" s="4"/>
      <c r="AY146" s="8"/>
      <c r="AZ146" s="7"/>
      <c r="BA146" s="7"/>
      <c r="BB146" s="7">
        <v>1</v>
      </c>
      <c r="BC146" s="4">
        <v>7</v>
      </c>
      <c r="BD146" s="8">
        <v>320.81</v>
      </c>
      <c r="BE146" s="4"/>
      <c r="BF146" s="8"/>
      <c r="BG146" s="7"/>
      <c r="BH146" s="7"/>
      <c r="BI146" s="7">
        <v>1</v>
      </c>
      <c r="BJ146" s="4">
        <v>7</v>
      </c>
      <c r="BK146" s="8">
        <v>320.81</v>
      </c>
      <c r="BL146" s="2" t="s">
        <v>1782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171</v>
      </c>
      <c r="BV146" s="2" t="s">
        <v>129</v>
      </c>
      <c r="BW146" s="2" t="s">
        <v>132</v>
      </c>
      <c r="BX146" s="2" t="s">
        <v>132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129</v>
      </c>
      <c r="CI146" s="2" t="s">
        <v>805</v>
      </c>
      <c r="CJ146" s="2" t="s">
        <v>132</v>
      </c>
      <c r="CK146" s="2" t="s">
        <v>141</v>
      </c>
      <c r="CL146" s="2" t="s">
        <v>132</v>
      </c>
      <c r="CM146" s="4">
        <v>7</v>
      </c>
      <c r="CN146" s="8">
        <v>320.81</v>
      </c>
      <c r="CO146" s="4"/>
      <c r="CP146" s="8"/>
      <c r="CQ146" s="7"/>
      <c r="CR146" s="7"/>
      <c r="CS146" s="2" t="s">
        <v>138</v>
      </c>
      <c r="CT146" s="2" t="s">
        <v>129</v>
      </c>
      <c r="CU146" s="2" t="s">
        <v>132</v>
      </c>
      <c r="CV146" s="2" t="s">
        <v>712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129</v>
      </c>
      <c r="DG146" s="2" t="s">
        <v>713</v>
      </c>
      <c r="DH146" s="2" t="s">
        <v>132</v>
      </c>
      <c r="DI146" s="2" t="s">
        <v>141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129</v>
      </c>
      <c r="DS146" s="2" t="s">
        <v>417</v>
      </c>
      <c r="DT146" s="2" t="s">
        <v>691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418</v>
      </c>
      <c r="ED146" s="2" t="s">
        <v>129</v>
      </c>
      <c r="EE146" s="2" t="s">
        <v>132</v>
      </c>
      <c r="EF146" s="2" t="s">
        <v>132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171</v>
      </c>
      <c r="EP146" s="2" t="s">
        <v>129</v>
      </c>
      <c r="EQ146" s="2" t="s">
        <v>132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308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129</v>
      </c>
      <c r="FO146" s="2" t="s">
        <v>898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171</v>
      </c>
      <c r="FZ146" s="2" t="s">
        <v>129</v>
      </c>
      <c r="GA146" s="2" t="s">
        <v>132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172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171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129</v>
      </c>
      <c r="HK146" s="2" t="s">
        <v>344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129</v>
      </c>
      <c r="HW146" s="2" t="s">
        <v>246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308</v>
      </c>
      <c r="IH146" s="2" t="s">
        <v>129</v>
      </c>
      <c r="II146" s="2" t="s">
        <v>132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171</v>
      </c>
      <c r="IT146" s="2" t="s">
        <v>129</v>
      </c>
      <c r="IU146" s="2" t="s">
        <v>132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129</v>
      </c>
      <c r="JG146" s="2" t="s">
        <v>805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171</v>
      </c>
      <c r="JR146" s="2" t="s">
        <v>129</v>
      </c>
      <c r="JS146" s="2" t="s">
        <v>132</v>
      </c>
      <c r="JT146" s="2" t="s">
        <v>132</v>
      </c>
      <c r="JU146" s="2" t="s">
        <v>141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171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129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171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172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171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138</v>
      </c>
      <c r="QD146" s="2" t="s">
        <v>129</v>
      </c>
      <c r="QE146" s="2" t="s">
        <v>805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172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172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1783</v>
      </c>
      <c r="B147" s="2" t="s">
        <v>121</v>
      </c>
      <c r="C147" s="2" t="s">
        <v>1712</v>
      </c>
      <c r="D147" s="2" t="s">
        <v>522</v>
      </c>
      <c r="E147" s="2" t="s">
        <v>523</v>
      </c>
      <c r="F147" s="2" t="s">
        <v>1784</v>
      </c>
      <c r="G147" s="2" t="s">
        <v>1784</v>
      </c>
      <c r="H147" s="2" t="s">
        <v>1784</v>
      </c>
      <c r="I147" s="2" t="s">
        <v>1785</v>
      </c>
      <c r="J147" s="2" t="s">
        <v>127</v>
      </c>
      <c r="K147" s="2" t="s">
        <v>949</v>
      </c>
      <c r="L147" s="3">
        <v>41.94</v>
      </c>
      <c r="M147" s="3">
        <v>44.04</v>
      </c>
      <c r="N147" s="3">
        <v>89.99</v>
      </c>
      <c r="O147" s="2" t="s">
        <v>129</v>
      </c>
      <c r="P147" s="2" t="s">
        <v>256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185</v>
      </c>
      <c r="V147" s="2" t="s">
        <v>133</v>
      </c>
      <c r="W147" s="2" t="s">
        <v>258</v>
      </c>
      <c r="X147" s="2" t="s">
        <v>1723</v>
      </c>
      <c r="Y147" s="2" t="s">
        <v>567</v>
      </c>
      <c r="Z147" s="4">
        <v>124</v>
      </c>
      <c r="AA147" s="4">
        <f>=ROUNDDOWN(24.8,0)</f>
      </c>
      <c r="AB147" s="5">
        <v>5</v>
      </c>
      <c r="AC147" s="2" t="s">
        <v>529</v>
      </c>
      <c r="AD147" s="4">
        <v>100</v>
      </c>
      <c r="AE147" s="4">
        <v>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8</v>
      </c>
      <c r="AQ147" s="8">
        <v>317.6</v>
      </c>
      <c r="AR147" s="4"/>
      <c r="AS147" s="8"/>
      <c r="AT147" s="7"/>
      <c r="AU147" s="7"/>
      <c r="AV147" s="4">
        <v>8</v>
      </c>
      <c r="AW147" s="8">
        <v>317.6</v>
      </c>
      <c r="AX147" s="4"/>
      <c r="AY147" s="8"/>
      <c r="AZ147" s="7"/>
      <c r="BA147" s="7"/>
      <c r="BB147" s="7">
        <v>1</v>
      </c>
      <c r="BC147" s="4">
        <v>8</v>
      </c>
      <c r="BD147" s="8">
        <v>317.6</v>
      </c>
      <c r="BE147" s="4"/>
      <c r="BF147" s="8"/>
      <c r="BG147" s="7"/>
      <c r="BH147" s="7"/>
      <c r="BI147" s="7">
        <v>1</v>
      </c>
      <c r="BJ147" s="4">
        <v>8</v>
      </c>
      <c r="BK147" s="8">
        <v>317.6</v>
      </c>
      <c r="BL147" s="2" t="s">
        <v>1786</v>
      </c>
      <c r="BM147" s="7">
        <v>1</v>
      </c>
      <c r="BN147" s="7">
        <v>1</v>
      </c>
      <c r="BO147" s="4">
        <v>6</v>
      </c>
      <c r="BP147" s="8">
        <v>225.12</v>
      </c>
      <c r="BQ147" s="4"/>
      <c r="BR147" s="8"/>
      <c r="BS147" s="7"/>
      <c r="BT147" s="7"/>
      <c r="BU147" s="2" t="s">
        <v>138</v>
      </c>
      <c r="BV147" s="2" t="s">
        <v>129</v>
      </c>
      <c r="BW147" s="2" t="s">
        <v>1621</v>
      </c>
      <c r="BX147" s="2" t="s">
        <v>1787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129</v>
      </c>
      <c r="CI147" s="2" t="s">
        <v>567</v>
      </c>
      <c r="CJ147" s="2" t="s">
        <v>1623</v>
      </c>
      <c r="CK147" s="2" t="s">
        <v>141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129</v>
      </c>
      <c r="CU147" s="2" t="s">
        <v>132</v>
      </c>
      <c r="CV147" s="2" t="s">
        <v>1450</v>
      </c>
      <c r="CW147" s="2" t="s">
        <v>141</v>
      </c>
      <c r="CX147" s="2" t="s">
        <v>132</v>
      </c>
      <c r="CY147" s="4">
        <v>1</v>
      </c>
      <c r="CZ147" s="8">
        <v>48.44</v>
      </c>
      <c r="DA147" s="4"/>
      <c r="DB147" s="8"/>
      <c r="DC147" s="7"/>
      <c r="DD147" s="7"/>
      <c r="DE147" s="2" t="s">
        <v>138</v>
      </c>
      <c r="DF147" s="2" t="s">
        <v>129</v>
      </c>
      <c r="DG147" s="2" t="s">
        <v>1376</v>
      </c>
      <c r="DH147" s="2" t="s">
        <v>1598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129</v>
      </c>
      <c r="DS147" s="2" t="s">
        <v>361</v>
      </c>
      <c r="DT147" s="2" t="s">
        <v>1232</v>
      </c>
      <c r="DU147" s="2" t="s">
        <v>141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173</v>
      </c>
      <c r="EE147" s="2" t="s">
        <v>1376</v>
      </c>
      <c r="EF147" s="2" t="s">
        <v>1598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171</v>
      </c>
      <c r="EP147" s="2" t="s">
        <v>129</v>
      </c>
      <c r="EQ147" s="2" t="s">
        <v>132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129</v>
      </c>
      <c r="FC147" s="2" t="s">
        <v>493</v>
      </c>
      <c r="FD147" s="2" t="s">
        <v>1469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129</v>
      </c>
      <c r="FO147" s="2" t="s">
        <v>397</v>
      </c>
      <c r="FP147" s="2" t="s">
        <v>723</v>
      </c>
      <c r="FQ147" s="2" t="s">
        <v>141</v>
      </c>
      <c r="FR147" s="2" t="s">
        <v>132</v>
      </c>
      <c r="FS147" s="4">
        <v>1</v>
      </c>
      <c r="FT147" s="8">
        <v>44.04</v>
      </c>
      <c r="FU147" s="4"/>
      <c r="FV147" s="8"/>
      <c r="FW147" s="7"/>
      <c r="FX147" s="7"/>
      <c r="FY147" s="2" t="s">
        <v>138</v>
      </c>
      <c r="FZ147" s="2" t="s">
        <v>129</v>
      </c>
      <c r="GA147" s="2" t="s">
        <v>452</v>
      </c>
      <c r="GB147" s="2" t="s">
        <v>1788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172</v>
      </c>
      <c r="GL147" s="2" t="s">
        <v>129</v>
      </c>
      <c r="GM147" s="2" t="s">
        <v>132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160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129</v>
      </c>
      <c r="HK147" s="2" t="s">
        <v>387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246</v>
      </c>
      <c r="HX147" s="2" t="s">
        <v>132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643</v>
      </c>
      <c r="IJ147" s="2" t="s">
        <v>1789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166</v>
      </c>
      <c r="IT147" s="2" t="s">
        <v>129</v>
      </c>
      <c r="IU147" s="2" t="s">
        <v>132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129</v>
      </c>
      <c r="JG147" s="2" t="s">
        <v>1376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160</v>
      </c>
      <c r="KD147" s="2" t="s">
        <v>129</v>
      </c>
      <c r="KE147" s="2" t="s">
        <v>132</v>
      </c>
      <c r="KF147" s="2" t="s">
        <v>132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171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172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171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173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171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172</v>
      </c>
      <c r="PF147" s="2" t="s">
        <v>129</v>
      </c>
      <c r="PG147" s="2" t="s">
        <v>132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173</v>
      </c>
      <c r="QQ147" s="2" t="s">
        <v>132</v>
      </c>
      <c r="QR147" s="2" t="s">
        <v>132</v>
      </c>
      <c r="QS147" s="2" t="s">
        <v>141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172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172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132</v>
      </c>
    </row>
    <row r="148">
      <c r="A148" s="2" t="s">
        <v>1790</v>
      </c>
      <c r="B148" s="2" t="s">
        <v>121</v>
      </c>
      <c r="C148" s="2" t="s">
        <v>1712</v>
      </c>
      <c r="D148" s="2" t="s">
        <v>522</v>
      </c>
      <c r="E148" s="2" t="s">
        <v>523</v>
      </c>
      <c r="F148" s="2" t="s">
        <v>1791</v>
      </c>
      <c r="G148" s="2" t="s">
        <v>1791</v>
      </c>
      <c r="H148" s="2" t="s">
        <v>1791</v>
      </c>
      <c r="I148" s="2" t="s">
        <v>1792</v>
      </c>
      <c r="J148" s="2" t="s">
        <v>127</v>
      </c>
      <c r="K148" s="2" t="s">
        <v>697</v>
      </c>
      <c r="L148" s="3">
        <v>63</v>
      </c>
      <c r="M148" s="3">
        <v>66.15</v>
      </c>
      <c r="N148" s="3">
        <v>129.99</v>
      </c>
      <c r="O148" s="2" t="s">
        <v>129</v>
      </c>
      <c r="P148" s="2" t="s">
        <v>407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185</v>
      </c>
      <c r="V148" s="2" t="s">
        <v>133</v>
      </c>
      <c r="W148" s="2" t="s">
        <v>1740</v>
      </c>
      <c r="X148" s="2" t="s">
        <v>1302</v>
      </c>
      <c r="Y148" s="2" t="s">
        <v>860</v>
      </c>
      <c r="Z148" s="4">
        <v>73</v>
      </c>
      <c r="AA148" s="4">
        <f>=ROUNDDOWN(36.5,0)</f>
      </c>
      <c r="AB148" s="5">
        <v>2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3</v>
      </c>
      <c r="AQ148" s="8">
        <v>194.83</v>
      </c>
      <c r="AR148" s="4"/>
      <c r="AS148" s="8"/>
      <c r="AT148" s="7"/>
      <c r="AU148" s="7"/>
      <c r="AV148" s="4">
        <v>3</v>
      </c>
      <c r="AW148" s="8">
        <v>194.83</v>
      </c>
      <c r="AX148" s="4"/>
      <c r="AY148" s="8"/>
      <c r="AZ148" s="7"/>
      <c r="BA148" s="7"/>
      <c r="BB148" s="7">
        <v>1</v>
      </c>
      <c r="BC148" s="4">
        <v>3</v>
      </c>
      <c r="BD148" s="8">
        <v>194.83</v>
      </c>
      <c r="BE148" s="4"/>
      <c r="BF148" s="8"/>
      <c r="BG148" s="7"/>
      <c r="BH148" s="7"/>
      <c r="BI148" s="7">
        <v>1</v>
      </c>
      <c r="BJ148" s="4">
        <v>3</v>
      </c>
      <c r="BK148" s="8">
        <v>194.83</v>
      </c>
      <c r="BL148" s="2" t="s">
        <v>964</v>
      </c>
      <c r="BM148" s="7">
        <v>1</v>
      </c>
      <c r="BN148" s="7">
        <v>1</v>
      </c>
      <c r="BO148" s="4">
        <v>2</v>
      </c>
      <c r="BP148" s="8">
        <v>122.38</v>
      </c>
      <c r="BQ148" s="4"/>
      <c r="BR148" s="8"/>
      <c r="BS148" s="7"/>
      <c r="BT148" s="7"/>
      <c r="BU148" s="2" t="s">
        <v>138</v>
      </c>
      <c r="BV148" s="2" t="s">
        <v>129</v>
      </c>
      <c r="BW148" s="2" t="s">
        <v>478</v>
      </c>
      <c r="BX148" s="2" t="s">
        <v>897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129</v>
      </c>
      <c r="CI148" s="2" t="s">
        <v>861</v>
      </c>
      <c r="CJ148" s="2" t="s">
        <v>796</v>
      </c>
      <c r="CK148" s="2" t="s">
        <v>141</v>
      </c>
      <c r="CL148" s="2" t="s">
        <v>132</v>
      </c>
      <c r="CM148" s="4">
        <v>1</v>
      </c>
      <c r="CN148" s="8">
        <v>72.45</v>
      </c>
      <c r="CO148" s="4"/>
      <c r="CP148" s="8"/>
      <c r="CQ148" s="7"/>
      <c r="CR148" s="7"/>
      <c r="CS148" s="2" t="s">
        <v>138</v>
      </c>
      <c r="CT148" s="2" t="s">
        <v>129</v>
      </c>
      <c r="CU148" s="2" t="s">
        <v>132</v>
      </c>
      <c r="CV148" s="2" t="s">
        <v>967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129</v>
      </c>
      <c r="DG148" s="2" t="s">
        <v>478</v>
      </c>
      <c r="DH148" s="2" t="s">
        <v>1793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129</v>
      </c>
      <c r="DS148" s="2" t="s">
        <v>417</v>
      </c>
      <c r="DT148" s="2" t="s">
        <v>132</v>
      </c>
      <c r="DU148" s="2" t="s">
        <v>141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418</v>
      </c>
      <c r="ED148" s="2" t="s">
        <v>129</v>
      </c>
      <c r="EE148" s="2" t="s">
        <v>132</v>
      </c>
      <c r="EF148" s="2" t="s">
        <v>132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171</v>
      </c>
      <c r="EP148" s="2" t="s">
        <v>129</v>
      </c>
      <c r="EQ148" s="2" t="s">
        <v>132</v>
      </c>
      <c r="ER148" s="2" t="s">
        <v>132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418</v>
      </c>
      <c r="FB148" s="2" t="s">
        <v>129</v>
      </c>
      <c r="FC148" s="2" t="s">
        <v>132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129</v>
      </c>
      <c r="FO148" s="2" t="s">
        <v>1451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171</v>
      </c>
      <c r="FZ148" s="2" t="s">
        <v>129</v>
      </c>
      <c r="GA148" s="2" t="s">
        <v>132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172</v>
      </c>
      <c r="GL148" s="2" t="s">
        <v>129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129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129</v>
      </c>
      <c r="HK148" s="2" t="s">
        <v>344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129</v>
      </c>
      <c r="HW148" s="2" t="s">
        <v>246</v>
      </c>
      <c r="HX148" s="2" t="s">
        <v>132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129</v>
      </c>
      <c r="II148" s="2" t="s">
        <v>479</v>
      </c>
      <c r="IJ148" s="2" t="s">
        <v>518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171</v>
      </c>
      <c r="IT148" s="2" t="s">
        <v>129</v>
      </c>
      <c r="IU148" s="2" t="s">
        <v>132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129</v>
      </c>
      <c r="JG148" s="2" t="s">
        <v>861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171</v>
      </c>
      <c r="JR148" s="2" t="s">
        <v>129</v>
      </c>
      <c r="JS148" s="2" t="s">
        <v>132</v>
      </c>
      <c r="JT148" s="2" t="s">
        <v>132</v>
      </c>
      <c r="JU148" s="2" t="s">
        <v>141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171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172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129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171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172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129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171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171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172</v>
      </c>
      <c r="PF148" s="2" t="s">
        <v>129</v>
      </c>
      <c r="PG148" s="2" t="s">
        <v>132</v>
      </c>
      <c r="PH148" s="2" t="s">
        <v>132</v>
      </c>
      <c r="PI148" s="2" t="s">
        <v>141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171</v>
      </c>
      <c r="PR148" s="2" t="s">
        <v>129</v>
      </c>
      <c r="PS148" s="2" t="s">
        <v>132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138</v>
      </c>
      <c r="QD148" s="2" t="s">
        <v>129</v>
      </c>
      <c r="QE148" s="2" t="s">
        <v>861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172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172</v>
      </c>
      <c r="RN148" s="2" t="s">
        <v>129</v>
      </c>
      <c r="RO148" s="2" t="s">
        <v>132</v>
      </c>
      <c r="RP148" s="2" t="s">
        <v>132</v>
      </c>
      <c r="RQ148" s="2" t="s">
        <v>141</v>
      </c>
      <c r="RR148" s="2" t="s">
        <v>132</v>
      </c>
    </row>
    <row r="149">
      <c r="A149" s="2" t="s">
        <v>1794</v>
      </c>
      <c r="B149" s="2" t="s">
        <v>121</v>
      </c>
      <c r="C149" s="2" t="s">
        <v>1712</v>
      </c>
      <c r="D149" s="2" t="s">
        <v>522</v>
      </c>
      <c r="E149" s="2" t="s">
        <v>523</v>
      </c>
      <c r="F149" s="2" t="s">
        <v>1795</v>
      </c>
      <c r="G149" s="2" t="s">
        <v>1795</v>
      </c>
      <c r="H149" s="2" t="s">
        <v>1795</v>
      </c>
      <c r="I149" s="2" t="s">
        <v>1796</v>
      </c>
      <c r="J149" s="2" t="s">
        <v>127</v>
      </c>
      <c r="K149" s="2" t="s">
        <v>583</v>
      </c>
      <c r="L149" s="3">
        <v>48.75</v>
      </c>
      <c r="M149" s="3">
        <v>51.19</v>
      </c>
      <c r="N149" s="3">
        <v>99.99</v>
      </c>
      <c r="O149" s="2" t="s">
        <v>129</v>
      </c>
      <c r="P149" s="2" t="s">
        <v>407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185</v>
      </c>
      <c r="V149" s="2" t="s">
        <v>133</v>
      </c>
      <c r="W149" s="2" t="s">
        <v>258</v>
      </c>
      <c r="X149" s="2" t="s">
        <v>1723</v>
      </c>
      <c r="Y149" s="2" t="s">
        <v>305</v>
      </c>
      <c r="Z149" s="4">
        <v>49</v>
      </c>
      <c r="AA149" s="4">
        <f>=ROUNDDOWN(70,0)</f>
      </c>
      <c r="AB149" s="5">
        <v>0.7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4</v>
      </c>
      <c r="AQ149" s="8">
        <v>186.59</v>
      </c>
      <c r="AR149" s="4"/>
      <c r="AS149" s="8"/>
      <c r="AT149" s="7"/>
      <c r="AU149" s="7"/>
      <c r="AV149" s="4">
        <v>4</v>
      </c>
      <c r="AW149" s="8">
        <v>186.59</v>
      </c>
      <c r="AX149" s="4"/>
      <c r="AY149" s="8"/>
      <c r="AZ149" s="7"/>
      <c r="BA149" s="7"/>
      <c r="BB149" s="7">
        <v>1</v>
      </c>
      <c r="BC149" s="4">
        <v>4</v>
      </c>
      <c r="BD149" s="8">
        <v>186.59</v>
      </c>
      <c r="BE149" s="4"/>
      <c r="BF149" s="8"/>
      <c r="BG149" s="7"/>
      <c r="BH149" s="7"/>
      <c r="BI149" s="7">
        <v>1</v>
      </c>
      <c r="BJ149" s="4">
        <v>4</v>
      </c>
      <c r="BK149" s="8">
        <v>186.59</v>
      </c>
      <c r="BL149" s="2" t="s">
        <v>964</v>
      </c>
      <c r="BM149" s="7">
        <v>1</v>
      </c>
      <c r="BN149" s="7">
        <v>1</v>
      </c>
      <c r="BO149" s="4">
        <v>3</v>
      </c>
      <c r="BP149" s="8">
        <v>130.53</v>
      </c>
      <c r="BQ149" s="4"/>
      <c r="BR149" s="8"/>
      <c r="BS149" s="7"/>
      <c r="BT149" s="7"/>
      <c r="BU149" s="2" t="s">
        <v>138</v>
      </c>
      <c r="BV149" s="2" t="s">
        <v>129</v>
      </c>
      <c r="BW149" s="2" t="s">
        <v>1797</v>
      </c>
      <c r="BX149" s="2" t="s">
        <v>444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129</v>
      </c>
      <c r="CI149" s="2" t="s">
        <v>1039</v>
      </c>
      <c r="CJ149" s="2" t="s">
        <v>690</v>
      </c>
      <c r="CK149" s="2" t="s">
        <v>141</v>
      </c>
      <c r="CL149" s="2" t="s">
        <v>132</v>
      </c>
      <c r="CM149" s="4">
        <v>1</v>
      </c>
      <c r="CN149" s="8">
        <v>56.06</v>
      </c>
      <c r="CO149" s="4"/>
      <c r="CP149" s="8"/>
      <c r="CQ149" s="7"/>
      <c r="CR149" s="7"/>
      <c r="CS149" s="2" t="s">
        <v>138</v>
      </c>
      <c r="CT149" s="2" t="s">
        <v>129</v>
      </c>
      <c r="CU149" s="2" t="s">
        <v>132</v>
      </c>
      <c r="CV149" s="2" t="s">
        <v>1451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129</v>
      </c>
      <c r="DG149" s="2" t="s">
        <v>1798</v>
      </c>
      <c r="DH149" s="2" t="s">
        <v>1241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129</v>
      </c>
      <c r="DS149" s="2" t="s">
        <v>417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166</v>
      </c>
      <c r="ED149" s="2" t="s">
        <v>129</v>
      </c>
      <c r="EE149" s="2" t="s">
        <v>132</v>
      </c>
      <c r="EF149" s="2" t="s">
        <v>132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171</v>
      </c>
      <c r="EP149" s="2" t="s">
        <v>129</v>
      </c>
      <c r="EQ149" s="2" t="s">
        <v>132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129</v>
      </c>
      <c r="FC149" s="2" t="s">
        <v>454</v>
      </c>
      <c r="FD149" s="2" t="s">
        <v>1799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129</v>
      </c>
      <c r="FO149" s="2" t="s">
        <v>1800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129</v>
      </c>
      <c r="GA149" s="2" t="s">
        <v>369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172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160</v>
      </c>
      <c r="GX149" s="2" t="s">
        <v>129</v>
      </c>
      <c r="GY149" s="2" t="s">
        <v>132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129</v>
      </c>
      <c r="HK149" s="2" t="s">
        <v>344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129</v>
      </c>
      <c r="HW149" s="2" t="s">
        <v>246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129</v>
      </c>
      <c r="II149" s="2" t="s">
        <v>421</v>
      </c>
      <c r="IJ149" s="2" t="s">
        <v>132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171</v>
      </c>
      <c r="IT149" s="2" t="s">
        <v>129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129</v>
      </c>
      <c r="JG149" s="2" t="s">
        <v>1039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132</v>
      </c>
      <c r="KD149" s="2" t="s">
        <v>132</v>
      </c>
      <c r="KE149" s="2" t="s">
        <v>132</v>
      </c>
      <c r="KF149" s="2" t="s">
        <v>132</v>
      </c>
      <c r="KG149" s="2" t="s">
        <v>132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171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172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129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171</v>
      </c>
      <c r="ML149" s="2" t="s">
        <v>129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129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171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171</v>
      </c>
      <c r="OT149" s="2" t="s">
        <v>129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172</v>
      </c>
      <c r="PF149" s="2" t="s">
        <v>129</v>
      </c>
      <c r="PG149" s="2" t="s">
        <v>132</v>
      </c>
      <c r="PH149" s="2" t="s">
        <v>132</v>
      </c>
      <c r="PI149" s="2" t="s">
        <v>141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171</v>
      </c>
      <c r="PR149" s="2" t="s">
        <v>129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172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172</v>
      </c>
      <c r="RN149" s="2" t="s">
        <v>129</v>
      </c>
      <c r="RO149" s="2" t="s">
        <v>132</v>
      </c>
      <c r="RP149" s="2" t="s">
        <v>132</v>
      </c>
      <c r="RQ149" s="2" t="s">
        <v>141</v>
      </c>
      <c r="RR149" s="2" t="s">
        <v>132</v>
      </c>
    </row>
    <row r="150">
      <c r="A150" s="2" t="s">
        <v>1801</v>
      </c>
      <c r="B150" s="2" t="s">
        <v>121</v>
      </c>
      <c r="C150" s="2" t="s">
        <v>1712</v>
      </c>
      <c r="D150" s="2" t="s">
        <v>522</v>
      </c>
      <c r="E150" s="2" t="s">
        <v>523</v>
      </c>
      <c r="F150" s="2" t="s">
        <v>1802</v>
      </c>
      <c r="G150" s="2" t="s">
        <v>1802</v>
      </c>
      <c r="H150" s="2" t="s">
        <v>1802</v>
      </c>
      <c r="I150" s="2" t="s">
        <v>1803</v>
      </c>
      <c r="J150" s="2" t="s">
        <v>127</v>
      </c>
      <c r="K150" s="2" t="s">
        <v>128</v>
      </c>
      <c r="L150" s="3">
        <v>51.92</v>
      </c>
      <c r="M150" s="3">
        <v>54.52</v>
      </c>
      <c r="N150" s="3">
        <v>114.99</v>
      </c>
      <c r="O150" s="2" t="s">
        <v>129</v>
      </c>
      <c r="P150" s="2" t="s">
        <v>219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185</v>
      </c>
      <c r="V150" s="2" t="s">
        <v>133</v>
      </c>
      <c r="W150" s="2" t="s">
        <v>515</v>
      </c>
      <c r="X150" s="2" t="s">
        <v>1715</v>
      </c>
      <c r="Y150" s="2" t="s">
        <v>1804</v>
      </c>
      <c r="Z150" s="4">
        <v>118</v>
      </c>
      <c r="AA150" s="4">
        <f>=ROUNDDOWN(62.1052631578947,0)</f>
      </c>
      <c r="AB150" s="5">
        <v>1.9</v>
      </c>
      <c r="AC150" s="2" t="s">
        <v>132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</v>
      </c>
      <c r="AQ150" s="8">
        <v>69.83</v>
      </c>
      <c r="AR150" s="4"/>
      <c r="AS150" s="8"/>
      <c r="AT150" s="7"/>
      <c r="AU150" s="7"/>
      <c r="AV150" s="4">
        <v>1</v>
      </c>
      <c r="AW150" s="8">
        <v>69.83</v>
      </c>
      <c r="AX150" s="4"/>
      <c r="AY150" s="8"/>
      <c r="AZ150" s="7"/>
      <c r="BA150" s="7"/>
      <c r="BB150" s="7">
        <v>1</v>
      </c>
      <c r="BC150" s="4">
        <v>1</v>
      </c>
      <c r="BD150" s="8">
        <v>69.83</v>
      </c>
      <c r="BE150" s="4"/>
      <c r="BF150" s="8"/>
      <c r="BG150" s="7"/>
      <c r="BH150" s="7"/>
      <c r="BI150" s="7">
        <v>1</v>
      </c>
      <c r="BJ150" s="4">
        <v>1</v>
      </c>
      <c r="BK150" s="8">
        <v>69.83</v>
      </c>
      <c r="BL150" s="2" t="s">
        <v>1051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129</v>
      </c>
      <c r="BW150" s="2" t="s">
        <v>1805</v>
      </c>
      <c r="BX150" s="2" t="s">
        <v>702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129</v>
      </c>
      <c r="CI150" s="2" t="s">
        <v>1804</v>
      </c>
      <c r="CJ150" s="2" t="s">
        <v>1806</v>
      </c>
      <c r="CK150" s="2" t="s">
        <v>141</v>
      </c>
      <c r="CL150" s="2" t="s">
        <v>132</v>
      </c>
      <c r="CM150" s="4">
        <v>1</v>
      </c>
      <c r="CN150" s="8">
        <v>69.83</v>
      </c>
      <c r="CO150" s="4"/>
      <c r="CP150" s="8"/>
      <c r="CQ150" s="7"/>
      <c r="CR150" s="7"/>
      <c r="CS150" s="2" t="s">
        <v>138</v>
      </c>
      <c r="CT150" s="2" t="s">
        <v>129</v>
      </c>
      <c r="CU150" s="2" t="s">
        <v>132</v>
      </c>
      <c r="CV150" s="2" t="s">
        <v>132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129</v>
      </c>
      <c r="DG150" s="2" t="s">
        <v>1807</v>
      </c>
      <c r="DH150" s="2" t="s">
        <v>1808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138</v>
      </c>
      <c r="DR150" s="2" t="s">
        <v>129</v>
      </c>
      <c r="DS150" s="2" t="s">
        <v>361</v>
      </c>
      <c r="DT150" s="2" t="s">
        <v>563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129</v>
      </c>
      <c r="EE150" s="2" t="s">
        <v>1807</v>
      </c>
      <c r="EF150" s="2" t="s">
        <v>633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171</v>
      </c>
      <c r="EP150" s="2" t="s">
        <v>129</v>
      </c>
      <c r="EQ150" s="2" t="s">
        <v>132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129</v>
      </c>
      <c r="FC150" s="2" t="s">
        <v>493</v>
      </c>
      <c r="FD150" s="2" t="s">
        <v>838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138</v>
      </c>
      <c r="FN150" s="2" t="s">
        <v>129</v>
      </c>
      <c r="FO150" s="2" t="s">
        <v>397</v>
      </c>
      <c r="FP150" s="2" t="s">
        <v>1149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129</v>
      </c>
      <c r="GA150" s="2" t="s">
        <v>452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172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160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129</v>
      </c>
      <c r="HK150" s="2" t="s">
        <v>387</v>
      </c>
      <c r="HL150" s="2" t="s">
        <v>1046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129</v>
      </c>
      <c r="HW150" s="2" t="s">
        <v>246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129</v>
      </c>
      <c r="II150" s="2" t="s">
        <v>643</v>
      </c>
      <c r="IJ150" s="2" t="s">
        <v>132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171</v>
      </c>
      <c r="IT150" s="2" t="s">
        <v>129</v>
      </c>
      <c r="IU150" s="2" t="s">
        <v>132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129</v>
      </c>
      <c r="JG150" s="2" t="s">
        <v>1807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160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172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172</v>
      </c>
      <c r="LN150" s="2" t="s">
        <v>129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171</v>
      </c>
      <c r="ML150" s="2" t="s">
        <v>129</v>
      </c>
      <c r="MM150" s="2" t="s">
        <v>132</v>
      </c>
      <c r="MN150" s="2" t="s">
        <v>132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173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171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172</v>
      </c>
      <c r="PF150" s="2" t="s">
        <v>129</v>
      </c>
      <c r="PG150" s="2" t="s">
        <v>132</v>
      </c>
      <c r="PH150" s="2" t="s">
        <v>132</v>
      </c>
      <c r="PI150" s="2" t="s">
        <v>141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173</v>
      </c>
      <c r="QQ150" s="2" t="s">
        <v>132</v>
      </c>
      <c r="QR150" s="2" t="s">
        <v>132</v>
      </c>
      <c r="QS150" s="2" t="s">
        <v>141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172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172</v>
      </c>
      <c r="RN150" s="2" t="s">
        <v>129</v>
      </c>
      <c r="RO150" s="2" t="s">
        <v>132</v>
      </c>
      <c r="RP150" s="2" t="s">
        <v>132</v>
      </c>
      <c r="RQ150" s="2" t="s">
        <v>141</v>
      </c>
      <c r="RR150" s="2" t="s">
        <v>132</v>
      </c>
    </row>
    <row r="151">
      <c r="A151" s="2" t="s">
        <v>1809</v>
      </c>
      <c r="B151" s="2" t="s">
        <v>121</v>
      </c>
      <c r="C151" s="2" t="s">
        <v>1712</v>
      </c>
      <c r="D151" s="2" t="s">
        <v>522</v>
      </c>
      <c r="E151" s="2" t="s">
        <v>523</v>
      </c>
      <c r="F151" s="2" t="s">
        <v>1810</v>
      </c>
      <c r="G151" s="2" t="s">
        <v>1810</v>
      </c>
      <c r="H151" s="2" t="s">
        <v>1810</v>
      </c>
      <c r="I151" s="2" t="s">
        <v>1811</v>
      </c>
      <c r="J151" s="2" t="s">
        <v>127</v>
      </c>
      <c r="K151" s="2" t="s">
        <v>1070</v>
      </c>
      <c r="L151" s="3">
        <v>82.8</v>
      </c>
      <c r="M151" s="3">
        <v>86.94</v>
      </c>
      <c r="N151" s="3">
        <v>189.99</v>
      </c>
      <c r="O151" s="2" t="s">
        <v>290</v>
      </c>
      <c r="P151" s="2" t="s">
        <v>291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185</v>
      </c>
      <c r="V151" s="2" t="s">
        <v>133</v>
      </c>
      <c r="W151" s="2" t="s">
        <v>258</v>
      </c>
      <c r="X151" s="2" t="s">
        <v>1723</v>
      </c>
      <c r="Y151" s="2" t="s">
        <v>443</v>
      </c>
      <c r="Z151" s="4">
        <v>53</v>
      </c>
      <c r="AA151" s="4">
        <f>=ROUNDDOWN(53,0)</f>
      </c>
      <c r="AB151" s="5">
        <v>1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138</v>
      </c>
      <c r="BV151" s="2" t="s">
        <v>129</v>
      </c>
      <c r="BW151" s="2" t="s">
        <v>660</v>
      </c>
      <c r="BX151" s="2" t="s">
        <v>1812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129</v>
      </c>
      <c r="CI151" s="2" t="s">
        <v>443</v>
      </c>
      <c r="CJ151" s="2" t="s">
        <v>855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171</v>
      </c>
      <c r="CT151" s="2" t="s">
        <v>129</v>
      </c>
      <c r="CU151" s="2" t="s">
        <v>132</v>
      </c>
      <c r="CV151" s="2" t="s">
        <v>132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129</v>
      </c>
      <c r="DG151" s="2" t="s">
        <v>438</v>
      </c>
      <c r="DH151" s="2" t="s">
        <v>1813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171</v>
      </c>
      <c r="DR151" s="2" t="s">
        <v>129</v>
      </c>
      <c r="DS151" s="2" t="s">
        <v>132</v>
      </c>
      <c r="DT151" s="2" t="s">
        <v>132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166</v>
      </c>
      <c r="ED151" s="2" t="s">
        <v>129</v>
      </c>
      <c r="EE151" s="2" t="s">
        <v>132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171</v>
      </c>
      <c r="EP151" s="2" t="s">
        <v>129</v>
      </c>
      <c r="EQ151" s="2" t="s">
        <v>132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129</v>
      </c>
      <c r="FC151" s="2" t="s">
        <v>493</v>
      </c>
      <c r="FD151" s="2" t="s">
        <v>1814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129</v>
      </c>
      <c r="FO151" s="2" t="s">
        <v>397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129</v>
      </c>
      <c r="GA151" s="2" t="s">
        <v>452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172</v>
      </c>
      <c r="GL151" s="2" t="s">
        <v>129</v>
      </c>
      <c r="GM151" s="2" t="s">
        <v>132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160</v>
      </c>
      <c r="GX151" s="2" t="s">
        <v>129</v>
      </c>
      <c r="GY151" s="2" t="s">
        <v>132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129</v>
      </c>
      <c r="HK151" s="2" t="s">
        <v>468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308</v>
      </c>
      <c r="HV151" s="2" t="s">
        <v>129</v>
      </c>
      <c r="HW151" s="2" t="s">
        <v>246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129</v>
      </c>
      <c r="II151" s="2" t="s">
        <v>375</v>
      </c>
      <c r="IJ151" s="2" t="s">
        <v>132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171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129</v>
      </c>
      <c r="JG151" s="2" t="s">
        <v>443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171</v>
      </c>
      <c r="KD151" s="2" t="s">
        <v>129</v>
      </c>
      <c r="KE151" s="2" t="s">
        <v>132</v>
      </c>
      <c r="KF151" s="2" t="s">
        <v>132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171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172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171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171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172</v>
      </c>
      <c r="PF151" s="2" t="s">
        <v>129</v>
      </c>
      <c r="PG151" s="2" t="s">
        <v>132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171</v>
      </c>
      <c r="PR151" s="2" t="s">
        <v>129</v>
      </c>
      <c r="PS151" s="2" t="s">
        <v>132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172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171</v>
      </c>
      <c r="RN151" s="2" t="s">
        <v>129</v>
      </c>
      <c r="RO151" s="2" t="s">
        <v>132</v>
      </c>
      <c r="RP151" s="2" t="s">
        <v>132</v>
      </c>
      <c r="RQ151" s="2" t="s">
        <v>141</v>
      </c>
      <c r="RR151" s="2" t="s">
        <v>132</v>
      </c>
    </row>
    <row r="152">
      <c r="A152" s="2" t="s">
        <v>1815</v>
      </c>
      <c r="B152" s="2" t="s">
        <v>121</v>
      </c>
      <c r="C152" s="2" t="s">
        <v>1712</v>
      </c>
      <c r="D152" s="2" t="s">
        <v>522</v>
      </c>
      <c r="E152" s="2" t="s">
        <v>523</v>
      </c>
      <c r="F152" s="2" t="s">
        <v>1816</v>
      </c>
      <c r="G152" s="2" t="s">
        <v>1816</v>
      </c>
      <c r="H152" s="2" t="s">
        <v>1816</v>
      </c>
      <c r="I152" s="2" t="s">
        <v>1817</v>
      </c>
      <c r="J152" s="2" t="s">
        <v>127</v>
      </c>
      <c r="K152" s="2" t="s">
        <v>931</v>
      </c>
      <c r="L152" s="3">
        <v>45</v>
      </c>
      <c r="M152" s="3">
        <v>47.25</v>
      </c>
      <c r="N152" s="3">
        <v>104.99</v>
      </c>
      <c r="O152" s="2" t="s">
        <v>129</v>
      </c>
      <c r="P152" s="2" t="s">
        <v>219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185</v>
      </c>
      <c r="V152" s="2" t="s">
        <v>133</v>
      </c>
      <c r="W152" s="2" t="s">
        <v>515</v>
      </c>
      <c r="X152" s="2" t="s">
        <v>1740</v>
      </c>
      <c r="Y152" s="2" t="s">
        <v>670</v>
      </c>
      <c r="Z152" s="4">
        <v>91</v>
      </c>
      <c r="AA152" s="4">
        <f>=ROUNDDOWN(91,0)</f>
      </c>
      <c r="AB152" s="5">
        <v>1</v>
      </c>
      <c r="AC152" s="2" t="s">
        <v>132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129</v>
      </c>
      <c r="BW152" s="2" t="s">
        <v>672</v>
      </c>
      <c r="BX152" s="2" t="s">
        <v>1601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129</v>
      </c>
      <c r="CI152" s="2" t="s">
        <v>670</v>
      </c>
      <c r="CJ152" s="2" t="s">
        <v>1818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129</v>
      </c>
      <c r="CU152" s="2" t="s">
        <v>132</v>
      </c>
      <c r="CV152" s="2" t="s">
        <v>1819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129</v>
      </c>
      <c r="DG152" s="2" t="s">
        <v>675</v>
      </c>
      <c r="DH152" s="2" t="s">
        <v>1710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138</v>
      </c>
      <c r="DR152" s="2" t="s">
        <v>129</v>
      </c>
      <c r="DS152" s="2" t="s">
        <v>417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418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171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129</v>
      </c>
      <c r="FC152" s="2" t="s">
        <v>454</v>
      </c>
      <c r="FD152" s="2" t="s">
        <v>1347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129</v>
      </c>
      <c r="FO152" s="2" t="s">
        <v>679</v>
      </c>
      <c r="FP152" s="2" t="s">
        <v>1779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138</v>
      </c>
      <c r="FZ152" s="2" t="s">
        <v>129</v>
      </c>
      <c r="GA152" s="2" t="s">
        <v>452</v>
      </c>
      <c r="GB152" s="2" t="s">
        <v>662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172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160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129</v>
      </c>
      <c r="HK152" s="2" t="s">
        <v>453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129</v>
      </c>
      <c r="HW152" s="2" t="s">
        <v>246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451</v>
      </c>
      <c r="IJ152" s="2" t="s">
        <v>1039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171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129</v>
      </c>
      <c r="JG152" s="2" t="s">
        <v>675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132</v>
      </c>
      <c r="JR152" s="2" t="s">
        <v>132</v>
      </c>
      <c r="JS152" s="2" t="s">
        <v>132</v>
      </c>
      <c r="JT152" s="2" t="s">
        <v>132</v>
      </c>
      <c r="JU152" s="2" t="s">
        <v>132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171</v>
      </c>
      <c r="KD152" s="2" t="s">
        <v>129</v>
      </c>
      <c r="KE152" s="2" t="s">
        <v>132</v>
      </c>
      <c r="KF152" s="2" t="s">
        <v>132</v>
      </c>
      <c r="KG152" s="2" t="s">
        <v>141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171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172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171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129</v>
      </c>
      <c r="NK152" s="2" t="s">
        <v>132</v>
      </c>
      <c r="NL152" s="2" t="s">
        <v>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171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172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171</v>
      </c>
      <c r="PR152" s="2" t="s">
        <v>129</v>
      </c>
      <c r="PS152" s="2" t="s">
        <v>132</v>
      </c>
      <c r="PT152" s="2" t="s">
        <v>132</v>
      </c>
      <c r="PU152" s="2" t="s">
        <v>141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172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172</v>
      </c>
      <c r="RN152" s="2" t="s">
        <v>129</v>
      </c>
      <c r="RO152" s="2" t="s">
        <v>132</v>
      </c>
      <c r="RP152" s="2" t="s">
        <v>132</v>
      </c>
      <c r="RQ152" s="2" t="s">
        <v>141</v>
      </c>
      <c r="RR152" s="2" t="s">
        <v>132</v>
      </c>
    </row>
    <row r="153">
      <c r="A153" s="2" t="s">
        <v>1820</v>
      </c>
      <c r="B153" s="2" t="s">
        <v>121</v>
      </c>
      <c r="C153" s="2" t="s">
        <v>1712</v>
      </c>
      <c r="D153" s="2" t="s">
        <v>522</v>
      </c>
      <c r="E153" s="2" t="s">
        <v>523</v>
      </c>
      <c r="F153" s="2" t="s">
        <v>1821</v>
      </c>
      <c r="G153" s="2" t="s">
        <v>1821</v>
      </c>
      <c r="H153" s="2" t="s">
        <v>1821</v>
      </c>
      <c r="I153" s="2" t="s">
        <v>1822</v>
      </c>
      <c r="J153" s="2" t="s">
        <v>127</v>
      </c>
      <c r="K153" s="2" t="s">
        <v>1823</v>
      </c>
      <c r="L153" s="3">
        <v>90</v>
      </c>
      <c r="M153" s="3">
        <v>94.5</v>
      </c>
      <c r="N153" s="3">
        <v>189.99</v>
      </c>
      <c r="O153" s="2" t="s">
        <v>129</v>
      </c>
      <c r="P153" s="2" t="s">
        <v>407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1312</v>
      </c>
      <c r="V153" s="2" t="s">
        <v>133</v>
      </c>
      <c r="W153" s="2" t="s">
        <v>1740</v>
      </c>
      <c r="X153" s="2" t="s">
        <v>132</v>
      </c>
      <c r="Y153" s="2" t="s">
        <v>1824</v>
      </c>
      <c r="Z153" s="4">
        <v>68</v>
      </c>
      <c r="AA153" s="4">
        <f>=ROUNDDOWN(340,0)</f>
      </c>
      <c r="AB153" s="5">
        <v>0.2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138</v>
      </c>
      <c r="BV153" s="2" t="s">
        <v>129</v>
      </c>
      <c r="BW153" s="2" t="s">
        <v>1602</v>
      </c>
      <c r="BX153" s="2" t="s">
        <v>1656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129</v>
      </c>
      <c r="CI153" s="2" t="s">
        <v>1279</v>
      </c>
      <c r="CJ153" s="2" t="s">
        <v>433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129</v>
      </c>
      <c r="CU153" s="2" t="s">
        <v>132</v>
      </c>
      <c r="CV153" s="2" t="s">
        <v>132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129</v>
      </c>
      <c r="DG153" s="2" t="s">
        <v>1825</v>
      </c>
      <c r="DH153" s="2" t="s">
        <v>132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138</v>
      </c>
      <c r="DR153" s="2" t="s">
        <v>129</v>
      </c>
      <c r="DS153" s="2" t="s">
        <v>417</v>
      </c>
      <c r="DT153" s="2" t="s">
        <v>132</v>
      </c>
      <c r="DU153" s="2" t="s">
        <v>141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418</v>
      </c>
      <c r="ED153" s="2" t="s">
        <v>129</v>
      </c>
      <c r="EE153" s="2" t="s">
        <v>132</v>
      </c>
      <c r="EF153" s="2" t="s">
        <v>132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171</v>
      </c>
      <c r="EP153" s="2" t="s">
        <v>129</v>
      </c>
      <c r="EQ153" s="2" t="s">
        <v>132</v>
      </c>
      <c r="ER153" s="2" t="s">
        <v>132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308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138</v>
      </c>
      <c r="FN153" s="2" t="s">
        <v>129</v>
      </c>
      <c r="FO153" s="2" t="s">
        <v>1800</v>
      </c>
      <c r="FP153" s="2" t="s">
        <v>965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129</v>
      </c>
      <c r="GA153" s="2" t="s">
        <v>369</v>
      </c>
      <c r="GB153" s="2" t="s">
        <v>132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172</v>
      </c>
      <c r="GL153" s="2" t="s">
        <v>129</v>
      </c>
      <c r="GM153" s="2" t="s">
        <v>132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160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129</v>
      </c>
      <c r="HK153" s="2" t="s">
        <v>344</v>
      </c>
      <c r="HL153" s="2" t="s">
        <v>132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129</v>
      </c>
      <c r="HW153" s="2" t="s">
        <v>246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421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171</v>
      </c>
      <c r="IT153" s="2" t="s">
        <v>129</v>
      </c>
      <c r="IU153" s="2" t="s">
        <v>132</v>
      </c>
      <c r="IV153" s="2" t="s">
        <v>132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129</v>
      </c>
      <c r="JG153" s="2" t="s">
        <v>1279</v>
      </c>
      <c r="JH153" s="2" t="s">
        <v>132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171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172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171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172</v>
      </c>
      <c r="NJ153" s="2" t="s">
        <v>129</v>
      </c>
      <c r="NK153" s="2" t="s">
        <v>132</v>
      </c>
      <c r="NL153" s="2" t="s">
        <v>132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171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172</v>
      </c>
      <c r="PF153" s="2" t="s">
        <v>129</v>
      </c>
      <c r="PG153" s="2" t="s">
        <v>132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171</v>
      </c>
      <c r="PR153" s="2" t="s">
        <v>129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172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172</v>
      </c>
      <c r="RN153" s="2" t="s">
        <v>129</v>
      </c>
      <c r="RO153" s="2" t="s">
        <v>132</v>
      </c>
      <c r="RP153" s="2" t="s">
        <v>132</v>
      </c>
      <c r="RQ153" s="2" t="s">
        <v>141</v>
      </c>
      <c r="RR153" s="2" t="s">
        <v>132</v>
      </c>
    </row>
    <row r="154">
      <c r="A154" s="2" t="s">
        <v>1826</v>
      </c>
      <c r="B154" s="2" t="s">
        <v>121</v>
      </c>
      <c r="C154" s="2" t="s">
        <v>1712</v>
      </c>
      <c r="D154" s="2" t="s">
        <v>123</v>
      </c>
      <c r="E154" s="2" t="s">
        <v>124</v>
      </c>
      <c r="F154" s="2" t="s">
        <v>1827</v>
      </c>
      <c r="G154" s="2" t="s">
        <v>1827</v>
      </c>
      <c r="H154" s="2" t="s">
        <v>1827</v>
      </c>
      <c r="I154" s="2" t="s">
        <v>1828</v>
      </c>
      <c r="J154" s="2" t="s">
        <v>127</v>
      </c>
      <c r="K154" s="2" t="s">
        <v>425</v>
      </c>
      <c r="L154" s="3">
        <v>89.1</v>
      </c>
      <c r="M154" s="3">
        <v>93.56</v>
      </c>
      <c r="N154" s="3">
        <v>209</v>
      </c>
      <c r="O154" s="2" t="s">
        <v>290</v>
      </c>
      <c r="P154" s="2" t="s">
        <v>291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185</v>
      </c>
      <c r="V154" s="2" t="s">
        <v>133</v>
      </c>
      <c r="W154" s="2" t="s">
        <v>134</v>
      </c>
      <c r="X154" s="2" t="s">
        <v>1715</v>
      </c>
      <c r="Y154" s="2" t="s">
        <v>443</v>
      </c>
      <c r="Z154" s="4">
        <v>57</v>
      </c>
      <c r="AA154" s="4">
        <f>=ROUNDDOWN(28.5,0)</f>
      </c>
      <c r="AB154" s="5">
        <v>2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</v>
      </c>
      <c r="AQ154" s="8">
        <v>118.5</v>
      </c>
      <c r="AR154" s="4"/>
      <c r="AS154" s="8"/>
      <c r="AT154" s="7"/>
      <c r="AU154" s="7"/>
      <c r="AV154" s="4">
        <v>3</v>
      </c>
      <c r="AW154" s="8">
        <v>118.5</v>
      </c>
      <c r="AX154" s="4"/>
      <c r="AY154" s="8"/>
      <c r="AZ154" s="7"/>
      <c r="BA154" s="7"/>
      <c r="BB154" s="7">
        <v>1</v>
      </c>
      <c r="BC154" s="4">
        <v>3</v>
      </c>
      <c r="BD154" s="8">
        <v>118.5</v>
      </c>
      <c r="BE154" s="4"/>
      <c r="BF154" s="8"/>
      <c r="BG154" s="7"/>
      <c r="BH154" s="7"/>
      <c r="BI154" s="7">
        <v>1</v>
      </c>
      <c r="BJ154" s="4">
        <v>3</v>
      </c>
      <c r="BK154" s="8">
        <v>118.5</v>
      </c>
      <c r="BL154" s="2" t="s">
        <v>16</v>
      </c>
      <c r="BM154" s="7">
        <v>1</v>
      </c>
      <c r="BN154" s="7">
        <v>1</v>
      </c>
      <c r="BO154" s="4">
        <v>3</v>
      </c>
      <c r="BP154" s="8">
        <v>118.5</v>
      </c>
      <c r="BQ154" s="4"/>
      <c r="BR154" s="8"/>
      <c r="BS154" s="7"/>
      <c r="BT154" s="7"/>
      <c r="BU154" s="2" t="s">
        <v>138</v>
      </c>
      <c r="BV154" s="2" t="s">
        <v>129</v>
      </c>
      <c r="BW154" s="2" t="s">
        <v>395</v>
      </c>
      <c r="BX154" s="2" t="s">
        <v>705</v>
      </c>
      <c r="BY154" s="2" t="s">
        <v>141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138</v>
      </c>
      <c r="CH154" s="2" t="s">
        <v>129</v>
      </c>
      <c r="CI154" s="2" t="s">
        <v>443</v>
      </c>
      <c r="CJ154" s="2" t="s">
        <v>1829</v>
      </c>
      <c r="CK154" s="2" t="s">
        <v>141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129</v>
      </c>
      <c r="CU154" s="2" t="s">
        <v>132</v>
      </c>
      <c r="CV154" s="2" t="s">
        <v>132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129</v>
      </c>
      <c r="DG154" s="2" t="s">
        <v>438</v>
      </c>
      <c r="DH154" s="2" t="s">
        <v>890</v>
      </c>
      <c r="DI154" s="2" t="s">
        <v>141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171</v>
      </c>
      <c r="DR154" s="2" t="s">
        <v>129</v>
      </c>
      <c r="DS154" s="2" t="s">
        <v>132</v>
      </c>
      <c r="DT154" s="2" t="s">
        <v>132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129</v>
      </c>
      <c r="EE154" s="2" t="s">
        <v>449</v>
      </c>
      <c r="EF154" s="2" t="s">
        <v>132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171</v>
      </c>
      <c r="EP154" s="2" t="s">
        <v>129</v>
      </c>
      <c r="EQ154" s="2" t="s">
        <v>132</v>
      </c>
      <c r="ER154" s="2" t="s">
        <v>132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129</v>
      </c>
      <c r="FC154" s="2" t="s">
        <v>493</v>
      </c>
      <c r="FD154" s="2" t="s">
        <v>494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129</v>
      </c>
      <c r="FO154" s="2" t="s">
        <v>397</v>
      </c>
      <c r="FP154" s="2" t="s">
        <v>366</v>
      </c>
      <c r="FQ154" s="2" t="s">
        <v>141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129</v>
      </c>
      <c r="GA154" s="2" t="s">
        <v>452</v>
      </c>
      <c r="GB154" s="2" t="s">
        <v>1830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172</v>
      </c>
      <c r="GL154" s="2" t="s">
        <v>129</v>
      </c>
      <c r="GM154" s="2" t="s">
        <v>132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160</v>
      </c>
      <c r="GX154" s="2" t="s">
        <v>129</v>
      </c>
      <c r="GY154" s="2" t="s">
        <v>132</v>
      </c>
      <c r="GZ154" s="2" t="s">
        <v>132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129</v>
      </c>
      <c r="HK154" s="2" t="s">
        <v>453</v>
      </c>
      <c r="HL154" s="2" t="s">
        <v>132</v>
      </c>
      <c r="HM154" s="2" t="s">
        <v>141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308</v>
      </c>
      <c r="HV154" s="2" t="s">
        <v>129</v>
      </c>
      <c r="HW154" s="2" t="s">
        <v>246</v>
      </c>
      <c r="HX154" s="2" t="s">
        <v>132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129</v>
      </c>
      <c r="II154" s="2" t="s">
        <v>375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171</v>
      </c>
      <c r="IT154" s="2" t="s">
        <v>129</v>
      </c>
      <c r="IU154" s="2" t="s">
        <v>132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129</v>
      </c>
      <c r="JG154" s="2" t="s">
        <v>443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171</v>
      </c>
      <c r="KD154" s="2" t="s">
        <v>129</v>
      </c>
      <c r="KE154" s="2" t="s">
        <v>132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171</v>
      </c>
      <c r="KP154" s="2" t="s">
        <v>129</v>
      </c>
      <c r="KQ154" s="2" t="s">
        <v>132</v>
      </c>
      <c r="KR154" s="2" t="s">
        <v>132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172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171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129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171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172</v>
      </c>
      <c r="PF154" s="2" t="s">
        <v>129</v>
      </c>
      <c r="PG154" s="2" t="s">
        <v>132</v>
      </c>
      <c r="PH154" s="2" t="s">
        <v>132</v>
      </c>
      <c r="PI154" s="2" t="s">
        <v>141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171</v>
      </c>
      <c r="PR154" s="2" t="s">
        <v>129</v>
      </c>
      <c r="PS154" s="2" t="s">
        <v>132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172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171</v>
      </c>
      <c r="RN154" s="2" t="s">
        <v>129</v>
      </c>
      <c r="RO154" s="2" t="s">
        <v>132</v>
      </c>
      <c r="RP154" s="2" t="s">
        <v>132</v>
      </c>
      <c r="RQ154" s="2" t="s">
        <v>141</v>
      </c>
      <c r="RR154" s="2" t="s">
        <v>132</v>
      </c>
    </row>
    <row r="155">
      <c r="A155" s="2" t="s">
        <v>1831</v>
      </c>
      <c r="B155" s="2" t="s">
        <v>121</v>
      </c>
      <c r="C155" s="2" t="s">
        <v>1712</v>
      </c>
      <c r="D155" s="2" t="s">
        <v>123</v>
      </c>
      <c r="E155" s="2" t="s">
        <v>124</v>
      </c>
      <c r="F155" s="2" t="s">
        <v>1832</v>
      </c>
      <c r="G155" s="2" t="s">
        <v>1832</v>
      </c>
      <c r="H155" s="2" t="s">
        <v>1832</v>
      </c>
      <c r="I155" s="2" t="s">
        <v>1833</v>
      </c>
      <c r="J155" s="2" t="s">
        <v>127</v>
      </c>
      <c r="K155" s="2" t="s">
        <v>1834</v>
      </c>
      <c r="L155" s="3">
        <v>142.2</v>
      </c>
      <c r="M155" s="3">
        <v>149.31</v>
      </c>
      <c r="N155" s="3">
        <v>329.99</v>
      </c>
      <c r="O155" s="2" t="s">
        <v>290</v>
      </c>
      <c r="P155" s="2" t="s">
        <v>291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185</v>
      </c>
      <c r="V155" s="2" t="s">
        <v>133</v>
      </c>
      <c r="W155" s="2" t="s">
        <v>669</v>
      </c>
      <c r="X155" s="2" t="s">
        <v>1715</v>
      </c>
      <c r="Y155" s="2" t="s">
        <v>443</v>
      </c>
      <c r="Z155" s="4">
        <v>93</v>
      </c>
      <c r="AA155" s="4">
        <f>=ROUNDDOWN(93,0)</f>
      </c>
      <c r="AB155" s="5">
        <v>1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129</v>
      </c>
      <c r="BW155" s="2" t="s">
        <v>395</v>
      </c>
      <c r="BX155" s="2" t="s">
        <v>132</v>
      </c>
      <c r="BY155" s="2" t="s">
        <v>141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129</v>
      </c>
      <c r="CI155" s="2" t="s">
        <v>443</v>
      </c>
      <c r="CJ155" s="2" t="s">
        <v>389</v>
      </c>
      <c r="CK155" s="2" t="s">
        <v>141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129</v>
      </c>
      <c r="CU155" s="2" t="s">
        <v>132</v>
      </c>
      <c r="CV155" s="2" t="s">
        <v>132</v>
      </c>
      <c r="CW155" s="2" t="s">
        <v>141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438</v>
      </c>
      <c r="DH155" s="2" t="s">
        <v>1835</v>
      </c>
      <c r="DI155" s="2" t="s">
        <v>141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171</v>
      </c>
      <c r="DR155" s="2" t="s">
        <v>129</v>
      </c>
      <c r="DS155" s="2" t="s">
        <v>132</v>
      </c>
      <c r="DT155" s="2" t="s">
        <v>132</v>
      </c>
      <c r="DU155" s="2" t="s">
        <v>141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129</v>
      </c>
      <c r="EE155" s="2" t="s">
        <v>449</v>
      </c>
      <c r="EF155" s="2" t="s">
        <v>132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129</v>
      </c>
      <c r="EQ155" s="2" t="s">
        <v>364</v>
      </c>
      <c r="ER155" s="2" t="s">
        <v>132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129</v>
      </c>
      <c r="FC155" s="2" t="s">
        <v>493</v>
      </c>
      <c r="FD155" s="2" t="s">
        <v>132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129</v>
      </c>
      <c r="FO155" s="2" t="s">
        <v>397</v>
      </c>
      <c r="FP155" s="2" t="s">
        <v>132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129</v>
      </c>
      <c r="GA155" s="2" t="s">
        <v>452</v>
      </c>
      <c r="GB155" s="2" t="s">
        <v>132</v>
      </c>
      <c r="GC155" s="2" t="s">
        <v>141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172</v>
      </c>
      <c r="GL155" s="2" t="s">
        <v>129</v>
      </c>
      <c r="GM155" s="2" t="s">
        <v>132</v>
      </c>
      <c r="GN155" s="2" t="s">
        <v>132</v>
      </c>
      <c r="GO155" s="2" t="s">
        <v>141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160</v>
      </c>
      <c r="GX155" s="2" t="s">
        <v>129</v>
      </c>
      <c r="GY155" s="2" t="s">
        <v>132</v>
      </c>
      <c r="GZ155" s="2" t="s">
        <v>132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129</v>
      </c>
      <c r="HK155" s="2" t="s">
        <v>468</v>
      </c>
      <c r="HL155" s="2" t="s">
        <v>132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308</v>
      </c>
      <c r="HV155" s="2" t="s">
        <v>129</v>
      </c>
      <c r="HW155" s="2" t="s">
        <v>246</v>
      </c>
      <c r="HX155" s="2" t="s">
        <v>132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129</v>
      </c>
      <c r="II155" s="2" t="s">
        <v>375</v>
      </c>
      <c r="IJ155" s="2" t="s">
        <v>1226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171</v>
      </c>
      <c r="IT155" s="2" t="s">
        <v>129</v>
      </c>
      <c r="IU155" s="2" t="s">
        <v>132</v>
      </c>
      <c r="IV155" s="2" t="s">
        <v>132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129</v>
      </c>
      <c r="JG155" s="2" t="s">
        <v>443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171</v>
      </c>
      <c r="KD155" s="2" t="s">
        <v>129</v>
      </c>
      <c r="KE155" s="2" t="s">
        <v>132</v>
      </c>
      <c r="KF155" s="2" t="s">
        <v>132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171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129</v>
      </c>
      <c r="MY155" s="2" t="s">
        <v>132</v>
      </c>
      <c r="MZ155" s="2" t="s">
        <v>132</v>
      </c>
      <c r="NA155" s="2" t="s">
        <v>141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171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172</v>
      </c>
      <c r="PF155" s="2" t="s">
        <v>129</v>
      </c>
      <c r="PG155" s="2" t="s">
        <v>132</v>
      </c>
      <c r="PH155" s="2" t="s">
        <v>132</v>
      </c>
      <c r="PI155" s="2" t="s">
        <v>141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171</v>
      </c>
      <c r="PR155" s="2" t="s">
        <v>129</v>
      </c>
      <c r="PS155" s="2" t="s">
        <v>132</v>
      </c>
      <c r="PT155" s="2" t="s">
        <v>132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172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171</v>
      </c>
      <c r="RN155" s="2" t="s">
        <v>129</v>
      </c>
      <c r="RO155" s="2" t="s">
        <v>132</v>
      </c>
      <c r="RP155" s="2" t="s">
        <v>132</v>
      </c>
      <c r="RQ155" s="2" t="s">
        <v>141</v>
      </c>
      <c r="RR155" s="2" t="s">
        <v>132</v>
      </c>
    </row>
    <row r="156">
      <c r="A156" s="2" t="s">
        <v>1836</v>
      </c>
      <c r="B156" s="2" t="s">
        <v>121</v>
      </c>
      <c r="C156" s="2" t="s">
        <v>1712</v>
      </c>
      <c r="D156" s="2" t="s">
        <v>123</v>
      </c>
      <c r="E156" s="2" t="s">
        <v>124</v>
      </c>
      <c r="F156" s="2" t="s">
        <v>1837</v>
      </c>
      <c r="G156" s="2" t="s">
        <v>1837</v>
      </c>
      <c r="H156" s="2" t="s">
        <v>1837</v>
      </c>
      <c r="I156" s="2" t="s">
        <v>1838</v>
      </c>
      <c r="J156" s="2" t="s">
        <v>127</v>
      </c>
      <c r="K156" s="2" t="s">
        <v>1839</v>
      </c>
      <c r="L156" s="3">
        <v>182</v>
      </c>
      <c r="M156" s="3">
        <v>191.1</v>
      </c>
      <c r="N156" s="3">
        <v>369.99</v>
      </c>
      <c r="O156" s="2" t="s">
        <v>129</v>
      </c>
      <c r="P156" s="2" t="s">
        <v>483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185</v>
      </c>
      <c r="V156" s="2" t="s">
        <v>1840</v>
      </c>
      <c r="W156" s="2" t="s">
        <v>134</v>
      </c>
      <c r="X156" s="2" t="s">
        <v>1715</v>
      </c>
      <c r="Y156" s="2" t="s">
        <v>132</v>
      </c>
      <c r="Z156" s="4"/>
      <c r="AA156" s="4">
        <f>=ROUNDDOWN({0},0)</f>
      </c>
      <c r="AB156" s="5"/>
      <c r="AC156" s="2" t="s">
        <v>484</v>
      </c>
      <c r="AD156" s="4">
        <v>200</v>
      </c>
      <c r="AE156" s="4">
        <v>200</v>
      </c>
      <c r="AF156" s="6">
        <v>72</v>
      </c>
      <c r="AG156" s="6"/>
      <c r="AH156" s="7">
        <v>0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171</v>
      </c>
      <c r="BV156" s="2" t="s">
        <v>129</v>
      </c>
      <c r="BW156" s="2" t="s">
        <v>132</v>
      </c>
      <c r="BX156" s="2" t="s">
        <v>132</v>
      </c>
      <c r="BY156" s="2" t="s">
        <v>141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129</v>
      </c>
      <c r="CI156" s="2" t="s">
        <v>132</v>
      </c>
      <c r="CJ156" s="2" t="s">
        <v>132</v>
      </c>
      <c r="CK156" s="2" t="s">
        <v>141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230</v>
      </c>
      <c r="CT156" s="2" t="s">
        <v>129</v>
      </c>
      <c r="CU156" s="2" t="s">
        <v>132</v>
      </c>
      <c r="CV156" s="2" t="s">
        <v>132</v>
      </c>
      <c r="CW156" s="2" t="s">
        <v>141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171</v>
      </c>
      <c r="DF156" s="2" t="s">
        <v>129</v>
      </c>
      <c r="DG156" s="2" t="s">
        <v>132</v>
      </c>
      <c r="DH156" s="2" t="s">
        <v>132</v>
      </c>
      <c r="DI156" s="2" t="s">
        <v>141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171</v>
      </c>
      <c r="DR156" s="2" t="s">
        <v>129</v>
      </c>
      <c r="DS156" s="2" t="s">
        <v>132</v>
      </c>
      <c r="DT156" s="2" t="s">
        <v>132</v>
      </c>
      <c r="DU156" s="2" t="s">
        <v>141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171</v>
      </c>
      <c r="ED156" s="2" t="s">
        <v>129</v>
      </c>
      <c r="EE156" s="2" t="s">
        <v>132</v>
      </c>
      <c r="EF156" s="2" t="s">
        <v>132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171</v>
      </c>
      <c r="EP156" s="2" t="s">
        <v>129</v>
      </c>
      <c r="EQ156" s="2" t="s">
        <v>132</v>
      </c>
      <c r="ER156" s="2" t="s">
        <v>132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171</v>
      </c>
      <c r="FB156" s="2" t="s">
        <v>129</v>
      </c>
      <c r="FC156" s="2" t="s">
        <v>132</v>
      </c>
      <c r="FD156" s="2" t="s">
        <v>132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171</v>
      </c>
      <c r="FN156" s="2" t="s">
        <v>129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171</v>
      </c>
      <c r="FZ156" s="2" t="s">
        <v>129</v>
      </c>
      <c r="GA156" s="2" t="s">
        <v>132</v>
      </c>
      <c r="GB156" s="2" t="s">
        <v>132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172</v>
      </c>
      <c r="GL156" s="2" t="s">
        <v>129</v>
      </c>
      <c r="GM156" s="2" t="s">
        <v>132</v>
      </c>
      <c r="GN156" s="2" t="s">
        <v>132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171</v>
      </c>
      <c r="GX156" s="2" t="s">
        <v>129</v>
      </c>
      <c r="GY156" s="2" t="s">
        <v>132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171</v>
      </c>
      <c r="HJ156" s="2" t="s">
        <v>129</v>
      </c>
      <c r="HK156" s="2" t="s">
        <v>132</v>
      </c>
      <c r="HL156" s="2" t="s">
        <v>132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308</v>
      </c>
      <c r="HV156" s="2" t="s">
        <v>129</v>
      </c>
      <c r="HW156" s="2" t="s">
        <v>132</v>
      </c>
      <c r="HX156" s="2" t="s">
        <v>132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171</v>
      </c>
      <c r="IH156" s="2" t="s">
        <v>129</v>
      </c>
      <c r="II156" s="2" t="s">
        <v>132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171</v>
      </c>
      <c r="IT156" s="2" t="s">
        <v>129</v>
      </c>
      <c r="IU156" s="2" t="s">
        <v>132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129</v>
      </c>
      <c r="JG156" s="2" t="s">
        <v>132</v>
      </c>
      <c r="JH156" s="2" t="s">
        <v>132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171</v>
      </c>
      <c r="JR156" s="2" t="s">
        <v>129</v>
      </c>
      <c r="JS156" s="2" t="s">
        <v>132</v>
      </c>
      <c r="JT156" s="2" t="s">
        <v>132</v>
      </c>
      <c r="JU156" s="2" t="s">
        <v>141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171</v>
      </c>
      <c r="KP156" s="2" t="s">
        <v>129</v>
      </c>
      <c r="KQ156" s="2" t="s">
        <v>132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172</v>
      </c>
      <c r="LB156" s="2" t="s">
        <v>129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171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129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129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171</v>
      </c>
      <c r="OH156" s="2" t="s">
        <v>129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129</v>
      </c>
      <c r="OU156" s="2" t="s">
        <v>132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171</v>
      </c>
      <c r="PR156" s="2" t="s">
        <v>129</v>
      </c>
      <c r="PS156" s="2" t="s">
        <v>132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138</v>
      </c>
      <c r="QD156" s="2" t="s">
        <v>129</v>
      </c>
      <c r="QE156" s="2" t="s">
        <v>132</v>
      </c>
      <c r="QF156" s="2" t="s">
        <v>132</v>
      </c>
      <c r="QG156" s="2" t="s">
        <v>141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172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132</v>
      </c>
      <c r="RN156" s="2" t="s">
        <v>132</v>
      </c>
      <c r="RO156" s="2" t="s">
        <v>132</v>
      </c>
      <c r="RP156" s="2" t="s">
        <v>132</v>
      </c>
      <c r="RQ156" s="2" t="s">
        <v>132</v>
      </c>
      <c r="RR156" s="2" t="s">
        <v>132</v>
      </c>
    </row>
    <row r="157">
      <c r="A157" s="2" t="s">
        <v>1841</v>
      </c>
      <c r="B157" s="2" t="s">
        <v>121</v>
      </c>
      <c r="C157" s="2" t="s">
        <v>1712</v>
      </c>
      <c r="D157" s="2" t="s">
        <v>123</v>
      </c>
      <c r="E157" s="2" t="s">
        <v>124</v>
      </c>
      <c r="F157" s="2" t="s">
        <v>1837</v>
      </c>
      <c r="G157" s="2" t="s">
        <v>1837</v>
      </c>
      <c r="H157" s="2" t="s">
        <v>1837</v>
      </c>
      <c r="I157" s="2" t="s">
        <v>1838</v>
      </c>
      <c r="J157" s="2" t="s">
        <v>127</v>
      </c>
      <c r="K157" s="2" t="s">
        <v>1842</v>
      </c>
      <c r="L157" s="3">
        <v>182</v>
      </c>
      <c r="M157" s="3">
        <v>191.1</v>
      </c>
      <c r="N157" s="3">
        <v>369.99</v>
      </c>
      <c r="O157" s="2" t="s">
        <v>129</v>
      </c>
      <c r="P157" s="2" t="s">
        <v>483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185</v>
      </c>
      <c r="V157" s="2" t="s">
        <v>1840</v>
      </c>
      <c r="W157" s="2" t="s">
        <v>134</v>
      </c>
      <c r="X157" s="2" t="s">
        <v>1715</v>
      </c>
      <c r="Y157" s="2" t="s">
        <v>132</v>
      </c>
      <c r="Z157" s="4"/>
      <c r="AA157" s="4">
        <f>=ROUNDDOWN({0},0)</f>
      </c>
      <c r="AB157" s="5"/>
      <c r="AC157" s="2" t="s">
        <v>484</v>
      </c>
      <c r="AD157" s="4">
        <v>100</v>
      </c>
      <c r="AE157" s="4">
        <v>100</v>
      </c>
      <c r="AF157" s="6">
        <v>72</v>
      </c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171</v>
      </c>
      <c r="BV157" s="2" t="s">
        <v>129</v>
      </c>
      <c r="BW157" s="2" t="s">
        <v>132</v>
      </c>
      <c r="BX157" s="2" t="s">
        <v>132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138</v>
      </c>
      <c r="CH157" s="2" t="s">
        <v>129</v>
      </c>
      <c r="CI157" s="2" t="s">
        <v>132</v>
      </c>
      <c r="CJ157" s="2" t="s">
        <v>132</v>
      </c>
      <c r="CK157" s="2" t="s">
        <v>141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230</v>
      </c>
      <c r="CT157" s="2" t="s">
        <v>129</v>
      </c>
      <c r="CU157" s="2" t="s">
        <v>132</v>
      </c>
      <c r="CV157" s="2" t="s">
        <v>132</v>
      </c>
      <c r="CW157" s="2" t="s">
        <v>141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171</v>
      </c>
      <c r="DF157" s="2" t="s">
        <v>129</v>
      </c>
      <c r="DG157" s="2" t="s">
        <v>132</v>
      </c>
      <c r="DH157" s="2" t="s">
        <v>132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171</v>
      </c>
      <c r="DR157" s="2" t="s">
        <v>129</v>
      </c>
      <c r="DS157" s="2" t="s">
        <v>132</v>
      </c>
      <c r="DT157" s="2" t="s">
        <v>132</v>
      </c>
      <c r="DU157" s="2" t="s">
        <v>141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171</v>
      </c>
      <c r="ED157" s="2" t="s">
        <v>129</v>
      </c>
      <c r="EE157" s="2" t="s">
        <v>132</v>
      </c>
      <c r="EF157" s="2" t="s">
        <v>132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171</v>
      </c>
      <c r="EP157" s="2" t="s">
        <v>129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171</v>
      </c>
      <c r="FB157" s="2" t="s">
        <v>129</v>
      </c>
      <c r="FC157" s="2" t="s">
        <v>132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171</v>
      </c>
      <c r="FN157" s="2" t="s">
        <v>129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171</v>
      </c>
      <c r="FZ157" s="2" t="s">
        <v>129</v>
      </c>
      <c r="GA157" s="2" t="s">
        <v>132</v>
      </c>
      <c r="GB157" s="2" t="s">
        <v>132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172</v>
      </c>
      <c r="GL157" s="2" t="s">
        <v>129</v>
      </c>
      <c r="GM157" s="2" t="s">
        <v>132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171</v>
      </c>
      <c r="GX157" s="2" t="s">
        <v>129</v>
      </c>
      <c r="GY157" s="2" t="s">
        <v>132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171</v>
      </c>
      <c r="HJ157" s="2" t="s">
        <v>129</v>
      </c>
      <c r="HK157" s="2" t="s">
        <v>132</v>
      </c>
      <c r="HL157" s="2" t="s">
        <v>132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308</v>
      </c>
      <c r="HV157" s="2" t="s">
        <v>129</v>
      </c>
      <c r="HW157" s="2" t="s">
        <v>132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171</v>
      </c>
      <c r="IH157" s="2" t="s">
        <v>129</v>
      </c>
      <c r="II157" s="2" t="s">
        <v>132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171</v>
      </c>
      <c r="IT157" s="2" t="s">
        <v>129</v>
      </c>
      <c r="IU157" s="2" t="s">
        <v>132</v>
      </c>
      <c r="IV157" s="2" t="s">
        <v>132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138</v>
      </c>
      <c r="JF157" s="2" t="s">
        <v>129</v>
      </c>
      <c r="JG157" s="2" t="s">
        <v>132</v>
      </c>
      <c r="JH157" s="2" t="s">
        <v>132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171</v>
      </c>
      <c r="JR157" s="2" t="s">
        <v>129</v>
      </c>
      <c r="JS157" s="2" t="s">
        <v>132</v>
      </c>
      <c r="JT157" s="2" t="s">
        <v>132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171</v>
      </c>
      <c r="KP157" s="2" t="s">
        <v>129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129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129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129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129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129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129</v>
      </c>
      <c r="OU157" s="2" t="s">
        <v>132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171</v>
      </c>
      <c r="PR157" s="2" t="s">
        <v>129</v>
      </c>
      <c r="PS157" s="2" t="s">
        <v>132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138</v>
      </c>
      <c r="QD157" s="2" t="s">
        <v>129</v>
      </c>
      <c r="QE157" s="2" t="s">
        <v>132</v>
      </c>
      <c r="QF157" s="2" t="s">
        <v>132</v>
      </c>
      <c r="QG157" s="2" t="s">
        <v>141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172</v>
      </c>
      <c r="RB157" s="2" t="s">
        <v>129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132</v>
      </c>
      <c r="RN157" s="2" t="s">
        <v>132</v>
      </c>
      <c r="RO157" s="2" t="s">
        <v>132</v>
      </c>
      <c r="RP157" s="2" t="s">
        <v>132</v>
      </c>
      <c r="RQ157" s="2" t="s">
        <v>132</v>
      </c>
      <c r="RR157" s="2" t="s">
        <v>132</v>
      </c>
    </row>
    <row r="158">
      <c r="A158" s="2" t="s">
        <v>1843</v>
      </c>
      <c r="B158" s="2" t="s">
        <v>121</v>
      </c>
      <c r="C158" s="2" t="s">
        <v>1844</v>
      </c>
      <c r="D158" s="2" t="s">
        <v>123</v>
      </c>
      <c r="E158" s="2" t="s">
        <v>124</v>
      </c>
      <c r="F158" s="2" t="s">
        <v>1845</v>
      </c>
      <c r="G158" s="2" t="s">
        <v>1845</v>
      </c>
      <c r="H158" s="2" t="s">
        <v>1845</v>
      </c>
      <c r="I158" s="2" t="s">
        <v>1846</v>
      </c>
      <c r="J158" s="2" t="s">
        <v>127</v>
      </c>
      <c r="K158" s="2" t="s">
        <v>1847</v>
      </c>
      <c r="L158" s="3">
        <v>123.35</v>
      </c>
      <c r="M158" s="3">
        <v>129.52</v>
      </c>
      <c r="N158" s="3">
        <v>259.99</v>
      </c>
      <c r="O158" s="2" t="s">
        <v>129</v>
      </c>
      <c r="P158" s="2" t="s">
        <v>256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132</v>
      </c>
      <c r="V158" s="2" t="s">
        <v>133</v>
      </c>
      <c r="W158" s="2" t="s">
        <v>134</v>
      </c>
      <c r="X158" s="2" t="s">
        <v>132</v>
      </c>
      <c r="Y158" s="2" t="s">
        <v>211</v>
      </c>
      <c r="Z158" s="4">
        <v>69</v>
      </c>
      <c r="AA158" s="4">
        <f>=ROUNDDOWN(13.8,0)</f>
      </c>
      <c r="AB158" s="5">
        <v>5</v>
      </c>
      <c r="AC158" s="2" t="s">
        <v>586</v>
      </c>
      <c r="AD158" s="4">
        <v>150</v>
      </c>
      <c r="AE158" s="4">
        <v>150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10</v>
      </c>
      <c r="AQ158" s="8">
        <v>1328.54</v>
      </c>
      <c r="AR158" s="4"/>
      <c r="AS158" s="8"/>
      <c r="AT158" s="7"/>
      <c r="AU158" s="7"/>
      <c r="AV158" s="4">
        <v>10</v>
      </c>
      <c r="AW158" s="8">
        <v>1328.54</v>
      </c>
      <c r="AX158" s="4"/>
      <c r="AY158" s="8"/>
      <c r="AZ158" s="7"/>
      <c r="BA158" s="7"/>
      <c r="BB158" s="7">
        <v>1</v>
      </c>
      <c r="BC158" s="4">
        <v>27</v>
      </c>
      <c r="BD158" s="8">
        <v>3664.36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0.3626</v>
      </c>
      <c r="BJ158" s="4">
        <v>10</v>
      </c>
      <c r="BK158" s="8">
        <v>1328.54</v>
      </c>
      <c r="BL158" s="2" t="s">
        <v>1848</v>
      </c>
      <c r="BM158" s="7">
        <v>1</v>
      </c>
      <c r="BN158" s="7">
        <v>1</v>
      </c>
      <c r="BO158" s="4">
        <v>6</v>
      </c>
      <c r="BP158" s="8">
        <v>709.94</v>
      </c>
      <c r="BQ158" s="4"/>
      <c r="BR158" s="8"/>
      <c r="BS158" s="7"/>
      <c r="BT158" s="7"/>
      <c r="BU158" s="2" t="s">
        <v>138</v>
      </c>
      <c r="BV158" s="2" t="s">
        <v>129</v>
      </c>
      <c r="BW158" s="2" t="s">
        <v>1849</v>
      </c>
      <c r="BX158" s="2" t="s">
        <v>1850</v>
      </c>
      <c r="BY158" s="2" t="s">
        <v>141</v>
      </c>
      <c r="BZ158" s="2" t="s">
        <v>132</v>
      </c>
      <c r="CA158" s="4">
        <v>1</v>
      </c>
      <c r="CB158" s="8">
        <v>146.35</v>
      </c>
      <c r="CC158" s="4"/>
      <c r="CD158" s="8"/>
      <c r="CE158" s="7"/>
      <c r="CF158" s="7"/>
      <c r="CG158" s="2" t="s">
        <v>138</v>
      </c>
      <c r="CH158" s="2" t="s">
        <v>129</v>
      </c>
      <c r="CI158" s="2" t="s">
        <v>211</v>
      </c>
      <c r="CJ158" s="2" t="s">
        <v>1851</v>
      </c>
      <c r="CK158" s="2" t="s">
        <v>141</v>
      </c>
      <c r="CL158" s="2" t="s">
        <v>132</v>
      </c>
      <c r="CM158" s="4">
        <v>2</v>
      </c>
      <c r="CN158" s="8">
        <v>298.64</v>
      </c>
      <c r="CO158" s="4"/>
      <c r="CP158" s="8"/>
      <c r="CQ158" s="7"/>
      <c r="CR158" s="7"/>
      <c r="CS158" s="2" t="s">
        <v>138</v>
      </c>
      <c r="CT158" s="2" t="s">
        <v>129</v>
      </c>
      <c r="CU158" s="2" t="s">
        <v>132</v>
      </c>
      <c r="CV158" s="2" t="s">
        <v>132</v>
      </c>
      <c r="CW158" s="2" t="s">
        <v>141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129</v>
      </c>
      <c r="DG158" s="2" t="s">
        <v>1002</v>
      </c>
      <c r="DH158" s="2" t="s">
        <v>205</v>
      </c>
      <c r="DI158" s="2" t="s">
        <v>141</v>
      </c>
      <c r="DJ158" s="2" t="s">
        <v>132</v>
      </c>
      <c r="DK158" s="4">
        <v>1</v>
      </c>
      <c r="DL158" s="8">
        <v>173.61</v>
      </c>
      <c r="DM158" s="4"/>
      <c r="DN158" s="8"/>
      <c r="DO158" s="7"/>
      <c r="DP158" s="7"/>
      <c r="DQ158" s="2" t="s">
        <v>138</v>
      </c>
      <c r="DR158" s="2" t="s">
        <v>129</v>
      </c>
      <c r="DS158" s="2" t="s">
        <v>734</v>
      </c>
      <c r="DT158" s="2" t="s">
        <v>1852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173</v>
      </c>
      <c r="EE158" s="2" t="s">
        <v>1023</v>
      </c>
      <c r="EF158" s="2" t="s">
        <v>1853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129</v>
      </c>
      <c r="EQ158" s="2" t="s">
        <v>150</v>
      </c>
      <c r="ER158" s="2" t="s">
        <v>1006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129</v>
      </c>
      <c r="FC158" s="2" t="s">
        <v>565</v>
      </c>
      <c r="FD158" s="2" t="s">
        <v>1854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138</v>
      </c>
      <c r="FN158" s="2" t="s">
        <v>129</v>
      </c>
      <c r="FO158" s="2" t="s">
        <v>734</v>
      </c>
      <c r="FP158" s="2" t="s">
        <v>162</v>
      </c>
      <c r="FQ158" s="2" t="s">
        <v>141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129</v>
      </c>
      <c r="GA158" s="2" t="s">
        <v>156</v>
      </c>
      <c r="GB158" s="2" t="s">
        <v>341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129</v>
      </c>
      <c r="GM158" s="2" t="s">
        <v>370</v>
      </c>
      <c r="GN158" s="2" t="s">
        <v>132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160</v>
      </c>
      <c r="GX158" s="2" t="s">
        <v>129</v>
      </c>
      <c r="GY158" s="2" t="s">
        <v>132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129</v>
      </c>
      <c r="HK158" s="2" t="s">
        <v>1009</v>
      </c>
      <c r="HL158" s="2" t="s">
        <v>1855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163</v>
      </c>
      <c r="HX158" s="2" t="s">
        <v>132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129</v>
      </c>
      <c r="II158" s="2" t="s">
        <v>1011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166</v>
      </c>
      <c r="IT158" s="2" t="s">
        <v>129</v>
      </c>
      <c r="IU158" s="2" t="s">
        <v>132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129</v>
      </c>
      <c r="JG158" s="2" t="s">
        <v>211</v>
      </c>
      <c r="JH158" s="2" t="s">
        <v>1855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168</v>
      </c>
      <c r="KE158" s="2" t="s">
        <v>1856</v>
      </c>
      <c r="KF158" s="2" t="s">
        <v>1857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171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129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173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171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138</v>
      </c>
      <c r="PF158" s="2" t="s">
        <v>173</v>
      </c>
      <c r="PG158" s="2" t="s">
        <v>312</v>
      </c>
      <c r="PH158" s="2" t="s">
        <v>132</v>
      </c>
      <c r="PI158" s="2" t="s">
        <v>141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138</v>
      </c>
      <c r="QD158" s="2" t="s">
        <v>129</v>
      </c>
      <c r="QE158" s="2" t="s">
        <v>176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308</v>
      </c>
      <c r="QP158" s="2" t="s">
        <v>173</v>
      </c>
      <c r="QQ158" s="2" t="s">
        <v>132</v>
      </c>
      <c r="QR158" s="2" t="s">
        <v>132</v>
      </c>
      <c r="QS158" s="2" t="s">
        <v>141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171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138</v>
      </c>
      <c r="RN158" s="2" t="s">
        <v>173</v>
      </c>
      <c r="RO158" s="2" t="s">
        <v>1858</v>
      </c>
      <c r="RP158" s="2" t="s">
        <v>1859</v>
      </c>
      <c r="RQ158" s="2" t="s">
        <v>141</v>
      </c>
      <c r="RR158" s="2" t="s">
        <v>132</v>
      </c>
    </row>
    <row r="159">
      <c r="A159" s="2" t="s">
        <v>1860</v>
      </c>
      <c r="B159" s="2" t="s">
        <v>121</v>
      </c>
      <c r="C159" s="2" t="s">
        <v>1844</v>
      </c>
      <c r="D159" s="2" t="s">
        <v>123</v>
      </c>
      <c r="E159" s="2" t="s">
        <v>124</v>
      </c>
      <c r="F159" s="2" t="s">
        <v>1845</v>
      </c>
      <c r="G159" s="2" t="s">
        <v>1845</v>
      </c>
      <c r="H159" s="2" t="s">
        <v>1845</v>
      </c>
      <c r="I159" s="2" t="s">
        <v>1861</v>
      </c>
      <c r="J159" s="2" t="s">
        <v>127</v>
      </c>
      <c r="K159" s="2" t="s">
        <v>1722</v>
      </c>
      <c r="L159" s="3">
        <v>123.35</v>
      </c>
      <c r="M159" s="3">
        <v>129.52</v>
      </c>
      <c r="N159" s="3">
        <v>259.99</v>
      </c>
      <c r="O159" s="2" t="s">
        <v>129</v>
      </c>
      <c r="P159" s="2" t="s">
        <v>256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185</v>
      </c>
      <c r="V159" s="2" t="s">
        <v>133</v>
      </c>
      <c r="W159" s="2" t="s">
        <v>134</v>
      </c>
      <c r="X159" s="2" t="s">
        <v>132</v>
      </c>
      <c r="Y159" s="2" t="s">
        <v>1101</v>
      </c>
      <c r="Z159" s="4">
        <v>218</v>
      </c>
      <c r="AA159" s="4">
        <f>=ROUNDDOWN(43.6,0)</f>
      </c>
      <c r="AB159" s="5">
        <v>5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9</v>
      </c>
      <c r="AQ159" s="8">
        <v>1291.47</v>
      </c>
      <c r="AR159" s="4"/>
      <c r="AS159" s="8"/>
      <c r="AT159" s="7"/>
      <c r="AU159" s="7"/>
      <c r="AV159" s="4">
        <v>9</v>
      </c>
      <c r="AW159" s="8">
        <v>1291.47</v>
      </c>
      <c r="AX159" s="4"/>
      <c r="AY159" s="8"/>
      <c r="AZ159" s="7"/>
      <c r="BA159" s="7"/>
      <c r="BB159" s="7">
        <v>1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0.3524</v>
      </c>
      <c r="BJ159" s="4">
        <v>9</v>
      </c>
      <c r="BK159" s="8">
        <v>1291.47</v>
      </c>
      <c r="BL159" s="2" t="s">
        <v>1862</v>
      </c>
      <c r="BM159" s="7">
        <v>1</v>
      </c>
      <c r="BN159" s="7">
        <v>1</v>
      </c>
      <c r="BO159" s="4">
        <v>1</v>
      </c>
      <c r="BP159" s="8">
        <v>110.38</v>
      </c>
      <c r="BQ159" s="4"/>
      <c r="BR159" s="8"/>
      <c r="BS159" s="7"/>
      <c r="BT159" s="7"/>
      <c r="BU159" s="2" t="s">
        <v>138</v>
      </c>
      <c r="BV159" s="2" t="s">
        <v>129</v>
      </c>
      <c r="BW159" s="2" t="s">
        <v>1101</v>
      </c>
      <c r="BX159" s="2" t="s">
        <v>1372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129</v>
      </c>
      <c r="CI159" s="2" t="s">
        <v>1101</v>
      </c>
      <c r="CJ159" s="2" t="s">
        <v>1440</v>
      </c>
      <c r="CK159" s="2" t="s">
        <v>141</v>
      </c>
      <c r="CL159" s="2" t="s">
        <v>132</v>
      </c>
      <c r="CM159" s="4">
        <v>3</v>
      </c>
      <c r="CN159" s="8">
        <v>447.96</v>
      </c>
      <c r="CO159" s="4"/>
      <c r="CP159" s="8"/>
      <c r="CQ159" s="7"/>
      <c r="CR159" s="7"/>
      <c r="CS159" s="2" t="s">
        <v>138</v>
      </c>
      <c r="CT159" s="2" t="s">
        <v>129</v>
      </c>
      <c r="CU159" s="2" t="s">
        <v>132</v>
      </c>
      <c r="CV159" s="2" t="s">
        <v>132</v>
      </c>
      <c r="CW159" s="2" t="s">
        <v>141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129</v>
      </c>
      <c r="DG159" s="2" t="s">
        <v>1101</v>
      </c>
      <c r="DH159" s="2" t="s">
        <v>1581</v>
      </c>
      <c r="DI159" s="2" t="s">
        <v>141</v>
      </c>
      <c r="DJ159" s="2" t="s">
        <v>132</v>
      </c>
      <c r="DK159" s="4">
        <v>1</v>
      </c>
      <c r="DL159" s="8">
        <v>173.61</v>
      </c>
      <c r="DM159" s="4"/>
      <c r="DN159" s="8"/>
      <c r="DO159" s="7"/>
      <c r="DP159" s="7"/>
      <c r="DQ159" s="2" t="s">
        <v>138</v>
      </c>
      <c r="DR159" s="2" t="s">
        <v>129</v>
      </c>
      <c r="DS159" s="2" t="s">
        <v>361</v>
      </c>
      <c r="DT159" s="2" t="s">
        <v>300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129</v>
      </c>
      <c r="EE159" s="2" t="s">
        <v>157</v>
      </c>
      <c r="EF159" s="2" t="s">
        <v>363</v>
      </c>
      <c r="EG159" s="2" t="s">
        <v>141</v>
      </c>
      <c r="EH159" s="2" t="s">
        <v>132</v>
      </c>
      <c r="EI159" s="4">
        <v>4</v>
      </c>
      <c r="EJ159" s="8">
        <v>559.52</v>
      </c>
      <c r="EK159" s="4"/>
      <c r="EL159" s="8"/>
      <c r="EM159" s="7"/>
      <c r="EN159" s="7"/>
      <c r="EO159" s="2" t="s">
        <v>138</v>
      </c>
      <c r="EP159" s="2" t="s">
        <v>129</v>
      </c>
      <c r="EQ159" s="2" t="s">
        <v>150</v>
      </c>
      <c r="ER159" s="2" t="s">
        <v>208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138</v>
      </c>
      <c r="FB159" s="2" t="s">
        <v>129</v>
      </c>
      <c r="FC159" s="2" t="s">
        <v>565</v>
      </c>
      <c r="FD159" s="2" t="s">
        <v>1026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138</v>
      </c>
      <c r="FN159" s="2" t="s">
        <v>129</v>
      </c>
      <c r="FO159" s="2" t="s">
        <v>1863</v>
      </c>
      <c r="FP159" s="2" t="s">
        <v>467</v>
      </c>
      <c r="FQ159" s="2" t="s">
        <v>141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129</v>
      </c>
      <c r="GA159" s="2" t="s">
        <v>156</v>
      </c>
      <c r="GB159" s="2" t="s">
        <v>921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129</v>
      </c>
      <c r="GM159" s="2" t="s">
        <v>370</v>
      </c>
      <c r="GN159" s="2" t="s">
        <v>1420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129</v>
      </c>
      <c r="GY159" s="2" t="s">
        <v>570</v>
      </c>
      <c r="GZ159" s="2" t="s">
        <v>350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129</v>
      </c>
      <c r="HK159" s="2" t="s">
        <v>1274</v>
      </c>
      <c r="HL159" s="2" t="s">
        <v>1864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129</v>
      </c>
      <c r="HW159" s="2" t="s">
        <v>163</v>
      </c>
      <c r="HX159" s="2" t="s">
        <v>132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129</v>
      </c>
      <c r="II159" s="2" t="s">
        <v>1109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129</v>
      </c>
      <c r="IU159" s="2" t="s">
        <v>309</v>
      </c>
      <c r="IV159" s="2" t="s">
        <v>399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129</v>
      </c>
      <c r="JG159" s="2" t="s">
        <v>1101</v>
      </c>
      <c r="JH159" s="2" t="s">
        <v>132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168</v>
      </c>
      <c r="KE159" s="2" t="s">
        <v>1110</v>
      </c>
      <c r="KF159" s="2" t="s">
        <v>1865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171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129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171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129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173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171</v>
      </c>
      <c r="OH159" s="2" t="s">
        <v>129</v>
      </c>
      <c r="OI159" s="2" t="s">
        <v>132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138</v>
      </c>
      <c r="PF159" s="2" t="s">
        <v>173</v>
      </c>
      <c r="PG159" s="2" t="s">
        <v>312</v>
      </c>
      <c r="PH159" s="2" t="s">
        <v>132</v>
      </c>
      <c r="PI159" s="2" t="s">
        <v>141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138</v>
      </c>
      <c r="QD159" s="2" t="s">
        <v>129</v>
      </c>
      <c r="QE159" s="2" t="s">
        <v>176</v>
      </c>
      <c r="QF159" s="2" t="s">
        <v>132</v>
      </c>
      <c r="QG159" s="2" t="s">
        <v>141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308</v>
      </c>
      <c r="QP159" s="2" t="s">
        <v>173</v>
      </c>
      <c r="QQ159" s="2" t="s">
        <v>132</v>
      </c>
      <c r="QR159" s="2" t="s">
        <v>132</v>
      </c>
      <c r="QS159" s="2" t="s">
        <v>141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171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138</v>
      </c>
      <c r="RN159" s="2" t="s">
        <v>173</v>
      </c>
      <c r="RO159" s="2" t="s">
        <v>546</v>
      </c>
      <c r="RP159" s="2" t="s">
        <v>1327</v>
      </c>
      <c r="RQ159" s="2" t="s">
        <v>141</v>
      </c>
      <c r="RR159" s="2" t="s">
        <v>132</v>
      </c>
    </row>
    <row r="160">
      <c r="A160" s="2" t="s">
        <v>1866</v>
      </c>
      <c r="B160" s="2" t="s">
        <v>121</v>
      </c>
      <c r="C160" s="2" t="s">
        <v>1844</v>
      </c>
      <c r="D160" s="2" t="s">
        <v>123</v>
      </c>
      <c r="E160" s="2" t="s">
        <v>124</v>
      </c>
      <c r="F160" s="2" t="s">
        <v>1845</v>
      </c>
      <c r="G160" s="2" t="s">
        <v>1845</v>
      </c>
      <c r="H160" s="2" t="s">
        <v>1845</v>
      </c>
      <c r="I160" s="2" t="s">
        <v>1846</v>
      </c>
      <c r="J160" s="2" t="s">
        <v>127</v>
      </c>
      <c r="K160" s="2" t="s">
        <v>1070</v>
      </c>
      <c r="L160" s="3">
        <v>123.35</v>
      </c>
      <c r="M160" s="3">
        <v>129.52</v>
      </c>
      <c r="N160" s="3">
        <v>259.99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1867</v>
      </c>
      <c r="T160" s="2" t="s">
        <v>132</v>
      </c>
      <c r="U160" s="2" t="s">
        <v>132</v>
      </c>
      <c r="V160" s="2" t="s">
        <v>186</v>
      </c>
      <c r="W160" s="2" t="s">
        <v>134</v>
      </c>
      <c r="X160" s="2" t="s">
        <v>132</v>
      </c>
      <c r="Y160" s="2" t="s">
        <v>1868</v>
      </c>
      <c r="Z160" s="4">
        <v>730</v>
      </c>
      <c r="AA160" s="4">
        <f>=ROUNDDOWN(66.3636363636364,0)</f>
      </c>
      <c r="AB160" s="5">
        <v>11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8</v>
      </c>
      <c r="AQ160" s="8">
        <v>1044.35</v>
      </c>
      <c r="AR160" s="4"/>
      <c r="AS160" s="8"/>
      <c r="AT160" s="7"/>
      <c r="AU160" s="7"/>
      <c r="AV160" s="4">
        <v>8</v>
      </c>
      <c r="AW160" s="8">
        <v>1044.35</v>
      </c>
      <c r="AX160" s="4"/>
      <c r="AY160" s="8"/>
      <c r="AZ160" s="7"/>
      <c r="BA160" s="7"/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0.285</v>
      </c>
      <c r="BJ160" s="4">
        <v>8</v>
      </c>
      <c r="BK160" s="8">
        <v>1044.35</v>
      </c>
      <c r="BL160" s="2" t="s">
        <v>1869</v>
      </c>
      <c r="BM160" s="7">
        <v>1</v>
      </c>
      <c r="BN160" s="7">
        <v>1</v>
      </c>
      <c r="BO160" s="4">
        <v>4</v>
      </c>
      <c r="BP160" s="8">
        <v>441.52</v>
      </c>
      <c r="BQ160" s="4"/>
      <c r="BR160" s="8"/>
      <c r="BS160" s="7"/>
      <c r="BT160" s="7"/>
      <c r="BU160" s="2" t="s">
        <v>138</v>
      </c>
      <c r="BV160" s="2" t="s">
        <v>129</v>
      </c>
      <c r="BW160" s="2" t="s">
        <v>730</v>
      </c>
      <c r="BX160" s="2" t="s">
        <v>1870</v>
      </c>
      <c r="BY160" s="2" t="s">
        <v>141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138</v>
      </c>
      <c r="CH160" s="2" t="s">
        <v>129</v>
      </c>
      <c r="CI160" s="2" t="s">
        <v>1871</v>
      </c>
      <c r="CJ160" s="2" t="s">
        <v>1872</v>
      </c>
      <c r="CK160" s="2" t="s">
        <v>141</v>
      </c>
      <c r="CL160" s="2" t="s">
        <v>132</v>
      </c>
      <c r="CM160" s="4">
        <v>1</v>
      </c>
      <c r="CN160" s="8">
        <v>115.73</v>
      </c>
      <c r="CO160" s="4"/>
      <c r="CP160" s="8"/>
      <c r="CQ160" s="7"/>
      <c r="CR160" s="7"/>
      <c r="CS160" s="2" t="s">
        <v>138</v>
      </c>
      <c r="CT160" s="2" t="s">
        <v>129</v>
      </c>
      <c r="CU160" s="2" t="s">
        <v>132</v>
      </c>
      <c r="CV160" s="2" t="s">
        <v>144</v>
      </c>
      <c r="CW160" s="2" t="s">
        <v>141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129</v>
      </c>
      <c r="DG160" s="2" t="s">
        <v>1090</v>
      </c>
      <c r="DH160" s="2" t="s">
        <v>1403</v>
      </c>
      <c r="DI160" s="2" t="s">
        <v>141</v>
      </c>
      <c r="DJ160" s="2" t="s">
        <v>132</v>
      </c>
      <c r="DK160" s="4">
        <v>2</v>
      </c>
      <c r="DL160" s="8">
        <v>347.22</v>
      </c>
      <c r="DM160" s="4"/>
      <c r="DN160" s="8"/>
      <c r="DO160" s="7"/>
      <c r="DP160" s="7"/>
      <c r="DQ160" s="2" t="s">
        <v>138</v>
      </c>
      <c r="DR160" s="2" t="s">
        <v>129</v>
      </c>
      <c r="DS160" s="2" t="s">
        <v>538</v>
      </c>
      <c r="DT160" s="2" t="s">
        <v>758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166</v>
      </c>
      <c r="ED160" s="2" t="s">
        <v>129</v>
      </c>
      <c r="EE160" s="2" t="s">
        <v>132</v>
      </c>
      <c r="EF160" s="2" t="s">
        <v>132</v>
      </c>
      <c r="EG160" s="2" t="s">
        <v>141</v>
      </c>
      <c r="EH160" s="2" t="s">
        <v>132</v>
      </c>
      <c r="EI160" s="4">
        <v>1</v>
      </c>
      <c r="EJ160" s="8">
        <v>139.88</v>
      </c>
      <c r="EK160" s="4"/>
      <c r="EL160" s="8"/>
      <c r="EM160" s="7"/>
      <c r="EN160" s="7"/>
      <c r="EO160" s="2" t="s">
        <v>138</v>
      </c>
      <c r="EP160" s="2" t="s">
        <v>129</v>
      </c>
      <c r="EQ160" s="2" t="s">
        <v>363</v>
      </c>
      <c r="ER160" s="2" t="s">
        <v>430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138</v>
      </c>
      <c r="FB160" s="2" t="s">
        <v>129</v>
      </c>
      <c r="FC160" s="2" t="s">
        <v>152</v>
      </c>
      <c r="FD160" s="2" t="s">
        <v>1873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138</v>
      </c>
      <c r="FN160" s="2" t="s">
        <v>129</v>
      </c>
      <c r="FO160" s="2" t="s">
        <v>1194</v>
      </c>
      <c r="FP160" s="2" t="s">
        <v>1874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129</v>
      </c>
      <c r="GA160" s="2" t="s">
        <v>363</v>
      </c>
      <c r="GB160" s="2" t="s">
        <v>595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129</v>
      </c>
      <c r="GM160" s="2" t="s">
        <v>158</v>
      </c>
      <c r="GN160" s="2" t="s">
        <v>1598</v>
      </c>
      <c r="GO160" s="2" t="s">
        <v>141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160</v>
      </c>
      <c r="GX160" s="2" t="s">
        <v>129</v>
      </c>
      <c r="GY160" s="2" t="s">
        <v>132</v>
      </c>
      <c r="GZ160" s="2" t="s">
        <v>132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129</v>
      </c>
      <c r="HK160" s="2" t="s">
        <v>161</v>
      </c>
      <c r="HL160" s="2" t="s">
        <v>1167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129</v>
      </c>
      <c r="HW160" s="2" t="s">
        <v>246</v>
      </c>
      <c r="HX160" s="2" t="s">
        <v>132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129</v>
      </c>
      <c r="II160" s="2" t="s">
        <v>1875</v>
      </c>
      <c r="IJ160" s="2" t="s">
        <v>1876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166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129</v>
      </c>
      <c r="JG160" s="2" t="s">
        <v>1871</v>
      </c>
      <c r="JH160" s="2" t="s">
        <v>1870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138</v>
      </c>
      <c r="KD160" s="2" t="s">
        <v>168</v>
      </c>
      <c r="KE160" s="2" t="s">
        <v>169</v>
      </c>
      <c r="KF160" s="2" t="s">
        <v>1529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171</v>
      </c>
      <c r="KP160" s="2" t="s">
        <v>129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129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173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138</v>
      </c>
      <c r="PF160" s="2" t="s">
        <v>173</v>
      </c>
      <c r="PG160" s="2" t="s">
        <v>174</v>
      </c>
      <c r="PH160" s="2" t="s">
        <v>1062</v>
      </c>
      <c r="PI160" s="2" t="s">
        <v>141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138</v>
      </c>
      <c r="QD160" s="2" t="s">
        <v>129</v>
      </c>
      <c r="QE160" s="2" t="s">
        <v>176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173</v>
      </c>
      <c r="QQ160" s="2" t="s">
        <v>213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171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138</v>
      </c>
      <c r="RN160" s="2" t="s">
        <v>173</v>
      </c>
      <c r="RO160" s="2" t="s">
        <v>553</v>
      </c>
      <c r="RP160" s="2" t="s">
        <v>180</v>
      </c>
      <c r="RQ160" s="2" t="s">
        <v>141</v>
      </c>
      <c r="RR160" s="2" t="s">
        <v>132</v>
      </c>
    </row>
    <row r="161">
      <c r="A161" s="2" t="s">
        <v>1877</v>
      </c>
      <c r="B161" s="2" t="s">
        <v>121</v>
      </c>
      <c r="C161" s="2" t="s">
        <v>1844</v>
      </c>
      <c r="D161" s="2" t="s">
        <v>123</v>
      </c>
      <c r="E161" s="2" t="s">
        <v>124</v>
      </c>
      <c r="F161" s="2" t="s">
        <v>1878</v>
      </c>
      <c r="G161" s="2" t="s">
        <v>1878</v>
      </c>
      <c r="H161" s="2" t="s">
        <v>1878</v>
      </c>
      <c r="I161" s="2" t="s">
        <v>1879</v>
      </c>
      <c r="J161" s="2" t="s">
        <v>127</v>
      </c>
      <c r="K161" s="2" t="s">
        <v>255</v>
      </c>
      <c r="L161" s="3">
        <v>105.3</v>
      </c>
      <c r="M161" s="3">
        <v>110.56</v>
      </c>
      <c r="N161" s="3">
        <v>244.99</v>
      </c>
      <c r="O161" s="2" t="s">
        <v>290</v>
      </c>
      <c r="P161" s="2" t="s">
        <v>291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185</v>
      </c>
      <c r="V161" s="2" t="s">
        <v>133</v>
      </c>
      <c r="W161" s="2" t="s">
        <v>515</v>
      </c>
      <c r="X161" s="2" t="s">
        <v>132</v>
      </c>
      <c r="Y161" s="2" t="s">
        <v>384</v>
      </c>
      <c r="Z161" s="4">
        <v>37</v>
      </c>
      <c r="AA161" s="4">
        <f>=ROUNDDOWN(18.5,0)</f>
      </c>
      <c r="AB161" s="5">
        <v>2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3</v>
      </c>
      <c r="AQ161" s="8">
        <v>421.52</v>
      </c>
      <c r="AR161" s="4"/>
      <c r="AS161" s="8"/>
      <c r="AT161" s="7"/>
      <c r="AU161" s="7"/>
      <c r="AV161" s="4">
        <v>3</v>
      </c>
      <c r="AW161" s="8">
        <v>421.52</v>
      </c>
      <c r="AX161" s="4"/>
      <c r="AY161" s="8"/>
      <c r="AZ161" s="7"/>
      <c r="BA161" s="7"/>
      <c r="BB161" s="7">
        <v>1</v>
      </c>
      <c r="BC161" s="4">
        <v>3</v>
      </c>
      <c r="BD161" s="8">
        <v>421.52</v>
      </c>
      <c r="BE161" s="4"/>
      <c r="BF161" s="8"/>
      <c r="BG161" s="7"/>
      <c r="BH161" s="7"/>
      <c r="BI161" s="7">
        <v>1</v>
      </c>
      <c r="BJ161" s="4">
        <v>3</v>
      </c>
      <c r="BK161" s="8">
        <v>421.52</v>
      </c>
      <c r="BL161" s="2" t="s">
        <v>1880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138</v>
      </c>
      <c r="BV161" s="2" t="s">
        <v>129</v>
      </c>
      <c r="BW161" s="2" t="s">
        <v>208</v>
      </c>
      <c r="BX161" s="2" t="s">
        <v>467</v>
      </c>
      <c r="BY161" s="2" t="s">
        <v>141</v>
      </c>
      <c r="BZ161" s="2" t="s">
        <v>132</v>
      </c>
      <c r="CA161" s="4">
        <v>1</v>
      </c>
      <c r="CB161" s="8">
        <v>163.99</v>
      </c>
      <c r="CC161" s="4"/>
      <c r="CD161" s="8"/>
      <c r="CE161" s="7"/>
      <c r="CF161" s="7"/>
      <c r="CG161" s="2" t="s">
        <v>138</v>
      </c>
      <c r="CH161" s="2" t="s">
        <v>129</v>
      </c>
      <c r="CI161" s="2" t="s">
        <v>384</v>
      </c>
      <c r="CJ161" s="2" t="s">
        <v>428</v>
      </c>
      <c r="CK161" s="2" t="s">
        <v>141</v>
      </c>
      <c r="CL161" s="2" t="s">
        <v>132</v>
      </c>
      <c r="CM161" s="4">
        <v>1</v>
      </c>
      <c r="CN161" s="8">
        <v>104.65</v>
      </c>
      <c r="CO161" s="4"/>
      <c r="CP161" s="8"/>
      <c r="CQ161" s="7"/>
      <c r="CR161" s="7"/>
      <c r="CS161" s="2" t="s">
        <v>138</v>
      </c>
      <c r="CT161" s="2" t="s">
        <v>129</v>
      </c>
      <c r="CU161" s="2" t="s">
        <v>132</v>
      </c>
      <c r="CV161" s="2" t="s">
        <v>132</v>
      </c>
      <c r="CW161" s="2" t="s">
        <v>141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129</v>
      </c>
      <c r="DG161" s="2" t="s">
        <v>208</v>
      </c>
      <c r="DH161" s="2" t="s">
        <v>1225</v>
      </c>
      <c r="DI161" s="2" t="s">
        <v>141</v>
      </c>
      <c r="DJ161" s="2" t="s">
        <v>132</v>
      </c>
      <c r="DK161" s="4">
        <v>1</v>
      </c>
      <c r="DL161" s="8">
        <v>152.88</v>
      </c>
      <c r="DM161" s="4"/>
      <c r="DN161" s="8"/>
      <c r="DO161" s="7"/>
      <c r="DP161" s="7"/>
      <c r="DQ161" s="2" t="s">
        <v>138</v>
      </c>
      <c r="DR161" s="2" t="s">
        <v>129</v>
      </c>
      <c r="DS161" s="2" t="s">
        <v>361</v>
      </c>
      <c r="DT161" s="2" t="s">
        <v>1025</v>
      </c>
      <c r="DU161" s="2" t="s">
        <v>141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173</v>
      </c>
      <c r="EE161" s="2" t="s">
        <v>208</v>
      </c>
      <c r="EF161" s="2" t="s">
        <v>1540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129</v>
      </c>
      <c r="EQ161" s="2" t="s">
        <v>364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138</v>
      </c>
      <c r="FB161" s="2" t="s">
        <v>129</v>
      </c>
      <c r="FC161" s="2" t="s">
        <v>365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138</v>
      </c>
      <c r="FN161" s="2" t="s">
        <v>129</v>
      </c>
      <c r="FO161" s="2" t="s">
        <v>208</v>
      </c>
      <c r="FP161" s="2" t="s">
        <v>655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171</v>
      </c>
      <c r="FZ161" s="2" t="s">
        <v>129</v>
      </c>
      <c r="GA161" s="2" t="s">
        <v>132</v>
      </c>
      <c r="GB161" s="2" t="s">
        <v>132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171</v>
      </c>
      <c r="GL161" s="2" t="s">
        <v>129</v>
      </c>
      <c r="GM161" s="2" t="s">
        <v>132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129</v>
      </c>
      <c r="GY161" s="2" t="s">
        <v>396</v>
      </c>
      <c r="GZ161" s="2" t="s">
        <v>1628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129</v>
      </c>
      <c r="HK161" s="2" t="s">
        <v>374</v>
      </c>
      <c r="HL161" s="2" t="s">
        <v>132</v>
      </c>
      <c r="HM161" s="2" t="s">
        <v>141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308</v>
      </c>
      <c r="HV161" s="2" t="s">
        <v>129</v>
      </c>
      <c r="HW161" s="2" t="s">
        <v>246</v>
      </c>
      <c r="HX161" s="2" t="s">
        <v>132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129</v>
      </c>
      <c r="II161" s="2" t="s">
        <v>375</v>
      </c>
      <c r="IJ161" s="2" t="s">
        <v>683</v>
      </c>
      <c r="IK161" s="2" t="s">
        <v>141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171</v>
      </c>
      <c r="IT161" s="2" t="s">
        <v>129</v>
      </c>
      <c r="IU161" s="2" t="s">
        <v>132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129</v>
      </c>
      <c r="JG161" s="2" t="s">
        <v>208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138</v>
      </c>
      <c r="KD161" s="2" t="s">
        <v>168</v>
      </c>
      <c r="KE161" s="2" t="s">
        <v>427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171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129</v>
      </c>
      <c r="MY161" s="2" t="s">
        <v>132</v>
      </c>
      <c r="MZ161" s="2" t="s">
        <v>132</v>
      </c>
      <c r="NA161" s="2" t="s">
        <v>141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171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138</v>
      </c>
      <c r="PF161" s="2" t="s">
        <v>173</v>
      </c>
      <c r="PG161" s="2" t="s">
        <v>312</v>
      </c>
      <c r="PH161" s="2" t="s">
        <v>132</v>
      </c>
      <c r="PI161" s="2" t="s">
        <v>141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171</v>
      </c>
      <c r="PR161" s="2" t="s">
        <v>129</v>
      </c>
      <c r="PS161" s="2" t="s">
        <v>132</v>
      </c>
      <c r="PT161" s="2" t="s">
        <v>132</v>
      </c>
      <c r="PU161" s="2" t="s">
        <v>141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138</v>
      </c>
      <c r="QD161" s="2" t="s">
        <v>129</v>
      </c>
      <c r="QE161" s="2" t="s">
        <v>176</v>
      </c>
      <c r="QF161" s="2" t="s">
        <v>132</v>
      </c>
      <c r="QG161" s="2" t="s">
        <v>141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138</v>
      </c>
      <c r="RN161" s="2" t="s">
        <v>173</v>
      </c>
      <c r="RO161" s="2" t="s">
        <v>402</v>
      </c>
      <c r="RP161" s="2" t="s">
        <v>1881</v>
      </c>
      <c r="RQ161" s="2" t="s">
        <v>141</v>
      </c>
      <c r="RR161" s="2" t="s">
        <v>132</v>
      </c>
    </row>
    <row r="162">
      <c r="A162" s="2" t="s">
        <v>1882</v>
      </c>
      <c r="B162" s="2" t="s">
        <v>121</v>
      </c>
      <c r="C162" s="2" t="s">
        <v>1844</v>
      </c>
      <c r="D162" s="2" t="s">
        <v>123</v>
      </c>
      <c r="E162" s="2" t="s">
        <v>124</v>
      </c>
      <c r="F162" s="2" t="s">
        <v>1883</v>
      </c>
      <c r="G162" s="2" t="s">
        <v>1883</v>
      </c>
      <c r="H162" s="2" t="s">
        <v>1883</v>
      </c>
      <c r="I162" s="2" t="s">
        <v>1884</v>
      </c>
      <c r="J162" s="2" t="s">
        <v>127</v>
      </c>
      <c r="K162" s="2" t="s">
        <v>128</v>
      </c>
      <c r="L162" s="3">
        <v>109.35</v>
      </c>
      <c r="M162" s="3">
        <v>114.82</v>
      </c>
      <c r="N162" s="3">
        <v>254.99</v>
      </c>
      <c r="O162" s="2" t="s">
        <v>290</v>
      </c>
      <c r="P162" s="2" t="s">
        <v>291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185</v>
      </c>
      <c r="V162" s="2" t="s">
        <v>133</v>
      </c>
      <c r="W162" s="2" t="s">
        <v>460</v>
      </c>
      <c r="X162" s="2" t="s">
        <v>132</v>
      </c>
      <c r="Y162" s="2" t="s">
        <v>198</v>
      </c>
      <c r="Z162" s="4">
        <v>53</v>
      </c>
      <c r="AA162" s="4">
        <f>=ROUNDDOWN(66.25,0)</f>
      </c>
      <c r="AB162" s="5">
        <v>0.8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</v>
      </c>
      <c r="AQ162" s="8">
        <v>183.96</v>
      </c>
      <c r="AR162" s="4"/>
      <c r="AS162" s="8"/>
      <c r="AT162" s="7"/>
      <c r="AU162" s="7"/>
      <c r="AV162" s="4">
        <v>2</v>
      </c>
      <c r="AW162" s="8">
        <v>183.96</v>
      </c>
      <c r="AX162" s="4"/>
      <c r="AY162" s="8"/>
      <c r="AZ162" s="7"/>
      <c r="BA162" s="7"/>
      <c r="BB162" s="7">
        <v>1</v>
      </c>
      <c r="BC162" s="4">
        <v>2</v>
      </c>
      <c r="BD162" s="8">
        <v>183.96</v>
      </c>
      <c r="BE162" s="4"/>
      <c r="BF162" s="8"/>
      <c r="BG162" s="7"/>
      <c r="BH162" s="7"/>
      <c r="BI162" s="7">
        <v>1</v>
      </c>
      <c r="BJ162" s="4">
        <v>2</v>
      </c>
      <c r="BK162" s="8">
        <v>183.96</v>
      </c>
      <c r="BL162" s="2" t="s">
        <v>1285</v>
      </c>
      <c r="BM162" s="7">
        <v>1</v>
      </c>
      <c r="BN162" s="7">
        <v>1</v>
      </c>
      <c r="BO162" s="4">
        <v>1</v>
      </c>
      <c r="BP162" s="8">
        <v>54.22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1182</v>
      </c>
      <c r="BX162" s="2" t="s">
        <v>595</v>
      </c>
      <c r="BY162" s="2" t="s">
        <v>141</v>
      </c>
      <c r="BZ162" s="2" t="s">
        <v>132</v>
      </c>
      <c r="CA162" s="4">
        <v>1</v>
      </c>
      <c r="CB162" s="8">
        <v>129.74</v>
      </c>
      <c r="CC162" s="4"/>
      <c r="CD162" s="8"/>
      <c r="CE162" s="7"/>
      <c r="CF162" s="7"/>
      <c r="CG162" s="2" t="s">
        <v>138</v>
      </c>
      <c r="CH162" s="2" t="s">
        <v>129</v>
      </c>
      <c r="CI162" s="2" t="s">
        <v>198</v>
      </c>
      <c r="CJ162" s="2" t="s">
        <v>1214</v>
      </c>
      <c r="CK162" s="2" t="s">
        <v>141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129</v>
      </c>
      <c r="CU162" s="2" t="s">
        <v>132</v>
      </c>
      <c r="CV162" s="2" t="s">
        <v>132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129</v>
      </c>
      <c r="DG162" s="2" t="s">
        <v>1182</v>
      </c>
      <c r="DH162" s="2" t="s">
        <v>1885</v>
      </c>
      <c r="DI162" s="2" t="s">
        <v>141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129</v>
      </c>
      <c r="DS162" s="2" t="s">
        <v>1182</v>
      </c>
      <c r="DT162" s="2" t="s">
        <v>1886</v>
      </c>
      <c r="DU162" s="2" t="s">
        <v>141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166</v>
      </c>
      <c r="ED162" s="2" t="s">
        <v>129</v>
      </c>
      <c r="EE162" s="2" t="s">
        <v>132</v>
      </c>
      <c r="EF162" s="2" t="s">
        <v>132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171</v>
      </c>
      <c r="EP162" s="2" t="s">
        <v>129</v>
      </c>
      <c r="EQ162" s="2" t="s">
        <v>132</v>
      </c>
      <c r="ER162" s="2" t="s">
        <v>132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129</v>
      </c>
      <c r="FC162" s="2" t="s">
        <v>365</v>
      </c>
      <c r="FD162" s="2" t="s">
        <v>658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129</v>
      </c>
      <c r="FO162" s="2" t="s">
        <v>1182</v>
      </c>
      <c r="FP162" s="2" t="s">
        <v>431</v>
      </c>
      <c r="FQ162" s="2" t="s">
        <v>141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171</v>
      </c>
      <c r="FZ162" s="2" t="s">
        <v>129</v>
      </c>
      <c r="GA162" s="2" t="s">
        <v>132</v>
      </c>
      <c r="GB162" s="2" t="s">
        <v>132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171</v>
      </c>
      <c r="GL162" s="2" t="s">
        <v>129</v>
      </c>
      <c r="GM162" s="2" t="s">
        <v>132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129</v>
      </c>
      <c r="GY162" s="2" t="s">
        <v>396</v>
      </c>
      <c r="GZ162" s="2" t="s">
        <v>476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129</v>
      </c>
      <c r="HK162" s="2" t="s">
        <v>374</v>
      </c>
      <c r="HL162" s="2" t="s">
        <v>132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308</v>
      </c>
      <c r="HV162" s="2" t="s">
        <v>129</v>
      </c>
      <c r="HW162" s="2" t="s">
        <v>246</v>
      </c>
      <c r="HX162" s="2" t="s">
        <v>132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129</v>
      </c>
      <c r="II162" s="2" t="s">
        <v>375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171</v>
      </c>
      <c r="IT162" s="2" t="s">
        <v>129</v>
      </c>
      <c r="IU162" s="2" t="s">
        <v>132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129</v>
      </c>
      <c r="JG162" s="2" t="s">
        <v>1182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138</v>
      </c>
      <c r="KD162" s="2" t="s">
        <v>168</v>
      </c>
      <c r="KE162" s="2" t="s">
        <v>427</v>
      </c>
      <c r="KF162" s="2" t="s">
        <v>848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171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171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129</v>
      </c>
      <c r="OI162" s="2" t="s">
        <v>132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138</v>
      </c>
      <c r="PF162" s="2" t="s">
        <v>173</v>
      </c>
      <c r="PG162" s="2" t="s">
        <v>312</v>
      </c>
      <c r="PH162" s="2" t="s">
        <v>132</v>
      </c>
      <c r="PI162" s="2" t="s">
        <v>141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171</v>
      </c>
      <c r="PR162" s="2" t="s">
        <v>129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138</v>
      </c>
      <c r="QD162" s="2" t="s">
        <v>129</v>
      </c>
      <c r="QE162" s="2" t="s">
        <v>176</v>
      </c>
      <c r="QF162" s="2" t="s">
        <v>132</v>
      </c>
      <c r="QG162" s="2" t="s">
        <v>141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138</v>
      </c>
      <c r="RN162" s="2" t="s">
        <v>173</v>
      </c>
      <c r="RO162" s="2" t="s">
        <v>661</v>
      </c>
      <c r="RP162" s="2" t="s">
        <v>660</v>
      </c>
      <c r="RQ162" s="2" t="s">
        <v>141</v>
      </c>
      <c r="RR162" s="2" t="s">
        <v>132</v>
      </c>
    </row>
    <row r="163">
      <c r="A163" s="2" t="s">
        <v>1887</v>
      </c>
      <c r="B163" s="2" t="s">
        <v>121</v>
      </c>
      <c r="C163" s="2" t="s">
        <v>1844</v>
      </c>
      <c r="D163" s="2" t="s">
        <v>123</v>
      </c>
      <c r="E163" s="2" t="s">
        <v>124</v>
      </c>
      <c r="F163" s="2" t="s">
        <v>1888</v>
      </c>
      <c r="G163" s="2" t="s">
        <v>1888</v>
      </c>
      <c r="H163" s="2" t="s">
        <v>1888</v>
      </c>
      <c r="I163" s="2" t="s">
        <v>1889</v>
      </c>
      <c r="J163" s="2" t="s">
        <v>127</v>
      </c>
      <c r="K163" s="2" t="s">
        <v>931</v>
      </c>
      <c r="L163" s="3">
        <v>96.12</v>
      </c>
      <c r="M163" s="3">
        <v>100.93</v>
      </c>
      <c r="N163" s="3">
        <v>214.99</v>
      </c>
      <c r="O163" s="2" t="s">
        <v>290</v>
      </c>
      <c r="P163" s="2" t="s">
        <v>291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185</v>
      </c>
      <c r="V163" s="2" t="s">
        <v>133</v>
      </c>
      <c r="W163" s="2" t="s">
        <v>408</v>
      </c>
      <c r="X163" s="2" t="s">
        <v>515</v>
      </c>
      <c r="Y163" s="2" t="s">
        <v>1060</v>
      </c>
      <c r="Z163" s="4">
        <v>43</v>
      </c>
      <c r="AA163" s="4">
        <f>=ROUNDDOWN(43,0)</f>
      </c>
      <c r="AB163" s="5">
        <v>1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3</v>
      </c>
      <c r="AQ163" s="8">
        <v>146.61</v>
      </c>
      <c r="AR163" s="4"/>
      <c r="AS163" s="8"/>
      <c r="AT163" s="7"/>
      <c r="AU163" s="7"/>
      <c r="AV163" s="4">
        <v>3</v>
      </c>
      <c r="AW163" s="8">
        <v>146.61</v>
      </c>
      <c r="AX163" s="4"/>
      <c r="AY163" s="8"/>
      <c r="AZ163" s="7"/>
      <c r="BA163" s="7"/>
      <c r="BB163" s="7">
        <v>1</v>
      </c>
      <c r="BC163" s="4">
        <v>3</v>
      </c>
      <c r="BD163" s="8">
        <v>146.61</v>
      </c>
      <c r="BE163" s="4"/>
      <c r="BF163" s="8"/>
      <c r="BG163" s="7"/>
      <c r="BH163" s="7"/>
      <c r="BI163" s="7">
        <v>1</v>
      </c>
      <c r="BJ163" s="4">
        <v>3</v>
      </c>
      <c r="BK163" s="8">
        <v>146.61</v>
      </c>
      <c r="BL163" s="2" t="s">
        <v>16</v>
      </c>
      <c r="BM163" s="7">
        <v>1</v>
      </c>
      <c r="BN163" s="7">
        <v>1</v>
      </c>
      <c r="BO163" s="4">
        <v>3</v>
      </c>
      <c r="BP163" s="8">
        <v>146.61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1061</v>
      </c>
      <c r="BX163" s="2" t="s">
        <v>1890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138</v>
      </c>
      <c r="CH163" s="2" t="s">
        <v>129</v>
      </c>
      <c r="CI163" s="2" t="s">
        <v>1062</v>
      </c>
      <c r="CJ163" s="2" t="s">
        <v>1891</v>
      </c>
      <c r="CK163" s="2" t="s">
        <v>141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308</v>
      </c>
      <c r="CT163" s="2" t="s">
        <v>129</v>
      </c>
      <c r="CU163" s="2" t="s">
        <v>132</v>
      </c>
      <c r="CV163" s="2" t="s">
        <v>132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659</v>
      </c>
      <c r="DH163" s="2" t="s">
        <v>1657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129</v>
      </c>
      <c r="DS163" s="2" t="s">
        <v>447</v>
      </c>
      <c r="DT163" s="2" t="s">
        <v>1295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129</v>
      </c>
      <c r="EE163" s="2" t="s">
        <v>449</v>
      </c>
      <c r="EF163" s="2" t="s">
        <v>1892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129</v>
      </c>
      <c r="EQ163" s="2" t="s">
        <v>364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129</v>
      </c>
      <c r="FC163" s="2" t="s">
        <v>450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129</v>
      </c>
      <c r="FO163" s="2" t="s">
        <v>1040</v>
      </c>
      <c r="FP163" s="2" t="s">
        <v>1893</v>
      </c>
      <c r="FQ163" s="2" t="s">
        <v>141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171</v>
      </c>
      <c r="FZ163" s="2" t="s">
        <v>129</v>
      </c>
      <c r="GA163" s="2" t="s">
        <v>132</v>
      </c>
      <c r="GB163" s="2" t="s">
        <v>132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171</v>
      </c>
      <c r="GL163" s="2" t="s">
        <v>129</v>
      </c>
      <c r="GM163" s="2" t="s">
        <v>132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171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129</v>
      </c>
      <c r="HK163" s="2" t="s">
        <v>468</v>
      </c>
      <c r="HL163" s="2" t="s">
        <v>1894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308</v>
      </c>
      <c r="HV163" s="2" t="s">
        <v>129</v>
      </c>
      <c r="HW163" s="2" t="s">
        <v>246</v>
      </c>
      <c r="HX163" s="2" t="s">
        <v>132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129</v>
      </c>
      <c r="II163" s="2" t="s">
        <v>375</v>
      </c>
      <c r="IJ163" s="2" t="s">
        <v>504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171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129</v>
      </c>
      <c r="JG163" s="2" t="s">
        <v>1062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308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171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171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129</v>
      </c>
      <c r="MY163" s="2" t="s">
        <v>132</v>
      </c>
      <c r="MZ163" s="2" t="s">
        <v>132</v>
      </c>
      <c r="NA163" s="2" t="s">
        <v>141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171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138</v>
      </c>
      <c r="PF163" s="2" t="s">
        <v>173</v>
      </c>
      <c r="PG163" s="2" t="s">
        <v>312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171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138</v>
      </c>
      <c r="QD163" s="2" t="s">
        <v>129</v>
      </c>
      <c r="QE163" s="2" t="s">
        <v>176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138</v>
      </c>
      <c r="RN163" s="2" t="s">
        <v>173</v>
      </c>
      <c r="RO163" s="2" t="s">
        <v>467</v>
      </c>
      <c r="RP163" s="2" t="s">
        <v>132</v>
      </c>
      <c r="RQ163" s="2" t="s">
        <v>141</v>
      </c>
      <c r="RR163" s="2" t="s">
        <v>132</v>
      </c>
    </row>
    <row r="164">
      <c r="A164" s="2" t="s">
        <v>1895</v>
      </c>
      <c r="B164" s="2" t="s">
        <v>121</v>
      </c>
      <c r="C164" s="2" t="s">
        <v>1844</v>
      </c>
      <c r="D164" s="2" t="s">
        <v>123</v>
      </c>
      <c r="E164" s="2" t="s">
        <v>124</v>
      </c>
      <c r="F164" s="2" t="s">
        <v>1896</v>
      </c>
      <c r="G164" s="2" t="s">
        <v>1896</v>
      </c>
      <c r="H164" s="2" t="s">
        <v>1896</v>
      </c>
      <c r="I164" s="2" t="s">
        <v>424</v>
      </c>
      <c r="J164" s="2" t="s">
        <v>127</v>
      </c>
      <c r="K164" s="2" t="s">
        <v>354</v>
      </c>
      <c r="L164" s="3">
        <v>113.4</v>
      </c>
      <c r="M164" s="3">
        <v>119.07</v>
      </c>
      <c r="N164" s="3">
        <v>269.99</v>
      </c>
      <c r="O164" s="2" t="s">
        <v>290</v>
      </c>
      <c r="P164" s="2" t="s">
        <v>291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185</v>
      </c>
      <c r="V164" s="2" t="s">
        <v>133</v>
      </c>
      <c r="W164" s="2" t="s">
        <v>258</v>
      </c>
      <c r="X164" s="2" t="s">
        <v>132</v>
      </c>
      <c r="Y164" s="2" t="s">
        <v>355</v>
      </c>
      <c r="Z164" s="4">
        <v>92</v>
      </c>
      <c r="AA164" s="4">
        <f>=ROUNDDOWN({0},0)</f>
      </c>
      <c r="AB164" s="5"/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138</v>
      </c>
      <c r="BV164" s="2" t="s">
        <v>129</v>
      </c>
      <c r="BW164" s="2" t="s">
        <v>394</v>
      </c>
      <c r="BX164" s="2" t="s">
        <v>1549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129</v>
      </c>
      <c r="CI164" s="2" t="s">
        <v>355</v>
      </c>
      <c r="CJ164" s="2" t="s">
        <v>374</v>
      </c>
      <c r="CK164" s="2" t="s">
        <v>141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129</v>
      </c>
      <c r="CU164" s="2" t="s">
        <v>132</v>
      </c>
      <c r="CV164" s="2" t="s">
        <v>132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129</v>
      </c>
      <c r="DG164" s="2" t="s">
        <v>361</v>
      </c>
      <c r="DH164" s="2" t="s">
        <v>132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129</v>
      </c>
      <c r="DS164" s="2" t="s">
        <v>361</v>
      </c>
      <c r="DT164" s="2" t="s">
        <v>1897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173</v>
      </c>
      <c r="EE164" s="2" t="s">
        <v>157</v>
      </c>
      <c r="EF164" s="2" t="s">
        <v>132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129</v>
      </c>
      <c r="EQ164" s="2" t="s">
        <v>364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138</v>
      </c>
      <c r="FB164" s="2" t="s">
        <v>129</v>
      </c>
      <c r="FC164" s="2" t="s">
        <v>365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138</v>
      </c>
      <c r="FN164" s="2" t="s">
        <v>129</v>
      </c>
      <c r="FO164" s="2" t="s">
        <v>394</v>
      </c>
      <c r="FP164" s="2" t="s">
        <v>132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171</v>
      </c>
      <c r="FZ164" s="2" t="s">
        <v>129</v>
      </c>
      <c r="GA164" s="2" t="s">
        <v>132</v>
      </c>
      <c r="GB164" s="2" t="s">
        <v>132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171</v>
      </c>
      <c r="GL164" s="2" t="s">
        <v>129</v>
      </c>
      <c r="GM164" s="2" t="s">
        <v>132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129</v>
      </c>
      <c r="GY164" s="2" t="s">
        <v>396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129</v>
      </c>
      <c r="HK164" s="2" t="s">
        <v>374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308</v>
      </c>
      <c r="HV164" s="2" t="s">
        <v>129</v>
      </c>
      <c r="HW164" s="2" t="s">
        <v>246</v>
      </c>
      <c r="HX164" s="2" t="s">
        <v>132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129</v>
      </c>
      <c r="II164" s="2" t="s">
        <v>375</v>
      </c>
      <c r="IJ164" s="2" t="s">
        <v>132</v>
      </c>
      <c r="IK164" s="2" t="s">
        <v>141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171</v>
      </c>
      <c r="IT164" s="2" t="s">
        <v>129</v>
      </c>
      <c r="IU164" s="2" t="s">
        <v>132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129</v>
      </c>
      <c r="JG164" s="2" t="s">
        <v>376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138</v>
      </c>
      <c r="KD164" s="2" t="s">
        <v>168</v>
      </c>
      <c r="KE164" s="2" t="s">
        <v>427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171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129</v>
      </c>
      <c r="NK164" s="2" t="s">
        <v>132</v>
      </c>
      <c r="NL164" s="2" t="s">
        <v>132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171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138</v>
      </c>
      <c r="PF164" s="2" t="s">
        <v>173</v>
      </c>
      <c r="PG164" s="2" t="s">
        <v>312</v>
      </c>
      <c r="PH164" s="2" t="s">
        <v>132</v>
      </c>
      <c r="PI164" s="2" t="s">
        <v>141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171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138</v>
      </c>
      <c r="RN164" s="2" t="s">
        <v>173</v>
      </c>
      <c r="RO164" s="2" t="s">
        <v>378</v>
      </c>
      <c r="RP164" s="2" t="s">
        <v>132</v>
      </c>
      <c r="RQ164" s="2" t="s">
        <v>141</v>
      </c>
      <c r="RR164" s="2" t="s">
        <v>132</v>
      </c>
    </row>
    <row r="165">
      <c r="A165" s="2" t="s">
        <v>1898</v>
      </c>
      <c r="B165" s="2" t="s">
        <v>121</v>
      </c>
      <c r="C165" s="2" t="s">
        <v>1844</v>
      </c>
      <c r="D165" s="2" t="s">
        <v>123</v>
      </c>
      <c r="E165" s="2" t="s">
        <v>124</v>
      </c>
      <c r="F165" s="2" t="s">
        <v>1899</v>
      </c>
      <c r="G165" s="2" t="s">
        <v>1899</v>
      </c>
      <c r="H165" s="2" t="s">
        <v>1899</v>
      </c>
      <c r="I165" s="2" t="s">
        <v>1900</v>
      </c>
      <c r="J165" s="2" t="s">
        <v>127</v>
      </c>
      <c r="K165" s="2" t="s">
        <v>510</v>
      </c>
      <c r="L165" s="3">
        <v>166.06</v>
      </c>
      <c r="M165" s="3">
        <v>174.36</v>
      </c>
      <c r="N165" s="3">
        <v>379.99</v>
      </c>
      <c r="O165" s="2" t="s">
        <v>290</v>
      </c>
      <c r="P165" s="2" t="s">
        <v>291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185</v>
      </c>
      <c r="V165" s="2" t="s">
        <v>133</v>
      </c>
      <c r="W165" s="2" t="s">
        <v>515</v>
      </c>
      <c r="X165" s="2" t="s">
        <v>408</v>
      </c>
      <c r="Y165" s="2" t="s">
        <v>461</v>
      </c>
      <c r="Z165" s="4">
        <v>97</v>
      </c>
      <c r="AA165" s="4">
        <f>=ROUNDDOWN(97,0)</f>
      </c>
      <c r="AB165" s="5">
        <v>1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129</v>
      </c>
      <c r="BW165" s="2" t="s">
        <v>462</v>
      </c>
      <c r="BX165" s="2" t="s">
        <v>132</v>
      </c>
      <c r="BY165" s="2" t="s">
        <v>141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129</v>
      </c>
      <c r="CI165" s="2" t="s">
        <v>390</v>
      </c>
      <c r="CJ165" s="2" t="s">
        <v>132</v>
      </c>
      <c r="CK165" s="2" t="s">
        <v>141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308</v>
      </c>
      <c r="CT165" s="2" t="s">
        <v>129</v>
      </c>
      <c r="CU165" s="2" t="s">
        <v>132</v>
      </c>
      <c r="CV165" s="2" t="s">
        <v>132</v>
      </c>
      <c r="CW165" s="2" t="s">
        <v>141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129</v>
      </c>
      <c r="DG165" s="2" t="s">
        <v>465</v>
      </c>
      <c r="DH165" s="2" t="s">
        <v>841</v>
      </c>
      <c r="DI165" s="2" t="s">
        <v>141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160</v>
      </c>
      <c r="DR165" s="2" t="s">
        <v>129</v>
      </c>
      <c r="DS165" s="2" t="s">
        <v>132</v>
      </c>
      <c r="DT165" s="2" t="s">
        <v>132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129</v>
      </c>
      <c r="EE165" s="2" t="s">
        <v>449</v>
      </c>
      <c r="EF165" s="2" t="s">
        <v>132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171</v>
      </c>
      <c r="EP165" s="2" t="s">
        <v>129</v>
      </c>
      <c r="EQ165" s="2" t="s">
        <v>132</v>
      </c>
      <c r="ER165" s="2" t="s">
        <v>132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129</v>
      </c>
      <c r="FC165" s="2" t="s">
        <v>450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129</v>
      </c>
      <c r="FO165" s="2" t="s">
        <v>1040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171</v>
      </c>
      <c r="FZ165" s="2" t="s">
        <v>129</v>
      </c>
      <c r="GA165" s="2" t="s">
        <v>132</v>
      </c>
      <c r="GB165" s="2" t="s">
        <v>132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171</v>
      </c>
      <c r="GL165" s="2" t="s">
        <v>129</v>
      </c>
      <c r="GM165" s="2" t="s">
        <v>132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171</v>
      </c>
      <c r="GX165" s="2" t="s">
        <v>129</v>
      </c>
      <c r="GY165" s="2" t="s">
        <v>132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129</v>
      </c>
      <c r="HK165" s="2" t="s">
        <v>468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308</v>
      </c>
      <c r="HV165" s="2" t="s">
        <v>129</v>
      </c>
      <c r="HW165" s="2" t="s">
        <v>246</v>
      </c>
      <c r="HX165" s="2" t="s">
        <v>132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129</v>
      </c>
      <c r="II165" s="2" t="s">
        <v>375</v>
      </c>
      <c r="IJ165" s="2" t="s">
        <v>132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171</v>
      </c>
      <c r="IT165" s="2" t="s">
        <v>129</v>
      </c>
      <c r="IU165" s="2" t="s">
        <v>132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129</v>
      </c>
      <c r="JG165" s="2" t="s">
        <v>390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308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171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129</v>
      </c>
      <c r="NK165" s="2" t="s">
        <v>132</v>
      </c>
      <c r="NL165" s="2" t="s">
        <v>132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171</v>
      </c>
      <c r="OH165" s="2" t="s">
        <v>129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138</v>
      </c>
      <c r="PF165" s="2" t="s">
        <v>173</v>
      </c>
      <c r="PG165" s="2" t="s">
        <v>312</v>
      </c>
      <c r="PH165" s="2" t="s">
        <v>132</v>
      </c>
      <c r="PI165" s="2" t="s">
        <v>141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138</v>
      </c>
      <c r="QD165" s="2" t="s">
        <v>129</v>
      </c>
      <c r="QE165" s="2" t="s">
        <v>176</v>
      </c>
      <c r="QF165" s="2" t="s">
        <v>132</v>
      </c>
      <c r="QG165" s="2" t="s">
        <v>141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171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138</v>
      </c>
      <c r="RN165" s="2" t="s">
        <v>173</v>
      </c>
      <c r="RO165" s="2" t="s">
        <v>469</v>
      </c>
      <c r="RP165" s="2" t="s">
        <v>132</v>
      </c>
      <c r="RQ165" s="2" t="s">
        <v>141</v>
      </c>
      <c r="RR165" s="2" t="s">
        <v>132</v>
      </c>
    </row>
    <row r="166">
      <c r="A166" s="2" t="s">
        <v>1901</v>
      </c>
      <c r="B166" s="2" t="s">
        <v>121</v>
      </c>
      <c r="C166" s="2" t="s">
        <v>1844</v>
      </c>
      <c r="D166" s="2" t="s">
        <v>123</v>
      </c>
      <c r="E166" s="2" t="s">
        <v>124</v>
      </c>
      <c r="F166" s="2" t="s">
        <v>1902</v>
      </c>
      <c r="G166" s="2" t="s">
        <v>1902</v>
      </c>
      <c r="H166" s="2" t="s">
        <v>1902</v>
      </c>
      <c r="I166" s="2" t="s">
        <v>1903</v>
      </c>
      <c r="J166" s="2" t="s">
        <v>127</v>
      </c>
      <c r="K166" s="2" t="s">
        <v>498</v>
      </c>
      <c r="L166" s="3">
        <v>66.24</v>
      </c>
      <c r="M166" s="3">
        <v>69.55</v>
      </c>
      <c r="N166" s="3">
        <v>149.99</v>
      </c>
      <c r="O166" s="2" t="s">
        <v>290</v>
      </c>
      <c r="P166" s="2" t="s">
        <v>291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185</v>
      </c>
      <c r="V166" s="2" t="s">
        <v>133</v>
      </c>
      <c r="W166" s="2" t="s">
        <v>258</v>
      </c>
      <c r="X166" s="2" t="s">
        <v>132</v>
      </c>
      <c r="Y166" s="2" t="s">
        <v>1595</v>
      </c>
      <c r="Z166" s="4">
        <v>126</v>
      </c>
      <c r="AA166" s="4">
        <f>=ROUNDDOWN({0},0)</f>
      </c>
      <c r="AB166" s="5"/>
      <c r="AC166" s="2" t="s">
        <v>132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138</v>
      </c>
      <c r="BV166" s="2" t="s">
        <v>129</v>
      </c>
      <c r="BW166" s="2" t="s">
        <v>1904</v>
      </c>
      <c r="BX166" s="2" t="s">
        <v>1037</v>
      </c>
      <c r="BY166" s="2" t="s">
        <v>141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129</v>
      </c>
      <c r="CI166" s="2" t="s">
        <v>1595</v>
      </c>
      <c r="CJ166" s="2" t="s">
        <v>699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129</v>
      </c>
      <c r="CU166" s="2" t="s">
        <v>132</v>
      </c>
      <c r="CV166" s="2" t="s">
        <v>132</v>
      </c>
      <c r="CW166" s="2" t="s">
        <v>141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138</v>
      </c>
      <c r="DF166" s="2" t="s">
        <v>129</v>
      </c>
      <c r="DG166" s="2" t="s">
        <v>1905</v>
      </c>
      <c r="DH166" s="2" t="s">
        <v>388</v>
      </c>
      <c r="DI166" s="2" t="s">
        <v>141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129</v>
      </c>
      <c r="DS166" s="2" t="s">
        <v>361</v>
      </c>
      <c r="DT166" s="2" t="s">
        <v>1764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173</v>
      </c>
      <c r="EE166" s="2" t="s">
        <v>157</v>
      </c>
      <c r="EF166" s="2" t="s">
        <v>1891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129</v>
      </c>
      <c r="EQ166" s="2" t="s">
        <v>364</v>
      </c>
      <c r="ER166" s="2" t="s">
        <v>132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129</v>
      </c>
      <c r="FC166" s="2" t="s">
        <v>365</v>
      </c>
      <c r="FD166" s="2" t="s">
        <v>132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138</v>
      </c>
      <c r="FN166" s="2" t="s">
        <v>129</v>
      </c>
      <c r="FO166" s="2" t="s">
        <v>309</v>
      </c>
      <c r="FP166" s="2" t="s">
        <v>1032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171</v>
      </c>
      <c r="FZ166" s="2" t="s">
        <v>129</v>
      </c>
      <c r="GA166" s="2" t="s">
        <v>132</v>
      </c>
      <c r="GB166" s="2" t="s">
        <v>132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171</v>
      </c>
      <c r="GL166" s="2" t="s">
        <v>129</v>
      </c>
      <c r="GM166" s="2" t="s">
        <v>132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129</v>
      </c>
      <c r="GY166" s="2" t="s">
        <v>396</v>
      </c>
      <c r="GZ166" s="2" t="s">
        <v>1028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129</v>
      </c>
      <c r="HK166" s="2" t="s">
        <v>374</v>
      </c>
      <c r="HL166" s="2" t="s">
        <v>132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308</v>
      </c>
      <c r="HV166" s="2" t="s">
        <v>129</v>
      </c>
      <c r="HW166" s="2" t="s">
        <v>246</v>
      </c>
      <c r="HX166" s="2" t="s">
        <v>132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129</v>
      </c>
      <c r="II166" s="2" t="s">
        <v>375</v>
      </c>
      <c r="IJ166" s="2" t="s">
        <v>132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171</v>
      </c>
      <c r="IT166" s="2" t="s">
        <v>129</v>
      </c>
      <c r="IU166" s="2" t="s">
        <v>132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129</v>
      </c>
      <c r="JG166" s="2" t="s">
        <v>622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138</v>
      </c>
      <c r="KD166" s="2" t="s">
        <v>168</v>
      </c>
      <c r="KE166" s="2" t="s">
        <v>367</v>
      </c>
      <c r="KF166" s="2" t="s">
        <v>1417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171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138</v>
      </c>
      <c r="PF166" s="2" t="s">
        <v>173</v>
      </c>
      <c r="PG166" s="2" t="s">
        <v>400</v>
      </c>
      <c r="PH166" s="2" t="s">
        <v>132</v>
      </c>
      <c r="PI166" s="2" t="s">
        <v>141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129</v>
      </c>
      <c r="PS166" s="2" t="s">
        <v>132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171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138</v>
      </c>
      <c r="RN166" s="2" t="s">
        <v>173</v>
      </c>
      <c r="RO166" s="2" t="s">
        <v>1906</v>
      </c>
      <c r="RP166" s="2" t="s">
        <v>132</v>
      </c>
      <c r="RQ166" s="2" t="s">
        <v>141</v>
      </c>
      <c r="RR166" s="2" t="s">
        <v>132</v>
      </c>
    </row>
    <row r="167">
      <c r="A167" s="2" t="s">
        <v>1907</v>
      </c>
      <c r="B167" s="2" t="s">
        <v>121</v>
      </c>
      <c r="C167" s="2" t="s">
        <v>1844</v>
      </c>
      <c r="D167" s="2" t="s">
        <v>123</v>
      </c>
      <c r="E167" s="2" t="s">
        <v>124</v>
      </c>
      <c r="F167" s="2" t="s">
        <v>1908</v>
      </c>
      <c r="G167" s="2" t="s">
        <v>1908</v>
      </c>
      <c r="H167" s="2" t="s">
        <v>1908</v>
      </c>
      <c r="I167" s="2" t="s">
        <v>1909</v>
      </c>
      <c r="J167" s="2" t="s">
        <v>127</v>
      </c>
      <c r="K167" s="2" t="s">
        <v>425</v>
      </c>
      <c r="L167" s="3">
        <v>180</v>
      </c>
      <c r="M167" s="3">
        <v>189</v>
      </c>
      <c r="N167" s="3">
        <v>379.99</v>
      </c>
      <c r="O167" s="2" t="s">
        <v>129</v>
      </c>
      <c r="P167" s="2" t="s">
        <v>483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185</v>
      </c>
      <c r="V167" s="2" t="s">
        <v>133</v>
      </c>
      <c r="W167" s="2" t="s">
        <v>258</v>
      </c>
      <c r="X167" s="2" t="s">
        <v>134</v>
      </c>
      <c r="Y167" s="2" t="s">
        <v>132</v>
      </c>
      <c r="Z167" s="4"/>
      <c r="AA167" s="4">
        <f>=ROUNDDOWN({0},0)</f>
      </c>
      <c r="AB167" s="5"/>
      <c r="AC167" s="2" t="s">
        <v>484</v>
      </c>
      <c r="AD167" s="4">
        <v>150</v>
      </c>
      <c r="AE167" s="4">
        <v>150</v>
      </c>
      <c r="AF167" s="6">
        <v>72</v>
      </c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171</v>
      </c>
      <c r="BV167" s="2" t="s">
        <v>129</v>
      </c>
      <c r="BW167" s="2" t="s">
        <v>132</v>
      </c>
      <c r="BX167" s="2" t="s">
        <v>132</v>
      </c>
      <c r="BY167" s="2" t="s">
        <v>141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129</v>
      </c>
      <c r="CI167" s="2" t="s">
        <v>132</v>
      </c>
      <c r="CJ167" s="2" t="s">
        <v>132</v>
      </c>
      <c r="CK167" s="2" t="s">
        <v>141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171</v>
      </c>
      <c r="CT167" s="2" t="s">
        <v>129</v>
      </c>
      <c r="CU167" s="2" t="s">
        <v>132</v>
      </c>
      <c r="CV167" s="2" t="s">
        <v>132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171</v>
      </c>
      <c r="DF167" s="2" t="s">
        <v>129</v>
      </c>
      <c r="DG167" s="2" t="s">
        <v>132</v>
      </c>
      <c r="DH167" s="2" t="s">
        <v>132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171</v>
      </c>
      <c r="DR167" s="2" t="s">
        <v>129</v>
      </c>
      <c r="DS167" s="2" t="s">
        <v>132</v>
      </c>
      <c r="DT167" s="2" t="s">
        <v>132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171</v>
      </c>
      <c r="ED167" s="2" t="s">
        <v>129</v>
      </c>
      <c r="EE167" s="2" t="s">
        <v>132</v>
      </c>
      <c r="EF167" s="2" t="s">
        <v>132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171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129</v>
      </c>
      <c r="FO167" s="2" t="s">
        <v>132</v>
      </c>
      <c r="FP167" s="2" t="s">
        <v>132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129</v>
      </c>
      <c r="GA167" s="2" t="s">
        <v>132</v>
      </c>
      <c r="GB167" s="2" t="s">
        <v>132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171</v>
      </c>
      <c r="GL167" s="2" t="s">
        <v>129</v>
      </c>
      <c r="GM167" s="2" t="s">
        <v>132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129</v>
      </c>
      <c r="GY167" s="2" t="s">
        <v>132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171</v>
      </c>
      <c r="HJ167" s="2" t="s">
        <v>129</v>
      </c>
      <c r="HK167" s="2" t="s">
        <v>132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308</v>
      </c>
      <c r="HV167" s="2" t="s">
        <v>129</v>
      </c>
      <c r="HW167" s="2" t="s">
        <v>132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171</v>
      </c>
      <c r="IH167" s="2" t="s">
        <v>129</v>
      </c>
      <c r="II167" s="2" t="s">
        <v>132</v>
      </c>
      <c r="IJ167" s="2" t="s">
        <v>132</v>
      </c>
      <c r="IK167" s="2" t="s">
        <v>141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171</v>
      </c>
      <c r="IT167" s="2" t="s">
        <v>129</v>
      </c>
      <c r="IU167" s="2" t="s">
        <v>132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138</v>
      </c>
      <c r="JF167" s="2" t="s">
        <v>129</v>
      </c>
      <c r="JG167" s="2" t="s">
        <v>132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129</v>
      </c>
      <c r="JS167" s="2" t="s">
        <v>132</v>
      </c>
      <c r="JT167" s="2" t="s">
        <v>132</v>
      </c>
      <c r="JU167" s="2" t="s">
        <v>141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172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129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138</v>
      </c>
      <c r="QD167" s="2" t="s">
        <v>129</v>
      </c>
      <c r="QE167" s="2" t="s">
        <v>132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1910</v>
      </c>
      <c r="B168" s="2" t="s">
        <v>121</v>
      </c>
      <c r="C168" s="2" t="s">
        <v>1844</v>
      </c>
      <c r="D168" s="2" t="s">
        <v>522</v>
      </c>
      <c r="E168" s="2" t="s">
        <v>523</v>
      </c>
      <c r="F168" s="2" t="s">
        <v>961</v>
      </c>
      <c r="G168" s="2" t="s">
        <v>961</v>
      </c>
      <c r="H168" s="2" t="s">
        <v>961</v>
      </c>
      <c r="I168" s="2" t="s">
        <v>1911</v>
      </c>
      <c r="J168" s="2" t="s">
        <v>127</v>
      </c>
      <c r="K168" s="2" t="s">
        <v>255</v>
      </c>
      <c r="L168" s="3">
        <v>52.44</v>
      </c>
      <c r="M168" s="3">
        <v>55.06</v>
      </c>
      <c r="N168" s="3">
        <v>119.99</v>
      </c>
      <c r="O168" s="2" t="s">
        <v>290</v>
      </c>
      <c r="P168" s="2" t="s">
        <v>291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185</v>
      </c>
      <c r="V168" s="2" t="s">
        <v>133</v>
      </c>
      <c r="W168" s="2" t="s">
        <v>258</v>
      </c>
      <c r="X168" s="2" t="s">
        <v>134</v>
      </c>
      <c r="Y168" s="2" t="s">
        <v>1885</v>
      </c>
      <c r="Z168" s="4">
        <v>30</v>
      </c>
      <c r="AA168" s="4">
        <f>=ROUNDDOWN(33.3333333333333,0)</f>
      </c>
      <c r="AB168" s="5">
        <v>0.9</v>
      </c>
      <c r="AC168" s="2" t="s">
        <v>132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3</v>
      </c>
      <c r="AQ168" s="8">
        <v>178.41</v>
      </c>
      <c r="AR168" s="4"/>
      <c r="AS168" s="8"/>
      <c r="AT168" s="7"/>
      <c r="AU168" s="7"/>
      <c r="AV168" s="4">
        <v>3</v>
      </c>
      <c r="AW168" s="8">
        <v>178.41</v>
      </c>
      <c r="AX168" s="4"/>
      <c r="AY168" s="8"/>
      <c r="AZ168" s="7"/>
      <c r="BA168" s="7"/>
      <c r="BB168" s="7">
        <v>1</v>
      </c>
      <c r="BC168" s="4">
        <v>3</v>
      </c>
      <c r="BD168" s="8">
        <v>178.41</v>
      </c>
      <c r="BE168" s="4"/>
      <c r="BF168" s="8"/>
      <c r="BG168" s="7"/>
      <c r="BH168" s="7"/>
      <c r="BI168" s="7">
        <v>1</v>
      </c>
      <c r="BJ168" s="4">
        <v>3</v>
      </c>
      <c r="BK168" s="8">
        <v>178.41</v>
      </c>
      <c r="BL168" s="2" t="s">
        <v>27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138</v>
      </c>
      <c r="BV168" s="2" t="s">
        <v>129</v>
      </c>
      <c r="BW168" s="2" t="s">
        <v>397</v>
      </c>
      <c r="BX168" s="2" t="s">
        <v>1778</v>
      </c>
      <c r="BY168" s="2" t="s">
        <v>141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138</v>
      </c>
      <c r="CH168" s="2" t="s">
        <v>129</v>
      </c>
      <c r="CI168" s="2" t="s">
        <v>1885</v>
      </c>
      <c r="CJ168" s="2" t="s">
        <v>1886</v>
      </c>
      <c r="CK168" s="2" t="s">
        <v>141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171</v>
      </c>
      <c r="CT168" s="2" t="s">
        <v>129</v>
      </c>
      <c r="CU168" s="2" t="s">
        <v>132</v>
      </c>
      <c r="CV168" s="2" t="s">
        <v>132</v>
      </c>
      <c r="CW168" s="2" t="s">
        <v>141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129</v>
      </c>
      <c r="DG168" s="2" t="s">
        <v>493</v>
      </c>
      <c r="DH168" s="2" t="s">
        <v>1766</v>
      </c>
      <c r="DI168" s="2" t="s">
        <v>141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129</v>
      </c>
      <c r="DS168" s="2" t="s">
        <v>447</v>
      </c>
      <c r="DT168" s="2" t="s">
        <v>1119</v>
      </c>
      <c r="DU168" s="2" t="s">
        <v>141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418</v>
      </c>
      <c r="ED168" s="2" t="s">
        <v>129</v>
      </c>
      <c r="EE168" s="2" t="s">
        <v>132</v>
      </c>
      <c r="EF168" s="2" t="s">
        <v>132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171</v>
      </c>
      <c r="EP168" s="2" t="s">
        <v>129</v>
      </c>
      <c r="EQ168" s="2" t="s">
        <v>132</v>
      </c>
      <c r="ER168" s="2" t="s">
        <v>132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129</v>
      </c>
      <c r="FC168" s="2" t="s">
        <v>450</v>
      </c>
      <c r="FD168" s="2" t="s">
        <v>719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138</v>
      </c>
      <c r="FN168" s="2" t="s">
        <v>129</v>
      </c>
      <c r="FO168" s="2" t="s">
        <v>891</v>
      </c>
      <c r="FP168" s="2" t="s">
        <v>793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129</v>
      </c>
      <c r="GA168" s="2" t="s">
        <v>452</v>
      </c>
      <c r="GB168" s="2" t="s">
        <v>693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171</v>
      </c>
      <c r="GL168" s="2" t="s">
        <v>129</v>
      </c>
      <c r="GM168" s="2" t="s">
        <v>132</v>
      </c>
      <c r="GN168" s="2" t="s">
        <v>132</v>
      </c>
      <c r="GO168" s="2" t="s">
        <v>141</v>
      </c>
      <c r="GP168" s="2" t="s">
        <v>132</v>
      </c>
      <c r="GQ168" s="4">
        <v>3</v>
      </c>
      <c r="GR168" s="8">
        <v>178.41</v>
      </c>
      <c r="GS168" s="4"/>
      <c r="GT168" s="8"/>
      <c r="GU168" s="7"/>
      <c r="GV168" s="7"/>
      <c r="GW168" s="2" t="s">
        <v>138</v>
      </c>
      <c r="GX168" s="2" t="s">
        <v>129</v>
      </c>
      <c r="GY168" s="2" t="s">
        <v>888</v>
      </c>
      <c r="GZ168" s="2" t="s">
        <v>683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129</v>
      </c>
      <c r="HK168" s="2" t="s">
        <v>453</v>
      </c>
      <c r="HL168" s="2" t="s">
        <v>1602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308</v>
      </c>
      <c r="HV168" s="2" t="s">
        <v>129</v>
      </c>
      <c r="HW168" s="2" t="s">
        <v>246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129</v>
      </c>
      <c r="II168" s="2" t="s">
        <v>375</v>
      </c>
      <c r="IJ168" s="2" t="s">
        <v>1147</v>
      </c>
      <c r="IK168" s="2" t="s">
        <v>141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171</v>
      </c>
      <c r="IT168" s="2" t="s">
        <v>129</v>
      </c>
      <c r="IU168" s="2" t="s">
        <v>132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129</v>
      </c>
      <c r="JG168" s="2" t="s">
        <v>1885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308</v>
      </c>
      <c r="KD168" s="2" t="s">
        <v>129</v>
      </c>
      <c r="KE168" s="2" t="s">
        <v>132</v>
      </c>
      <c r="KF168" s="2" t="s">
        <v>132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138</v>
      </c>
      <c r="PF168" s="2" t="s">
        <v>173</v>
      </c>
      <c r="PG168" s="2" t="s">
        <v>312</v>
      </c>
      <c r="PH168" s="2" t="s">
        <v>132</v>
      </c>
      <c r="PI168" s="2" t="s">
        <v>141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129</v>
      </c>
      <c r="PS168" s="2" t="s">
        <v>132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138</v>
      </c>
      <c r="QD168" s="2" t="s">
        <v>129</v>
      </c>
      <c r="QE168" s="2" t="s">
        <v>176</v>
      </c>
      <c r="QF168" s="2" t="s">
        <v>132</v>
      </c>
      <c r="QG168" s="2" t="s">
        <v>141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171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138</v>
      </c>
      <c r="RN168" s="2" t="s">
        <v>173</v>
      </c>
      <c r="RO168" s="2" t="s">
        <v>945</v>
      </c>
      <c r="RP168" s="2" t="s">
        <v>132</v>
      </c>
      <c r="RQ168" s="2" t="s">
        <v>141</v>
      </c>
      <c r="RR168" s="2" t="s">
        <v>132</v>
      </c>
    </row>
    <row r="169">
      <c r="A169" s="2" t="s">
        <v>1912</v>
      </c>
      <c r="B169" s="2" t="s">
        <v>121</v>
      </c>
      <c r="C169" s="2" t="s">
        <v>1844</v>
      </c>
      <c r="D169" s="2" t="s">
        <v>522</v>
      </c>
      <c r="E169" s="2" t="s">
        <v>523</v>
      </c>
      <c r="F169" s="2" t="s">
        <v>1913</v>
      </c>
      <c r="G169" s="2" t="s">
        <v>1913</v>
      </c>
      <c r="H169" s="2" t="s">
        <v>1913</v>
      </c>
      <c r="I169" s="2" t="s">
        <v>1914</v>
      </c>
      <c r="J169" s="2" t="s">
        <v>127</v>
      </c>
      <c r="K169" s="2" t="s">
        <v>128</v>
      </c>
      <c r="L169" s="3">
        <v>45.36</v>
      </c>
      <c r="M169" s="3">
        <v>47.63</v>
      </c>
      <c r="N169" s="3">
        <v>104.99</v>
      </c>
      <c r="O169" s="2" t="s">
        <v>290</v>
      </c>
      <c r="P169" s="2" t="s">
        <v>291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185</v>
      </c>
      <c r="V169" s="2" t="s">
        <v>133</v>
      </c>
      <c r="W169" s="2" t="s">
        <v>258</v>
      </c>
      <c r="X169" s="2" t="s">
        <v>134</v>
      </c>
      <c r="Y169" s="2" t="s">
        <v>355</v>
      </c>
      <c r="Z169" s="4"/>
      <c r="AA169" s="4">
        <f>=ROUNDDOWN({0},0)</f>
      </c>
      <c r="AB169" s="5">
        <v>3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3</v>
      </c>
      <c r="AQ169" s="8">
        <v>157.23</v>
      </c>
      <c r="AR169" s="4"/>
      <c r="AS169" s="8"/>
      <c r="AT169" s="7"/>
      <c r="AU169" s="7"/>
      <c r="AV169" s="4">
        <v>3</v>
      </c>
      <c r="AW169" s="8">
        <v>157.23</v>
      </c>
      <c r="AX169" s="4"/>
      <c r="AY169" s="8"/>
      <c r="AZ169" s="7"/>
      <c r="BA169" s="7"/>
      <c r="BB169" s="7">
        <v>1</v>
      </c>
      <c r="BC169" s="4">
        <v>3</v>
      </c>
      <c r="BD169" s="8">
        <v>157.23</v>
      </c>
      <c r="BE169" s="4"/>
      <c r="BF169" s="8"/>
      <c r="BG169" s="7"/>
      <c r="BH169" s="7"/>
      <c r="BI169" s="7">
        <v>1</v>
      </c>
      <c r="BJ169" s="4">
        <v>3</v>
      </c>
      <c r="BK169" s="8">
        <v>157.23</v>
      </c>
      <c r="BL169" s="2" t="s">
        <v>1915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138</v>
      </c>
      <c r="BV169" s="2" t="s">
        <v>129</v>
      </c>
      <c r="BW169" s="2" t="s">
        <v>552</v>
      </c>
      <c r="BX169" s="2" t="s">
        <v>1406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129</v>
      </c>
      <c r="CI169" s="2" t="s">
        <v>355</v>
      </c>
      <c r="CJ169" s="2" t="s">
        <v>365</v>
      </c>
      <c r="CK169" s="2" t="s">
        <v>141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171</v>
      </c>
      <c r="CT169" s="2" t="s">
        <v>129</v>
      </c>
      <c r="CU169" s="2" t="s">
        <v>132</v>
      </c>
      <c r="CV169" s="2" t="s">
        <v>132</v>
      </c>
      <c r="CW169" s="2" t="s">
        <v>141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129</v>
      </c>
      <c r="DG169" s="2" t="s">
        <v>1916</v>
      </c>
      <c r="DH169" s="2" t="s">
        <v>656</v>
      </c>
      <c r="DI169" s="2" t="s">
        <v>141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129</v>
      </c>
      <c r="DS169" s="2" t="s">
        <v>361</v>
      </c>
      <c r="DT169" s="2" t="s">
        <v>132</v>
      </c>
      <c r="DU169" s="2" t="s">
        <v>141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173</v>
      </c>
      <c r="EE169" s="2" t="s">
        <v>431</v>
      </c>
      <c r="EF169" s="2" t="s">
        <v>1917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171</v>
      </c>
      <c r="EP169" s="2" t="s">
        <v>129</v>
      </c>
      <c r="EQ169" s="2" t="s">
        <v>132</v>
      </c>
      <c r="ER169" s="2" t="s">
        <v>132</v>
      </c>
      <c r="ES169" s="2" t="s">
        <v>141</v>
      </c>
      <c r="ET169" s="2" t="s">
        <v>132</v>
      </c>
      <c r="EU169" s="4">
        <v>1</v>
      </c>
      <c r="EV169" s="8">
        <v>54.35</v>
      </c>
      <c r="EW169" s="4"/>
      <c r="EX169" s="8"/>
      <c r="EY169" s="7"/>
      <c r="EZ169" s="7"/>
      <c r="FA169" s="2" t="s">
        <v>138</v>
      </c>
      <c r="FB169" s="2" t="s">
        <v>129</v>
      </c>
      <c r="FC169" s="2" t="s">
        <v>365</v>
      </c>
      <c r="FD169" s="2" t="s">
        <v>1306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129</v>
      </c>
      <c r="FO169" s="2" t="s">
        <v>309</v>
      </c>
      <c r="FP169" s="2" t="s">
        <v>392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129</v>
      </c>
      <c r="GA169" s="2" t="s">
        <v>452</v>
      </c>
      <c r="GB169" s="2" t="s">
        <v>132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305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129</v>
      </c>
      <c r="GY169" s="2" t="s">
        <v>396</v>
      </c>
      <c r="GZ169" s="2" t="s">
        <v>505</v>
      </c>
      <c r="HA169" s="2" t="s">
        <v>141</v>
      </c>
      <c r="HB169" s="2" t="s">
        <v>132</v>
      </c>
      <c r="HC169" s="4">
        <v>2</v>
      </c>
      <c r="HD169" s="8">
        <v>102.88</v>
      </c>
      <c r="HE169" s="4"/>
      <c r="HF169" s="8"/>
      <c r="HG169" s="7"/>
      <c r="HH169" s="7"/>
      <c r="HI169" s="2" t="s">
        <v>138</v>
      </c>
      <c r="HJ169" s="2" t="s">
        <v>129</v>
      </c>
      <c r="HK169" s="2" t="s">
        <v>374</v>
      </c>
      <c r="HL169" s="2" t="s">
        <v>872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308</v>
      </c>
      <c r="HV169" s="2" t="s">
        <v>129</v>
      </c>
      <c r="HW169" s="2" t="s">
        <v>246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129</v>
      </c>
      <c r="II169" s="2" t="s">
        <v>375</v>
      </c>
      <c r="IJ169" s="2" t="s">
        <v>644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171</v>
      </c>
      <c r="IT169" s="2" t="s">
        <v>129</v>
      </c>
      <c r="IU169" s="2" t="s">
        <v>132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138</v>
      </c>
      <c r="JF169" s="2" t="s">
        <v>129</v>
      </c>
      <c r="JG169" s="2" t="s">
        <v>1918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138</v>
      </c>
      <c r="KD169" s="2" t="s">
        <v>168</v>
      </c>
      <c r="KE169" s="2" t="s">
        <v>873</v>
      </c>
      <c r="KF169" s="2" t="s">
        <v>132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171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171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171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138</v>
      </c>
      <c r="PF169" s="2" t="s">
        <v>173</v>
      </c>
      <c r="PG169" s="2" t="s">
        <v>312</v>
      </c>
      <c r="PH169" s="2" t="s">
        <v>132</v>
      </c>
      <c r="PI169" s="2" t="s">
        <v>141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171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138</v>
      </c>
      <c r="QD169" s="2" t="s">
        <v>129</v>
      </c>
      <c r="QE169" s="2" t="s">
        <v>176</v>
      </c>
      <c r="QF169" s="2" t="s">
        <v>132</v>
      </c>
      <c r="QG169" s="2" t="s">
        <v>141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138</v>
      </c>
      <c r="RN169" s="2" t="s">
        <v>173</v>
      </c>
      <c r="RO169" s="2" t="s">
        <v>378</v>
      </c>
      <c r="RP169" s="2" t="s">
        <v>132</v>
      </c>
      <c r="RQ169" s="2" t="s">
        <v>141</v>
      </c>
      <c r="RR169" s="2" t="s">
        <v>132</v>
      </c>
    </row>
    <row r="170">
      <c r="A170" s="2" t="s">
        <v>1919</v>
      </c>
      <c r="B170" s="2" t="s">
        <v>121</v>
      </c>
      <c r="C170" s="2" t="s">
        <v>1844</v>
      </c>
      <c r="D170" s="2" t="s">
        <v>522</v>
      </c>
      <c r="E170" s="2" t="s">
        <v>523</v>
      </c>
      <c r="F170" s="2" t="s">
        <v>1920</v>
      </c>
      <c r="G170" s="2" t="s">
        <v>1920</v>
      </c>
      <c r="H170" s="2" t="s">
        <v>1920</v>
      </c>
      <c r="I170" s="2" t="s">
        <v>1921</v>
      </c>
      <c r="J170" s="2" t="s">
        <v>127</v>
      </c>
      <c r="K170" s="2" t="s">
        <v>746</v>
      </c>
      <c r="L170" s="3">
        <v>81.97</v>
      </c>
      <c r="M170" s="3">
        <v>86.07</v>
      </c>
      <c r="N170" s="3">
        <v>189.99</v>
      </c>
      <c r="O170" s="2" t="s">
        <v>129</v>
      </c>
      <c r="P170" s="2" t="s">
        <v>256</v>
      </c>
      <c r="Q170" s="2" t="s">
        <v>131</v>
      </c>
      <c r="R170" s="2" t="s">
        <v>132</v>
      </c>
      <c r="S170" s="2" t="s">
        <v>1922</v>
      </c>
      <c r="T170" s="2" t="s">
        <v>132</v>
      </c>
      <c r="U170" s="2" t="s">
        <v>132</v>
      </c>
      <c r="V170" s="2" t="s">
        <v>186</v>
      </c>
      <c r="W170" s="2" t="s">
        <v>134</v>
      </c>
      <c r="X170" s="2" t="s">
        <v>132</v>
      </c>
      <c r="Y170" s="2" t="s">
        <v>292</v>
      </c>
      <c r="Z170" s="4">
        <v>2</v>
      </c>
      <c r="AA170" s="4">
        <f>=ROUNDDOWN(0.153846153846154,0)</f>
      </c>
      <c r="AB170" s="5">
        <v>13</v>
      </c>
      <c r="AC170" s="2" t="s">
        <v>972</v>
      </c>
      <c r="AD170" s="4">
        <v>240</v>
      </c>
      <c r="AE170" s="4">
        <v>300</v>
      </c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129</v>
      </c>
      <c r="BW170" s="2" t="s">
        <v>1923</v>
      </c>
      <c r="BX170" s="2" t="s">
        <v>1924</v>
      </c>
      <c r="BY170" s="2" t="s">
        <v>141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129</v>
      </c>
      <c r="CI170" s="2" t="s">
        <v>776</v>
      </c>
      <c r="CJ170" s="2" t="s">
        <v>1925</v>
      </c>
      <c r="CK170" s="2" t="s">
        <v>141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308</v>
      </c>
      <c r="CT170" s="2" t="s">
        <v>173</v>
      </c>
      <c r="CU170" s="2" t="s">
        <v>132</v>
      </c>
      <c r="CV170" s="2" t="s">
        <v>1391</v>
      </c>
      <c r="CW170" s="2" t="s">
        <v>141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129</v>
      </c>
      <c r="DG170" s="2" t="s">
        <v>1926</v>
      </c>
      <c r="DH170" s="2" t="s">
        <v>1924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129</v>
      </c>
      <c r="DS170" s="2" t="s">
        <v>538</v>
      </c>
      <c r="DT170" s="2" t="s">
        <v>1927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173</v>
      </c>
      <c r="EE170" s="2" t="s">
        <v>540</v>
      </c>
      <c r="EF170" s="2" t="s">
        <v>1005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171</v>
      </c>
      <c r="EP170" s="2" t="s">
        <v>129</v>
      </c>
      <c r="EQ170" s="2" t="s">
        <v>132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138</v>
      </c>
      <c r="FB170" s="2" t="s">
        <v>129</v>
      </c>
      <c r="FC170" s="2" t="s">
        <v>774</v>
      </c>
      <c r="FD170" s="2" t="s">
        <v>1928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138</v>
      </c>
      <c r="FN170" s="2" t="s">
        <v>129</v>
      </c>
      <c r="FO170" s="2" t="s">
        <v>273</v>
      </c>
      <c r="FP170" s="2" t="s">
        <v>774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129</v>
      </c>
      <c r="GA170" s="2" t="s">
        <v>156</v>
      </c>
      <c r="GB170" s="2" t="s">
        <v>1789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870</v>
      </c>
      <c r="GN170" s="2" t="s">
        <v>624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160</v>
      </c>
      <c r="GX170" s="2" t="s">
        <v>129</v>
      </c>
      <c r="GY170" s="2" t="s">
        <v>132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138</v>
      </c>
      <c r="HJ170" s="2" t="s">
        <v>129</v>
      </c>
      <c r="HK170" s="2" t="s">
        <v>161</v>
      </c>
      <c r="HL170" s="2" t="s">
        <v>1183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129</v>
      </c>
      <c r="HW170" s="2" t="s">
        <v>132</v>
      </c>
      <c r="HX170" s="2" t="s">
        <v>132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129</v>
      </c>
      <c r="II170" s="2" t="s">
        <v>779</v>
      </c>
      <c r="IJ170" s="2" t="s">
        <v>1929</v>
      </c>
      <c r="IK170" s="2" t="s">
        <v>141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129</v>
      </c>
      <c r="IU170" s="2" t="s">
        <v>309</v>
      </c>
      <c r="IV170" s="2" t="s">
        <v>365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138</v>
      </c>
      <c r="JF170" s="2" t="s">
        <v>129</v>
      </c>
      <c r="JG170" s="2" t="s">
        <v>776</v>
      </c>
      <c r="JH170" s="2" t="s">
        <v>1930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138</v>
      </c>
      <c r="KD170" s="2" t="s">
        <v>168</v>
      </c>
      <c r="KE170" s="2" t="s">
        <v>1931</v>
      </c>
      <c r="KF170" s="2" t="s">
        <v>1932</v>
      </c>
      <c r="KG170" s="2" t="s">
        <v>141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171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171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129</v>
      </c>
      <c r="NK170" s="2" t="s">
        <v>132</v>
      </c>
      <c r="NL170" s="2" t="s">
        <v>132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173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171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166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138</v>
      </c>
      <c r="QD170" s="2" t="s">
        <v>129</v>
      </c>
      <c r="QE170" s="2" t="s">
        <v>176</v>
      </c>
      <c r="QF170" s="2" t="s">
        <v>132</v>
      </c>
      <c r="QG170" s="2" t="s">
        <v>141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138</v>
      </c>
      <c r="QP170" s="2" t="s">
        <v>173</v>
      </c>
      <c r="QQ170" s="2" t="s">
        <v>286</v>
      </c>
      <c r="QR170" s="2" t="s">
        <v>237</v>
      </c>
      <c r="QS170" s="2" t="s">
        <v>141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138</v>
      </c>
      <c r="RN170" s="2" t="s">
        <v>173</v>
      </c>
      <c r="RO170" s="2" t="s">
        <v>553</v>
      </c>
      <c r="RP170" s="2" t="s">
        <v>721</v>
      </c>
      <c r="RQ170" s="2" t="s">
        <v>141</v>
      </c>
      <c r="RR170" s="2" t="s">
        <v>132</v>
      </c>
    </row>
    <row r="171">
      <c r="A171" s="2" t="s">
        <v>1933</v>
      </c>
      <c r="B171" s="2" t="s">
        <v>121</v>
      </c>
      <c r="C171" s="2" t="s">
        <v>1844</v>
      </c>
      <c r="D171" s="2" t="s">
        <v>522</v>
      </c>
      <c r="E171" s="2" t="s">
        <v>523</v>
      </c>
      <c r="F171" s="2" t="s">
        <v>1934</v>
      </c>
      <c r="G171" s="2" t="s">
        <v>1934</v>
      </c>
      <c r="H171" s="2" t="s">
        <v>1934</v>
      </c>
      <c r="I171" s="2" t="s">
        <v>1935</v>
      </c>
      <c r="J171" s="2" t="s">
        <v>127</v>
      </c>
      <c r="K171" s="2" t="s">
        <v>1936</v>
      </c>
      <c r="L171" s="3">
        <v>56.1</v>
      </c>
      <c r="M171" s="3">
        <v>58.9</v>
      </c>
      <c r="N171" s="3">
        <v>119.99</v>
      </c>
      <c r="O171" s="2" t="s">
        <v>290</v>
      </c>
      <c r="P171" s="2" t="s">
        <v>291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185</v>
      </c>
      <c r="V171" s="2" t="s">
        <v>133</v>
      </c>
      <c r="W171" s="2" t="s">
        <v>258</v>
      </c>
      <c r="X171" s="2" t="s">
        <v>134</v>
      </c>
      <c r="Y171" s="2" t="s">
        <v>867</v>
      </c>
      <c r="Z171" s="4">
        <v>11</v>
      </c>
      <c r="AA171" s="4">
        <f>=ROUNDDOWN({0},0)</f>
      </c>
      <c r="AB171" s="5"/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138</v>
      </c>
      <c r="BV171" s="2" t="s">
        <v>129</v>
      </c>
      <c r="BW171" s="2" t="s">
        <v>552</v>
      </c>
      <c r="BX171" s="2" t="s">
        <v>595</v>
      </c>
      <c r="BY171" s="2" t="s">
        <v>141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138</v>
      </c>
      <c r="CH171" s="2" t="s">
        <v>129</v>
      </c>
      <c r="CI171" s="2" t="s">
        <v>867</v>
      </c>
      <c r="CJ171" s="2" t="s">
        <v>552</v>
      </c>
      <c r="CK171" s="2" t="s">
        <v>141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171</v>
      </c>
      <c r="CT171" s="2" t="s">
        <v>129</v>
      </c>
      <c r="CU171" s="2" t="s">
        <v>132</v>
      </c>
      <c r="CV171" s="2" t="s">
        <v>132</v>
      </c>
      <c r="CW171" s="2" t="s">
        <v>141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129</v>
      </c>
      <c r="DG171" s="2" t="s">
        <v>1916</v>
      </c>
      <c r="DH171" s="2" t="s">
        <v>1104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129</v>
      </c>
      <c r="DS171" s="2" t="s">
        <v>361</v>
      </c>
      <c r="DT171" s="2" t="s">
        <v>1065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160</v>
      </c>
      <c r="ED171" s="2" t="s">
        <v>129</v>
      </c>
      <c r="EE171" s="2" t="s">
        <v>132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171</v>
      </c>
      <c r="EP171" s="2" t="s">
        <v>129</v>
      </c>
      <c r="EQ171" s="2" t="s">
        <v>132</v>
      </c>
      <c r="ER171" s="2" t="s">
        <v>132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138</v>
      </c>
      <c r="FB171" s="2" t="s">
        <v>129</v>
      </c>
      <c r="FC171" s="2" t="s">
        <v>365</v>
      </c>
      <c r="FD171" s="2" t="s">
        <v>1062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138</v>
      </c>
      <c r="FN171" s="2" t="s">
        <v>129</v>
      </c>
      <c r="FO171" s="2" t="s">
        <v>309</v>
      </c>
      <c r="FP171" s="2" t="s">
        <v>793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171</v>
      </c>
      <c r="FZ171" s="2" t="s">
        <v>129</v>
      </c>
      <c r="GA171" s="2" t="s">
        <v>132</v>
      </c>
      <c r="GB171" s="2" t="s">
        <v>132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171</v>
      </c>
      <c r="GL171" s="2" t="s">
        <v>129</v>
      </c>
      <c r="GM171" s="2" t="s">
        <v>132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129</v>
      </c>
      <c r="GY171" s="2" t="s">
        <v>396</v>
      </c>
      <c r="GZ171" s="2" t="s">
        <v>132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129</v>
      </c>
      <c r="HK171" s="2" t="s">
        <v>374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308</v>
      </c>
      <c r="HV171" s="2" t="s">
        <v>129</v>
      </c>
      <c r="HW171" s="2" t="s">
        <v>246</v>
      </c>
      <c r="HX171" s="2" t="s">
        <v>132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129</v>
      </c>
      <c r="II171" s="2" t="s">
        <v>375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171</v>
      </c>
      <c r="IT171" s="2" t="s">
        <v>129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138</v>
      </c>
      <c r="JF171" s="2" t="s">
        <v>129</v>
      </c>
      <c r="JG171" s="2" t="s">
        <v>303</v>
      </c>
      <c r="JH171" s="2" t="s">
        <v>208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138</v>
      </c>
      <c r="KD171" s="2" t="s">
        <v>168</v>
      </c>
      <c r="KE171" s="2" t="s">
        <v>873</v>
      </c>
      <c r="KF171" s="2" t="s">
        <v>132</v>
      </c>
      <c r="KG171" s="2" t="s">
        <v>141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171</v>
      </c>
      <c r="KP171" s="2" t="s">
        <v>129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171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129</v>
      </c>
      <c r="MY171" s="2" t="s">
        <v>132</v>
      </c>
      <c r="MZ171" s="2" t="s">
        <v>132</v>
      </c>
      <c r="NA171" s="2" t="s">
        <v>141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129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171</v>
      </c>
      <c r="OH171" s="2" t="s">
        <v>129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138</v>
      </c>
      <c r="PF171" s="2" t="s">
        <v>173</v>
      </c>
      <c r="PG171" s="2" t="s">
        <v>312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129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171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138</v>
      </c>
      <c r="RN171" s="2" t="s">
        <v>173</v>
      </c>
      <c r="RO171" s="2" t="s">
        <v>378</v>
      </c>
      <c r="RP171" s="2" t="s">
        <v>132</v>
      </c>
      <c r="RQ171" s="2" t="s">
        <v>141</v>
      </c>
      <c r="RR171" s="2" t="s">
        <v>132</v>
      </c>
    </row>
    <row r="172">
      <c r="A172" s="2" t="s">
        <v>1937</v>
      </c>
      <c r="B172" s="2" t="s">
        <v>121</v>
      </c>
      <c r="C172" s="2" t="s">
        <v>1844</v>
      </c>
      <c r="D172" s="2" t="s">
        <v>1122</v>
      </c>
      <c r="E172" s="2" t="s">
        <v>1123</v>
      </c>
      <c r="F172" s="2" t="s">
        <v>1938</v>
      </c>
      <c r="G172" s="2" t="s">
        <v>1938</v>
      </c>
      <c r="H172" s="2" t="s">
        <v>1938</v>
      </c>
      <c r="I172" s="2" t="s">
        <v>1939</v>
      </c>
      <c r="J172" s="2" t="s">
        <v>127</v>
      </c>
      <c r="K172" s="2" t="s">
        <v>459</v>
      </c>
      <c r="L172" s="3">
        <v>70.3</v>
      </c>
      <c r="M172" s="3">
        <v>73.82</v>
      </c>
      <c r="N172" s="3">
        <v>159.99</v>
      </c>
      <c r="O172" s="2" t="s">
        <v>129</v>
      </c>
      <c r="P172" s="2" t="s">
        <v>291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185</v>
      </c>
      <c r="V172" s="2" t="s">
        <v>133</v>
      </c>
      <c r="W172" s="2" t="s">
        <v>258</v>
      </c>
      <c r="X172" s="2" t="s">
        <v>132</v>
      </c>
      <c r="Y172" s="2" t="s">
        <v>384</v>
      </c>
      <c r="Z172" s="4">
        <v>8</v>
      </c>
      <c r="AA172" s="4">
        <f>=ROUNDDOWN(2.66666666666667,0)</f>
      </c>
      <c r="AB172" s="5">
        <v>3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</v>
      </c>
      <c r="AQ172" s="8">
        <v>117.41</v>
      </c>
      <c r="AR172" s="4"/>
      <c r="AS172" s="8"/>
      <c r="AT172" s="7"/>
      <c r="AU172" s="7"/>
      <c r="AV172" s="4">
        <v>3</v>
      </c>
      <c r="AW172" s="8">
        <v>117.41</v>
      </c>
      <c r="AX172" s="4"/>
      <c r="AY172" s="8"/>
      <c r="AZ172" s="7"/>
      <c r="BA172" s="7"/>
      <c r="BB172" s="7">
        <v>1</v>
      </c>
      <c r="BC172" s="4">
        <v>3</v>
      </c>
      <c r="BD172" s="8">
        <v>117.41</v>
      </c>
      <c r="BE172" s="4"/>
      <c r="BF172" s="8"/>
      <c r="BG172" s="7"/>
      <c r="BH172" s="7"/>
      <c r="BI172" s="7">
        <v>1</v>
      </c>
      <c r="BJ172" s="4">
        <v>3</v>
      </c>
      <c r="BK172" s="8">
        <v>117.41</v>
      </c>
      <c r="BL172" s="2" t="s">
        <v>1285</v>
      </c>
      <c r="BM172" s="7">
        <v>1</v>
      </c>
      <c r="BN172" s="7">
        <v>1</v>
      </c>
      <c r="BO172" s="4">
        <v>2</v>
      </c>
      <c r="BP172" s="8">
        <v>43.6</v>
      </c>
      <c r="BQ172" s="4"/>
      <c r="BR172" s="8"/>
      <c r="BS172" s="7"/>
      <c r="BT172" s="7"/>
      <c r="BU172" s="2" t="s">
        <v>138</v>
      </c>
      <c r="BV172" s="2" t="s">
        <v>129</v>
      </c>
      <c r="BW172" s="2" t="s">
        <v>394</v>
      </c>
      <c r="BX172" s="2" t="s">
        <v>595</v>
      </c>
      <c r="BY172" s="2" t="s">
        <v>141</v>
      </c>
      <c r="BZ172" s="2" t="s">
        <v>132</v>
      </c>
      <c r="CA172" s="4">
        <v>1</v>
      </c>
      <c r="CB172" s="8">
        <v>73.81</v>
      </c>
      <c r="CC172" s="4"/>
      <c r="CD172" s="8"/>
      <c r="CE172" s="7"/>
      <c r="CF172" s="7"/>
      <c r="CG172" s="2" t="s">
        <v>138</v>
      </c>
      <c r="CH172" s="2" t="s">
        <v>129</v>
      </c>
      <c r="CI172" s="2" t="s">
        <v>384</v>
      </c>
      <c r="CJ172" s="2" t="s">
        <v>399</v>
      </c>
      <c r="CK172" s="2" t="s">
        <v>141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171</v>
      </c>
      <c r="CT172" s="2" t="s">
        <v>129</v>
      </c>
      <c r="CU172" s="2" t="s">
        <v>132</v>
      </c>
      <c r="CV172" s="2" t="s">
        <v>132</v>
      </c>
      <c r="CW172" s="2" t="s">
        <v>141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138</v>
      </c>
      <c r="DF172" s="2" t="s">
        <v>129</v>
      </c>
      <c r="DG172" s="2" t="s">
        <v>1940</v>
      </c>
      <c r="DH172" s="2" t="s">
        <v>1941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129</v>
      </c>
      <c r="DS172" s="2" t="s">
        <v>361</v>
      </c>
      <c r="DT172" s="2" t="s">
        <v>660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129</v>
      </c>
      <c r="EE172" s="2" t="s">
        <v>431</v>
      </c>
      <c r="EF172" s="2" t="s">
        <v>1942</v>
      </c>
      <c r="EG172" s="2" t="s">
        <v>141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171</v>
      </c>
      <c r="EP172" s="2" t="s">
        <v>129</v>
      </c>
      <c r="EQ172" s="2" t="s">
        <v>132</v>
      </c>
      <c r="ER172" s="2" t="s">
        <v>132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138</v>
      </c>
      <c r="FB172" s="2" t="s">
        <v>129</v>
      </c>
      <c r="FC172" s="2" t="s">
        <v>365</v>
      </c>
      <c r="FD172" s="2" t="s">
        <v>236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129</v>
      </c>
      <c r="FO172" s="2" t="s">
        <v>394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171</v>
      </c>
      <c r="FZ172" s="2" t="s">
        <v>129</v>
      </c>
      <c r="GA172" s="2" t="s">
        <v>132</v>
      </c>
      <c r="GB172" s="2" t="s">
        <v>132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171</v>
      </c>
      <c r="GL172" s="2" t="s">
        <v>129</v>
      </c>
      <c r="GM172" s="2" t="s">
        <v>132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129</v>
      </c>
      <c r="GY172" s="2" t="s">
        <v>396</v>
      </c>
      <c r="GZ172" s="2" t="s">
        <v>1943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138</v>
      </c>
      <c r="HJ172" s="2" t="s">
        <v>129</v>
      </c>
      <c r="HK172" s="2" t="s">
        <v>374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308</v>
      </c>
      <c r="HV172" s="2" t="s">
        <v>129</v>
      </c>
      <c r="HW172" s="2" t="s">
        <v>246</v>
      </c>
      <c r="HX172" s="2" t="s">
        <v>132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138</v>
      </c>
      <c r="IH172" s="2" t="s">
        <v>129</v>
      </c>
      <c r="II172" s="2" t="s">
        <v>375</v>
      </c>
      <c r="IJ172" s="2" t="s">
        <v>132</v>
      </c>
      <c r="IK172" s="2" t="s">
        <v>141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171</v>
      </c>
      <c r="IT172" s="2" t="s">
        <v>129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138</v>
      </c>
      <c r="JF172" s="2" t="s">
        <v>129</v>
      </c>
      <c r="JG172" s="2" t="s">
        <v>363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138</v>
      </c>
      <c r="KD172" s="2" t="s">
        <v>168</v>
      </c>
      <c r="KE172" s="2" t="s">
        <v>427</v>
      </c>
      <c r="KF172" s="2" t="s">
        <v>492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171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171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129</v>
      </c>
      <c r="MY172" s="2" t="s">
        <v>132</v>
      </c>
      <c r="MZ172" s="2" t="s">
        <v>132</v>
      </c>
      <c r="NA172" s="2" t="s">
        <v>141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129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138</v>
      </c>
      <c r="PF172" s="2" t="s">
        <v>173</v>
      </c>
      <c r="PG172" s="2" t="s">
        <v>400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129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138</v>
      </c>
      <c r="QD172" s="2" t="s">
        <v>129</v>
      </c>
      <c r="QE172" s="2" t="s">
        <v>176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138</v>
      </c>
      <c r="RN172" s="2" t="s">
        <v>173</v>
      </c>
      <c r="RO172" s="2" t="s">
        <v>402</v>
      </c>
      <c r="RP172" s="2" t="s">
        <v>132</v>
      </c>
      <c r="RQ172" s="2" t="s">
        <v>141</v>
      </c>
      <c r="RR172" s="2" t="s">
        <v>132</v>
      </c>
    </row>
    <row r="173">
      <c r="A173" s="2" t="s">
        <v>1944</v>
      </c>
      <c r="B173" s="2" t="s">
        <v>121</v>
      </c>
      <c r="C173" s="2" t="s">
        <v>1844</v>
      </c>
      <c r="D173" s="2" t="s">
        <v>959</v>
      </c>
      <c r="E173" s="2" t="s">
        <v>960</v>
      </c>
      <c r="F173" s="2" t="s">
        <v>1945</v>
      </c>
      <c r="G173" s="2" t="s">
        <v>1945</v>
      </c>
      <c r="H173" s="2" t="s">
        <v>1945</v>
      </c>
      <c r="I173" s="2" t="s">
        <v>1946</v>
      </c>
      <c r="J173" s="2" t="s">
        <v>127</v>
      </c>
      <c r="K173" s="2" t="s">
        <v>1947</v>
      </c>
      <c r="L173" s="3">
        <v>39.9</v>
      </c>
      <c r="M173" s="3">
        <v>41.9</v>
      </c>
      <c r="N173" s="3">
        <v>84.99</v>
      </c>
      <c r="O173" s="2" t="s">
        <v>290</v>
      </c>
      <c r="P173" s="2" t="s">
        <v>291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185</v>
      </c>
      <c r="V173" s="2" t="s">
        <v>133</v>
      </c>
      <c r="W173" s="2" t="s">
        <v>408</v>
      </c>
      <c r="X173" s="2" t="s">
        <v>132</v>
      </c>
      <c r="Y173" s="2" t="s">
        <v>384</v>
      </c>
      <c r="Z173" s="4">
        <v>155</v>
      </c>
      <c r="AA173" s="4">
        <f>=ROUNDDOWN(193.75,0)</f>
      </c>
      <c r="AB173" s="5">
        <v>0.8</v>
      </c>
      <c r="AC173" s="2" t="s">
        <v>132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132</v>
      </c>
      <c r="BM173" s="7"/>
      <c r="BN173" s="7"/>
      <c r="BO173" s="4"/>
      <c r="BP173" s="8"/>
      <c r="BQ173" s="4"/>
      <c r="BR173" s="8"/>
      <c r="BS173" s="7"/>
      <c r="BT173" s="7"/>
      <c r="BU173" s="2" t="s">
        <v>138</v>
      </c>
      <c r="BV173" s="2" t="s">
        <v>129</v>
      </c>
      <c r="BW173" s="2" t="s">
        <v>1237</v>
      </c>
      <c r="BX173" s="2" t="s">
        <v>1614</v>
      </c>
      <c r="BY173" s="2" t="s">
        <v>141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129</v>
      </c>
      <c r="CI173" s="2" t="s">
        <v>384</v>
      </c>
      <c r="CJ173" s="2" t="s">
        <v>1948</v>
      </c>
      <c r="CK173" s="2" t="s">
        <v>141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129</v>
      </c>
      <c r="CU173" s="2" t="s">
        <v>132</v>
      </c>
      <c r="CV173" s="2" t="s">
        <v>132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129</v>
      </c>
      <c r="DG173" s="2" t="s">
        <v>1237</v>
      </c>
      <c r="DH173" s="2" t="s">
        <v>796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129</v>
      </c>
      <c r="DS173" s="2" t="s">
        <v>361</v>
      </c>
      <c r="DT173" s="2" t="s">
        <v>1949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160</v>
      </c>
      <c r="ED173" s="2" t="s">
        <v>129</v>
      </c>
      <c r="EE173" s="2" t="s">
        <v>132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171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138</v>
      </c>
      <c r="FB173" s="2" t="s">
        <v>129</v>
      </c>
      <c r="FC173" s="2" t="s">
        <v>365</v>
      </c>
      <c r="FD173" s="2" t="s">
        <v>467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129</v>
      </c>
      <c r="FO173" s="2" t="s">
        <v>1237</v>
      </c>
      <c r="FP173" s="2" t="s">
        <v>884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171</v>
      </c>
      <c r="FZ173" s="2" t="s">
        <v>129</v>
      </c>
      <c r="GA173" s="2" t="s">
        <v>132</v>
      </c>
      <c r="GB173" s="2" t="s">
        <v>132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171</v>
      </c>
      <c r="GL173" s="2" t="s">
        <v>129</v>
      </c>
      <c r="GM173" s="2" t="s">
        <v>132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129</v>
      </c>
      <c r="GY173" s="2" t="s">
        <v>372</v>
      </c>
      <c r="GZ173" s="2" t="s">
        <v>494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129</v>
      </c>
      <c r="HK173" s="2" t="s">
        <v>1074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308</v>
      </c>
      <c r="HV173" s="2" t="s">
        <v>129</v>
      </c>
      <c r="HW173" s="2" t="s">
        <v>246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129</v>
      </c>
      <c r="II173" s="2" t="s">
        <v>375</v>
      </c>
      <c r="IJ173" s="2" t="s">
        <v>664</v>
      </c>
      <c r="IK173" s="2" t="s">
        <v>141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171</v>
      </c>
      <c r="IT173" s="2" t="s">
        <v>129</v>
      </c>
      <c r="IU173" s="2" t="s">
        <v>132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129</v>
      </c>
      <c r="JG173" s="2" t="s">
        <v>1237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138</v>
      </c>
      <c r="KD173" s="2" t="s">
        <v>168</v>
      </c>
      <c r="KE173" s="2" t="s">
        <v>427</v>
      </c>
      <c r="KF173" s="2" t="s">
        <v>132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171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171</v>
      </c>
      <c r="ML173" s="2" t="s">
        <v>129</v>
      </c>
      <c r="MM173" s="2" t="s">
        <v>132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171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138</v>
      </c>
      <c r="PF173" s="2" t="s">
        <v>173</v>
      </c>
      <c r="PG173" s="2" t="s">
        <v>400</v>
      </c>
      <c r="PH173" s="2" t="s">
        <v>1306</v>
      </c>
      <c r="PI173" s="2" t="s">
        <v>141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171</v>
      </c>
      <c r="PR173" s="2" t="s">
        <v>129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138</v>
      </c>
      <c r="RN173" s="2" t="s">
        <v>173</v>
      </c>
      <c r="RO173" s="2" t="s">
        <v>402</v>
      </c>
      <c r="RP173" s="2" t="s">
        <v>132</v>
      </c>
      <c r="RQ173" s="2" t="s">
        <v>141</v>
      </c>
      <c r="RR173" s="2" t="s">
        <v>132</v>
      </c>
    </row>
    <row r="174">
      <c r="A174" s="2" t="s">
        <v>1950</v>
      </c>
      <c r="B174" s="2" t="s">
        <v>121</v>
      </c>
      <c r="C174" s="2" t="s">
        <v>1951</v>
      </c>
      <c r="D174" s="2" t="s">
        <v>522</v>
      </c>
      <c r="E174" s="2" t="s">
        <v>951</v>
      </c>
      <c r="F174" s="2" t="s">
        <v>1952</v>
      </c>
      <c r="G174" s="2" t="s">
        <v>132</v>
      </c>
      <c r="H174" s="2" t="s">
        <v>132</v>
      </c>
      <c r="I174" s="2" t="s">
        <v>132</v>
      </c>
      <c r="J174" s="2" t="s">
        <v>1953</v>
      </c>
      <c r="K174" s="2" t="s">
        <v>608</v>
      </c>
      <c r="L174" s="3">
        <v>13.3</v>
      </c>
      <c r="M174" s="3"/>
      <c r="N174" s="3"/>
      <c r="O174" s="2" t="s">
        <v>1266</v>
      </c>
      <c r="P174" s="2" t="s">
        <v>132</v>
      </c>
      <c r="Q174" s="2" t="s">
        <v>132</v>
      </c>
      <c r="R174" s="2" t="s">
        <v>132</v>
      </c>
      <c r="S174" s="2" t="s">
        <v>1954</v>
      </c>
      <c r="T174" s="2" t="s">
        <v>132</v>
      </c>
      <c r="U174" s="2" t="s">
        <v>132</v>
      </c>
      <c r="V174" s="2" t="s">
        <v>132</v>
      </c>
      <c r="W174" s="2" t="s">
        <v>132</v>
      </c>
      <c r="X174" s="2" t="s">
        <v>132</v>
      </c>
      <c r="Y174" s="2" t="s">
        <v>132</v>
      </c>
      <c r="Z174" s="4"/>
      <c r="AA174" s="4">
        <f>=ROUNDDOWN({0},0)</f>
      </c>
      <c r="AB174" s="5"/>
      <c r="AC174" s="2" t="s">
        <v>132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132</v>
      </c>
      <c r="BV174" s="2" t="s">
        <v>132</v>
      </c>
      <c r="BW174" s="2" t="s">
        <v>132</v>
      </c>
      <c r="BX174" s="2" t="s">
        <v>132</v>
      </c>
      <c r="BY174" s="2" t="s">
        <v>132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132</v>
      </c>
      <c r="CH174" s="2" t="s">
        <v>132</v>
      </c>
      <c r="CI174" s="2" t="s">
        <v>132</v>
      </c>
      <c r="CJ174" s="2" t="s">
        <v>132</v>
      </c>
      <c r="CK174" s="2" t="s">
        <v>132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132</v>
      </c>
      <c r="CT174" s="2" t="s">
        <v>132</v>
      </c>
      <c r="CU174" s="2" t="s">
        <v>132</v>
      </c>
      <c r="CV174" s="2" t="s">
        <v>132</v>
      </c>
      <c r="CW174" s="2" t="s">
        <v>132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132</v>
      </c>
      <c r="DF174" s="2" t="s">
        <v>132</v>
      </c>
      <c r="DG174" s="2" t="s">
        <v>132</v>
      </c>
      <c r="DH174" s="2" t="s">
        <v>132</v>
      </c>
      <c r="DI174" s="2" t="s">
        <v>132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132</v>
      </c>
      <c r="DR174" s="2" t="s">
        <v>132</v>
      </c>
      <c r="DS174" s="2" t="s">
        <v>132</v>
      </c>
      <c r="DT174" s="2" t="s">
        <v>132</v>
      </c>
      <c r="DU174" s="2" t="s">
        <v>132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132</v>
      </c>
      <c r="ED174" s="2" t="s">
        <v>132</v>
      </c>
      <c r="EE174" s="2" t="s">
        <v>132</v>
      </c>
      <c r="EF174" s="2" t="s">
        <v>132</v>
      </c>
      <c r="EG174" s="2" t="s">
        <v>132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132</v>
      </c>
      <c r="EP174" s="2" t="s">
        <v>132</v>
      </c>
      <c r="EQ174" s="2" t="s">
        <v>132</v>
      </c>
      <c r="ER174" s="2" t="s">
        <v>132</v>
      </c>
      <c r="ES174" s="2" t="s">
        <v>132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132</v>
      </c>
      <c r="FB174" s="2" t="s">
        <v>132</v>
      </c>
      <c r="FC174" s="2" t="s">
        <v>132</v>
      </c>
      <c r="FD174" s="2" t="s">
        <v>132</v>
      </c>
      <c r="FE174" s="2" t="s">
        <v>132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132</v>
      </c>
      <c r="FN174" s="2" t="s">
        <v>132</v>
      </c>
      <c r="FO174" s="2" t="s">
        <v>132</v>
      </c>
      <c r="FP174" s="2" t="s">
        <v>132</v>
      </c>
      <c r="FQ174" s="2" t="s">
        <v>132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132</v>
      </c>
      <c r="FZ174" s="2" t="s">
        <v>132</v>
      </c>
      <c r="GA174" s="2" t="s">
        <v>132</v>
      </c>
      <c r="GB174" s="2" t="s">
        <v>132</v>
      </c>
      <c r="GC174" s="2" t="s">
        <v>132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132</v>
      </c>
      <c r="GL174" s="2" t="s">
        <v>132</v>
      </c>
      <c r="GM174" s="2" t="s">
        <v>132</v>
      </c>
      <c r="GN174" s="2" t="s">
        <v>132</v>
      </c>
      <c r="GO174" s="2" t="s">
        <v>132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132</v>
      </c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132</v>
      </c>
      <c r="IT174" s="2" t="s">
        <v>132</v>
      </c>
      <c r="IU174" s="2" t="s">
        <v>132</v>
      </c>
      <c r="IV174" s="2" t="s">
        <v>132</v>
      </c>
      <c r="IW174" s="2" t="s">
        <v>132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132</v>
      </c>
      <c r="JF174" s="2" t="s">
        <v>132</v>
      </c>
      <c r="JG174" s="2" t="s">
        <v>132</v>
      </c>
      <c r="JH174" s="2" t="s">
        <v>132</v>
      </c>
      <c r="JI174" s="2" t="s">
        <v>132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132</v>
      </c>
      <c r="JR174" s="2" t="s">
        <v>132</v>
      </c>
      <c r="JS174" s="2" t="s">
        <v>132</v>
      </c>
      <c r="JT174" s="2" t="s">
        <v>132</v>
      </c>
      <c r="JU174" s="2" t="s">
        <v>132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132</v>
      </c>
      <c r="RB174" s="2" t="s">
        <v>132</v>
      </c>
      <c r="RC174" s="2" t="s">
        <v>132</v>
      </c>
      <c r="RD174" s="2" t="s">
        <v>132</v>
      </c>
      <c r="RE174" s="2" t="s">
        <v>132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132</v>
      </c>
      <c r="RN174" s="2" t="s">
        <v>132</v>
      </c>
      <c r="RO174" s="2" t="s">
        <v>132</v>
      </c>
      <c r="RP174" s="2" t="s">
        <v>132</v>
      </c>
      <c r="RQ174" s="2" t="s">
        <v>132</v>
      </c>
      <c r="RR174" s="2" t="s">
        <v>132</v>
      </c>
    </row>
    <row r="175">
      <c r="A175" s="2" t="s">
        <v>1955</v>
      </c>
      <c r="B175" s="2" t="s">
        <v>121</v>
      </c>
      <c r="C175" s="2" t="s">
        <v>1951</v>
      </c>
      <c r="D175" s="2" t="s">
        <v>522</v>
      </c>
      <c r="E175" s="2" t="s">
        <v>951</v>
      </c>
      <c r="F175" s="2" t="s">
        <v>1952</v>
      </c>
      <c r="G175" s="2" t="s">
        <v>132</v>
      </c>
      <c r="H175" s="2" t="s">
        <v>132</v>
      </c>
      <c r="I175" s="2" t="s">
        <v>132</v>
      </c>
      <c r="J175" s="2" t="s">
        <v>1956</v>
      </c>
      <c r="K175" s="2" t="s">
        <v>608</v>
      </c>
      <c r="L175" s="3">
        <v>53.2</v>
      </c>
      <c r="M175" s="3"/>
      <c r="N175" s="3"/>
      <c r="O175" s="2" t="s">
        <v>1266</v>
      </c>
      <c r="P175" s="2" t="s">
        <v>132</v>
      </c>
      <c r="Q175" s="2" t="s">
        <v>132</v>
      </c>
      <c r="R175" s="2" t="s">
        <v>132</v>
      </c>
      <c r="S175" s="2" t="s">
        <v>1957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132</v>
      </c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132</v>
      </c>
      <c r="CT175" s="2" t="s">
        <v>132</v>
      </c>
      <c r="CU175" s="2" t="s">
        <v>132</v>
      </c>
      <c r="CV175" s="2" t="s">
        <v>132</v>
      </c>
      <c r="CW175" s="2" t="s">
        <v>132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132</v>
      </c>
      <c r="DF175" s="2" t="s">
        <v>132</v>
      </c>
      <c r="DG175" s="2" t="s">
        <v>132</v>
      </c>
      <c r="DH175" s="2" t="s">
        <v>132</v>
      </c>
      <c r="DI175" s="2" t="s">
        <v>132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132</v>
      </c>
      <c r="DR175" s="2" t="s">
        <v>132</v>
      </c>
      <c r="DS175" s="2" t="s">
        <v>132</v>
      </c>
      <c r="DT175" s="2" t="s">
        <v>132</v>
      </c>
      <c r="DU175" s="2" t="s">
        <v>132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132</v>
      </c>
      <c r="ED175" s="2" t="s">
        <v>132</v>
      </c>
      <c r="EE175" s="2" t="s">
        <v>132</v>
      </c>
      <c r="EF175" s="2" t="s">
        <v>132</v>
      </c>
      <c r="EG175" s="2" t="s">
        <v>132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132</v>
      </c>
      <c r="FB175" s="2" t="s">
        <v>132</v>
      </c>
      <c r="FC175" s="2" t="s">
        <v>132</v>
      </c>
      <c r="FD175" s="2" t="s">
        <v>132</v>
      </c>
      <c r="FE175" s="2" t="s">
        <v>132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132</v>
      </c>
      <c r="FN175" s="2" t="s">
        <v>132</v>
      </c>
      <c r="FO175" s="2" t="s">
        <v>132</v>
      </c>
      <c r="FP175" s="2" t="s">
        <v>132</v>
      </c>
      <c r="FQ175" s="2" t="s">
        <v>132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132</v>
      </c>
      <c r="FZ175" s="2" t="s">
        <v>132</v>
      </c>
      <c r="GA175" s="2" t="s">
        <v>132</v>
      </c>
      <c r="GB175" s="2" t="s">
        <v>132</v>
      </c>
      <c r="GC175" s="2" t="s">
        <v>132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132</v>
      </c>
      <c r="RN175" s="2" t="s">
        <v>132</v>
      </c>
      <c r="RO175" s="2" t="s">
        <v>132</v>
      </c>
      <c r="RP175" s="2" t="s">
        <v>132</v>
      </c>
      <c r="RQ175" s="2" t="s">
        <v>132</v>
      </c>
      <c r="RR175" s="2" t="s">
        <v>132</v>
      </c>
    </row>
    <row r="176">
      <c r="A176" s="2" t="s">
        <v>1958</v>
      </c>
      <c r="B176" s="2" t="s">
        <v>121</v>
      </c>
      <c r="C176" s="2" t="s">
        <v>1959</v>
      </c>
      <c r="D176" s="2" t="s">
        <v>1122</v>
      </c>
      <c r="E176" s="2" t="s">
        <v>1123</v>
      </c>
      <c r="F176" s="2" t="s">
        <v>1960</v>
      </c>
      <c r="G176" s="2" t="s">
        <v>1960</v>
      </c>
      <c r="H176" s="2" t="s">
        <v>1960</v>
      </c>
      <c r="I176" s="2" t="s">
        <v>1961</v>
      </c>
      <c r="J176" s="2" t="s">
        <v>127</v>
      </c>
      <c r="K176" s="2" t="s">
        <v>218</v>
      </c>
      <c r="L176" s="3">
        <v>71.52</v>
      </c>
      <c r="M176" s="3">
        <v>75.1</v>
      </c>
      <c r="N176" s="3">
        <v>149</v>
      </c>
      <c r="O176" s="2" t="s">
        <v>1266</v>
      </c>
      <c r="P176" s="2" t="s">
        <v>291</v>
      </c>
      <c r="Q176" s="2" t="s">
        <v>131</v>
      </c>
      <c r="R176" s="2" t="s">
        <v>132</v>
      </c>
      <c r="S176" s="2" t="s">
        <v>1962</v>
      </c>
      <c r="T176" s="2" t="s">
        <v>132</v>
      </c>
      <c r="U176" s="2" t="s">
        <v>132</v>
      </c>
      <c r="V176" s="2" t="s">
        <v>186</v>
      </c>
      <c r="W176" s="2" t="s">
        <v>134</v>
      </c>
      <c r="X176" s="2" t="s">
        <v>132</v>
      </c>
      <c r="Y176" s="2" t="s">
        <v>1963</v>
      </c>
      <c r="Z176" s="4"/>
      <c r="AA176" s="4">
        <f>=ROUNDDOWN({0},0)</f>
      </c>
      <c r="AB176" s="5"/>
      <c r="AC176" s="2" t="s">
        <v>132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138</v>
      </c>
      <c r="BV176" s="2" t="s">
        <v>173</v>
      </c>
      <c r="BW176" s="2" t="s">
        <v>1964</v>
      </c>
      <c r="BX176" s="2" t="s">
        <v>1189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173</v>
      </c>
      <c r="CI176" s="2" t="s">
        <v>1965</v>
      </c>
      <c r="CJ176" s="2" t="s">
        <v>1966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171</v>
      </c>
      <c r="CT176" s="2" t="s">
        <v>173</v>
      </c>
      <c r="CU176" s="2" t="s">
        <v>132</v>
      </c>
      <c r="CV176" s="2" t="s">
        <v>132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173</v>
      </c>
      <c r="DG176" s="2" t="s">
        <v>978</v>
      </c>
      <c r="DH176" s="2" t="s">
        <v>132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173</v>
      </c>
      <c r="DS176" s="2" t="s">
        <v>266</v>
      </c>
      <c r="DT176" s="2" t="s">
        <v>132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132</v>
      </c>
      <c r="ED176" s="2" t="s">
        <v>132</v>
      </c>
      <c r="EE176" s="2" t="s">
        <v>132</v>
      </c>
      <c r="EF176" s="2" t="s">
        <v>132</v>
      </c>
      <c r="EG176" s="2" t="s">
        <v>132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171</v>
      </c>
      <c r="EP176" s="2" t="s">
        <v>173</v>
      </c>
      <c r="EQ176" s="2" t="s">
        <v>132</v>
      </c>
      <c r="ER176" s="2" t="s">
        <v>132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138</v>
      </c>
      <c r="FB176" s="2" t="s">
        <v>173</v>
      </c>
      <c r="FC176" s="2" t="s">
        <v>982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138</v>
      </c>
      <c r="FN176" s="2" t="s">
        <v>173</v>
      </c>
      <c r="FO176" s="2" t="s">
        <v>544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171</v>
      </c>
      <c r="FZ176" s="2" t="s">
        <v>129</v>
      </c>
      <c r="GA176" s="2" t="s">
        <v>132</v>
      </c>
      <c r="GB176" s="2" t="s">
        <v>132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171</v>
      </c>
      <c r="GL176" s="2" t="s">
        <v>173</v>
      </c>
      <c r="GM176" s="2" t="s">
        <v>132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308</v>
      </c>
      <c r="HV176" s="2" t="s">
        <v>129</v>
      </c>
      <c r="HW176" s="2" t="s">
        <v>132</v>
      </c>
      <c r="HX176" s="2" t="s">
        <v>132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138</v>
      </c>
      <c r="IH176" s="2" t="s">
        <v>173</v>
      </c>
      <c r="II176" s="2" t="s">
        <v>1967</v>
      </c>
      <c r="IJ176" s="2" t="s">
        <v>132</v>
      </c>
      <c r="IK176" s="2" t="s">
        <v>141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132</v>
      </c>
      <c r="IT176" s="2" t="s">
        <v>132</v>
      </c>
      <c r="IU176" s="2" t="s">
        <v>132</v>
      </c>
      <c r="IV176" s="2" t="s">
        <v>132</v>
      </c>
      <c r="IW176" s="2" t="s">
        <v>132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173</v>
      </c>
      <c r="JG176" s="2" t="s">
        <v>1965</v>
      </c>
      <c r="JH176" s="2" t="s">
        <v>132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138</v>
      </c>
      <c r="KD176" s="2" t="s">
        <v>173</v>
      </c>
      <c r="KE176" s="2" t="s">
        <v>1964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171</v>
      </c>
      <c r="KP176" s="2" t="s">
        <v>173</v>
      </c>
      <c r="KQ176" s="2" t="s">
        <v>132</v>
      </c>
      <c r="KR176" s="2" t="s">
        <v>132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173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173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173</v>
      </c>
      <c r="NK176" s="2" t="s">
        <v>132</v>
      </c>
      <c r="NL176" s="2" t="s">
        <v>132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171</v>
      </c>
      <c r="OH176" s="2" t="s">
        <v>173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171</v>
      </c>
      <c r="PF176" s="2" t="s">
        <v>173</v>
      </c>
      <c r="PG176" s="2" t="s">
        <v>132</v>
      </c>
      <c r="PH176" s="2" t="s">
        <v>132</v>
      </c>
      <c r="PI176" s="2" t="s">
        <v>141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171</v>
      </c>
      <c r="QP176" s="2" t="s">
        <v>173</v>
      </c>
      <c r="QQ176" s="2" t="s">
        <v>132</v>
      </c>
      <c r="QR176" s="2" t="s">
        <v>132</v>
      </c>
      <c r="QS176" s="2" t="s">
        <v>141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171</v>
      </c>
      <c r="RB176" s="2" t="s">
        <v>173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308</v>
      </c>
      <c r="RN176" s="2" t="s">
        <v>173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16" t="s">
        <v>1968</v>
      </c>
      <c r="B177" s="9" t="s">
        <v>132</v>
      </c>
      <c r="C177" s="9" t="s">
        <v>132</v>
      </c>
      <c r="D177" s="9" t="s">
        <v>132</v>
      </c>
      <c r="E177" s="9" t="s">
        <v>132</v>
      </c>
      <c r="F177" s="9" t="s">
        <v>132</v>
      </c>
      <c r="G177" s="9" t="s">
        <v>132</v>
      </c>
      <c r="H177" s="9" t="s">
        <v>132</v>
      </c>
      <c r="I177" s="9" t="s">
        <v>132</v>
      </c>
      <c r="J177" s="9" t="s">
        <v>132</v>
      </c>
      <c r="K177" s="9" t="s">
        <v>132</v>
      </c>
      <c r="L177" s="10"/>
      <c r="M177" s="10"/>
      <c r="N177" s="10"/>
      <c r="O177" s="9" t="s">
        <v>132</v>
      </c>
      <c r="P177" s="9" t="s">
        <v>132</v>
      </c>
      <c r="Q177" s="9" t="s">
        <v>132</v>
      </c>
      <c r="R177" s="9" t="s">
        <v>132</v>
      </c>
      <c r="S177" s="9" t="s">
        <v>132</v>
      </c>
      <c r="T177" s="9" t="s">
        <v>132</v>
      </c>
      <c r="U177" s="9" t="s">
        <v>132</v>
      </c>
      <c r="V177" s="9" t="s">
        <v>132</v>
      </c>
      <c r="W177" s="9" t="s">
        <v>132</v>
      </c>
      <c r="X177" s="9" t="s">
        <v>132</v>
      </c>
      <c r="Y177" s="9" t="s">
        <v>132</v>
      </c>
      <c r="Z177" s="11">
        <v>18684</v>
      </c>
      <c r="AA177" s="11">
        <f>=ROUNDDOWN({0},0)</f>
      </c>
      <c r="AB177" s="12">
        <v>543.2</v>
      </c>
      <c r="AC177" s="9" t="s">
        <v>132</v>
      </c>
      <c r="AD177" s="11"/>
      <c r="AE177" s="11">
        <v>7160</v>
      </c>
      <c r="AF177" s="13"/>
      <c r="AG177" s="13"/>
      <c r="AH177" s="14"/>
      <c r="AI177" s="11"/>
      <c r="AJ177" s="11">
        <f>=ROUNDDOWN({0},0)</f>
      </c>
      <c r="AK177" s="12"/>
      <c r="AL177" s="9" t="s">
        <v>132</v>
      </c>
      <c r="AM177" s="11"/>
      <c r="AN177" s="11"/>
      <c r="AO177" s="14"/>
      <c r="AP177" s="11">
        <v>825</v>
      </c>
      <c r="AQ177" s="15">
        <v>61312.45</v>
      </c>
      <c r="AR177" s="11"/>
      <c r="AS177" s="15"/>
      <c r="AT177" s="14"/>
      <c r="AU177" s="14"/>
      <c r="AV177" s="11">
        <v>825</v>
      </c>
      <c r="AW177" s="15">
        <v>61312.45</v>
      </c>
      <c r="AX177" s="11"/>
      <c r="AY177" s="15"/>
      <c r="AZ177" s="14"/>
      <c r="BA177" s="14"/>
      <c r="BB177" s="14"/>
      <c r="BC177" s="11">
        <v>825</v>
      </c>
      <c r="BD177" s="15">
        <v>61312.45</v>
      </c>
      <c r="BE177" s="11"/>
      <c r="BF177" s="15"/>
      <c r="BG177" s="14"/>
      <c r="BH177" s="14"/>
      <c r="BI177" s="14"/>
      <c r="BJ177" s="11"/>
      <c r="BK177" s="15"/>
      <c r="BL177" s="9" t="s">
        <v>132</v>
      </c>
      <c r="BM177" s="14"/>
      <c r="BN177" s="14"/>
      <c r="BO177" s="11">
        <v>206</v>
      </c>
      <c r="BP177" s="15">
        <v>13789.98</v>
      </c>
      <c r="BQ177" s="11"/>
      <c r="BR177" s="15"/>
      <c r="BS177" s="14"/>
      <c r="BT177" s="14"/>
      <c r="BU177" s="9" t="s">
        <v>132</v>
      </c>
      <c r="BV177" s="9" t="s">
        <v>132</v>
      </c>
      <c r="BW177" s="9" t="s">
        <v>132</v>
      </c>
      <c r="BX177" s="9" t="s">
        <v>132</v>
      </c>
      <c r="BY177" s="9" t="s">
        <v>132</v>
      </c>
      <c r="BZ177" s="9" t="s">
        <v>132</v>
      </c>
      <c r="CA177" s="11">
        <v>139</v>
      </c>
      <c r="CB177" s="15">
        <v>10235.5</v>
      </c>
      <c r="CC177" s="11"/>
      <c r="CD177" s="15"/>
      <c r="CE177" s="14"/>
      <c r="CF177" s="14"/>
      <c r="CG177" s="9" t="s">
        <v>132</v>
      </c>
      <c r="CH177" s="9" t="s">
        <v>132</v>
      </c>
      <c r="CI177" s="9" t="s">
        <v>132</v>
      </c>
      <c r="CJ177" s="9" t="s">
        <v>132</v>
      </c>
      <c r="CK177" s="9" t="s">
        <v>132</v>
      </c>
      <c r="CL177" s="9" t="s">
        <v>132</v>
      </c>
      <c r="CM177" s="11">
        <v>97</v>
      </c>
      <c r="CN177" s="15">
        <v>8492.14</v>
      </c>
      <c r="CO177" s="11"/>
      <c r="CP177" s="15"/>
      <c r="CQ177" s="14"/>
      <c r="CR177" s="14"/>
      <c r="CS177" s="9" t="s">
        <v>132</v>
      </c>
      <c r="CT177" s="9" t="s">
        <v>132</v>
      </c>
      <c r="CU177" s="9" t="s">
        <v>132</v>
      </c>
      <c r="CV177" s="9" t="s">
        <v>132</v>
      </c>
      <c r="CW177" s="9" t="s">
        <v>132</v>
      </c>
      <c r="CX177" s="9" t="s">
        <v>132</v>
      </c>
      <c r="CY177" s="11">
        <v>82</v>
      </c>
      <c r="CZ177" s="15">
        <v>6704.89</v>
      </c>
      <c r="DA177" s="11"/>
      <c r="DB177" s="15"/>
      <c r="DC177" s="14"/>
      <c r="DD177" s="14"/>
      <c r="DE177" s="9" t="s">
        <v>132</v>
      </c>
      <c r="DF177" s="9" t="s">
        <v>132</v>
      </c>
      <c r="DG177" s="9" t="s">
        <v>132</v>
      </c>
      <c r="DH177" s="9" t="s">
        <v>132</v>
      </c>
      <c r="DI177" s="9" t="s">
        <v>132</v>
      </c>
      <c r="DJ177" s="9" t="s">
        <v>132</v>
      </c>
      <c r="DK177" s="11">
        <v>64</v>
      </c>
      <c r="DL177" s="15">
        <v>5359.3</v>
      </c>
      <c r="DM177" s="11"/>
      <c r="DN177" s="15"/>
      <c r="DO177" s="14"/>
      <c r="DP177" s="14"/>
      <c r="DQ177" s="9" t="s">
        <v>132</v>
      </c>
      <c r="DR177" s="9" t="s">
        <v>132</v>
      </c>
      <c r="DS177" s="9" t="s">
        <v>132</v>
      </c>
      <c r="DT177" s="9" t="s">
        <v>132</v>
      </c>
      <c r="DU177" s="9" t="s">
        <v>132</v>
      </c>
      <c r="DV177" s="9" t="s">
        <v>132</v>
      </c>
      <c r="DW177" s="11">
        <v>39</v>
      </c>
      <c r="DX177" s="15">
        <v>2544.17</v>
      </c>
      <c r="DY177" s="11"/>
      <c r="DZ177" s="15"/>
      <c r="EA177" s="14"/>
      <c r="EB177" s="14"/>
      <c r="EC177" s="9" t="s">
        <v>132</v>
      </c>
      <c r="ED177" s="9" t="s">
        <v>132</v>
      </c>
      <c r="EE177" s="9" t="s">
        <v>132</v>
      </c>
      <c r="EF177" s="9" t="s">
        <v>132</v>
      </c>
      <c r="EG177" s="9" t="s">
        <v>132</v>
      </c>
      <c r="EH177" s="9" t="s">
        <v>132</v>
      </c>
      <c r="EI177" s="11">
        <v>26</v>
      </c>
      <c r="EJ177" s="15">
        <v>2472.38</v>
      </c>
      <c r="EK177" s="11"/>
      <c r="EL177" s="15"/>
      <c r="EM177" s="14"/>
      <c r="EN177" s="14"/>
      <c r="EO177" s="9" t="s">
        <v>132</v>
      </c>
      <c r="EP177" s="9" t="s">
        <v>132</v>
      </c>
      <c r="EQ177" s="9" t="s">
        <v>132</v>
      </c>
      <c r="ER177" s="9" t="s">
        <v>132</v>
      </c>
      <c r="ES177" s="9" t="s">
        <v>132</v>
      </c>
      <c r="ET177" s="9" t="s">
        <v>132</v>
      </c>
      <c r="EU177" s="11">
        <v>29</v>
      </c>
      <c r="EV177" s="15">
        <v>2091.66</v>
      </c>
      <c r="EW177" s="11"/>
      <c r="EX177" s="15"/>
      <c r="EY177" s="14"/>
      <c r="EZ177" s="14"/>
      <c r="FA177" s="9" t="s">
        <v>132</v>
      </c>
      <c r="FB177" s="9" t="s">
        <v>132</v>
      </c>
      <c r="FC177" s="9" t="s">
        <v>132</v>
      </c>
      <c r="FD177" s="9" t="s">
        <v>132</v>
      </c>
      <c r="FE177" s="9" t="s">
        <v>132</v>
      </c>
      <c r="FF177" s="9" t="s">
        <v>132</v>
      </c>
      <c r="FG177" s="11">
        <v>28</v>
      </c>
      <c r="FH177" s="15">
        <v>1908.52</v>
      </c>
      <c r="FI177" s="11"/>
      <c r="FJ177" s="15"/>
      <c r="FK177" s="14"/>
      <c r="FL177" s="14"/>
      <c r="FM177" s="9" t="s">
        <v>132</v>
      </c>
      <c r="FN177" s="9" t="s">
        <v>132</v>
      </c>
      <c r="FO177" s="9" t="s">
        <v>132</v>
      </c>
      <c r="FP177" s="9" t="s">
        <v>132</v>
      </c>
      <c r="FQ177" s="9" t="s">
        <v>132</v>
      </c>
      <c r="FR177" s="9" t="s">
        <v>132</v>
      </c>
      <c r="FS177" s="11">
        <v>37</v>
      </c>
      <c r="FT177" s="15">
        <v>1864.58</v>
      </c>
      <c r="FU177" s="11"/>
      <c r="FV177" s="15"/>
      <c r="FW177" s="14"/>
      <c r="FX177" s="14"/>
      <c r="FY177" s="9" t="s">
        <v>132</v>
      </c>
      <c r="FZ177" s="9" t="s">
        <v>132</v>
      </c>
      <c r="GA177" s="9" t="s">
        <v>132</v>
      </c>
      <c r="GB177" s="9" t="s">
        <v>132</v>
      </c>
      <c r="GC177" s="9" t="s">
        <v>132</v>
      </c>
      <c r="GD177" s="9" t="s">
        <v>132</v>
      </c>
      <c r="GE177" s="11">
        <v>23</v>
      </c>
      <c r="GF177" s="15">
        <v>1725.58</v>
      </c>
      <c r="GG177" s="11"/>
      <c r="GH177" s="15"/>
      <c r="GI177" s="14"/>
      <c r="GJ177" s="14"/>
      <c r="GK177" s="9" t="s">
        <v>132</v>
      </c>
      <c r="GL177" s="9" t="s">
        <v>132</v>
      </c>
      <c r="GM177" s="9" t="s">
        <v>132</v>
      </c>
      <c r="GN177" s="9" t="s">
        <v>132</v>
      </c>
      <c r="GO177" s="9" t="s">
        <v>132</v>
      </c>
      <c r="GP177" s="9" t="s">
        <v>132</v>
      </c>
      <c r="GQ177" s="11">
        <v>20</v>
      </c>
      <c r="GR177" s="15">
        <v>1286.4</v>
      </c>
      <c r="GS177" s="11"/>
      <c r="GT177" s="15"/>
      <c r="GU177" s="14"/>
      <c r="GV177" s="14"/>
      <c r="GW177" s="9" t="s">
        <v>132</v>
      </c>
      <c r="GX177" s="9" t="s">
        <v>132</v>
      </c>
      <c r="GY177" s="9" t="s">
        <v>132</v>
      </c>
      <c r="GZ177" s="9" t="s">
        <v>132</v>
      </c>
      <c r="HA177" s="9" t="s">
        <v>132</v>
      </c>
      <c r="HB177" s="9" t="s">
        <v>132</v>
      </c>
      <c r="HC177" s="11">
        <v>13</v>
      </c>
      <c r="HD177" s="15">
        <v>902.74</v>
      </c>
      <c r="HE177" s="11"/>
      <c r="HF177" s="15"/>
      <c r="HG177" s="14"/>
      <c r="HH177" s="14"/>
      <c r="HI177" s="9" t="s">
        <v>132</v>
      </c>
      <c r="HJ177" s="9" t="s">
        <v>132</v>
      </c>
      <c r="HK177" s="9" t="s">
        <v>132</v>
      </c>
      <c r="HL177" s="9" t="s">
        <v>132</v>
      </c>
      <c r="HM177" s="9" t="s">
        <v>132</v>
      </c>
      <c r="HN177" s="9" t="s">
        <v>132</v>
      </c>
      <c r="HO177" s="11">
        <v>8</v>
      </c>
      <c r="HP177" s="15">
        <v>809.71</v>
      </c>
      <c r="HQ177" s="11"/>
      <c r="HR177" s="15"/>
      <c r="HS177" s="14"/>
      <c r="HT177" s="14"/>
      <c r="HU177" s="9" t="s">
        <v>132</v>
      </c>
      <c r="HV177" s="9" t="s">
        <v>132</v>
      </c>
      <c r="HW177" s="9" t="s">
        <v>132</v>
      </c>
      <c r="HX177" s="9" t="s">
        <v>132</v>
      </c>
      <c r="HY177" s="9" t="s">
        <v>132</v>
      </c>
      <c r="HZ177" s="9" t="s">
        <v>132</v>
      </c>
      <c r="IA177" s="11">
        <v>9</v>
      </c>
      <c r="IB177" s="15">
        <v>648.5</v>
      </c>
      <c r="IC177" s="11"/>
      <c r="ID177" s="15"/>
      <c r="IE177" s="14"/>
      <c r="IF177" s="14"/>
      <c r="IG177" s="9" t="s">
        <v>132</v>
      </c>
      <c r="IH177" s="9" t="s">
        <v>132</v>
      </c>
      <c r="II177" s="9" t="s">
        <v>132</v>
      </c>
      <c r="IJ177" s="9" t="s">
        <v>132</v>
      </c>
      <c r="IK177" s="9" t="s">
        <v>132</v>
      </c>
      <c r="IL177" s="9" t="s">
        <v>132</v>
      </c>
      <c r="IM177" s="11">
        <v>3</v>
      </c>
      <c r="IN177" s="15">
        <v>238.92</v>
      </c>
      <c r="IO177" s="11"/>
      <c r="IP177" s="15"/>
      <c r="IQ177" s="14"/>
      <c r="IR177" s="14"/>
      <c r="IS177" s="9" t="s">
        <v>132</v>
      </c>
      <c r="IT177" s="9" t="s">
        <v>132</v>
      </c>
      <c r="IU177" s="9" t="s">
        <v>132</v>
      </c>
      <c r="IV177" s="9" t="s">
        <v>132</v>
      </c>
      <c r="IW177" s="9" t="s">
        <v>132</v>
      </c>
      <c r="IX177" s="9" t="s">
        <v>132</v>
      </c>
      <c r="IY177" s="11">
        <v>2</v>
      </c>
      <c r="IZ177" s="15">
        <v>237.48</v>
      </c>
      <c r="JA177" s="11"/>
      <c r="JB177" s="15"/>
      <c r="JC177" s="14"/>
      <c r="JD177" s="14"/>
      <c r="JE177" s="9" t="s">
        <v>132</v>
      </c>
      <c r="JF177" s="9" t="s">
        <v>132</v>
      </c>
      <c r="JG177" s="9" t="s">
        <v>132</v>
      </c>
      <c r="JH177" s="9" t="s">
        <v>132</v>
      </c>
      <c r="JI177" s="9" t="s">
        <v>132</v>
      </c>
      <c r="JJ177" s="9" t="s">
        <v>132</v>
      </c>
      <c r="JK177" s="11"/>
      <c r="JL177" s="15"/>
      <c r="JM177" s="11"/>
      <c r="JN177" s="15"/>
      <c r="JO177" s="14"/>
      <c r="JP177" s="14"/>
      <c r="JQ177" s="9" t="s">
        <v>132</v>
      </c>
      <c r="JR177" s="9" t="s">
        <v>132</v>
      </c>
      <c r="JS177" s="9" t="s">
        <v>132</v>
      </c>
      <c r="JT177" s="9" t="s">
        <v>132</v>
      </c>
      <c r="JU177" s="9" t="s">
        <v>132</v>
      </c>
      <c r="JV177" s="9" t="s">
        <v>132</v>
      </c>
      <c r="JW177" s="11"/>
      <c r="JX177" s="15"/>
      <c r="JY177" s="11"/>
      <c r="JZ177" s="15"/>
      <c r="KA177" s="14"/>
      <c r="KB177" s="14"/>
      <c r="KC177" s="9" t="s">
        <v>132</v>
      </c>
      <c r="KD177" s="9" t="s">
        <v>132</v>
      </c>
      <c r="KE177" s="9" t="s">
        <v>132</v>
      </c>
      <c r="KF177" s="9" t="s">
        <v>132</v>
      </c>
      <c r="KG177" s="9" t="s">
        <v>132</v>
      </c>
      <c r="KH177" s="9" t="s">
        <v>132</v>
      </c>
      <c r="KI177" s="11"/>
      <c r="KJ177" s="15"/>
      <c r="KK177" s="11"/>
      <c r="KL177" s="15"/>
      <c r="KM177" s="14"/>
      <c r="KN177" s="14"/>
      <c r="KO177" s="9" t="s">
        <v>132</v>
      </c>
      <c r="KP177" s="9" t="s">
        <v>132</v>
      </c>
      <c r="KQ177" s="9" t="s">
        <v>132</v>
      </c>
      <c r="KR177" s="9" t="s">
        <v>132</v>
      </c>
      <c r="KS177" s="9" t="s">
        <v>132</v>
      </c>
      <c r="KT177" s="9" t="s">
        <v>132</v>
      </c>
      <c r="KU177" s="11"/>
      <c r="KV177" s="15"/>
      <c r="KW177" s="11"/>
      <c r="KX177" s="15"/>
      <c r="KY177" s="14"/>
      <c r="KZ177" s="14"/>
      <c r="LA177" s="9" t="s">
        <v>132</v>
      </c>
      <c r="LB177" s="9" t="s">
        <v>132</v>
      </c>
      <c r="LC177" s="9" t="s">
        <v>132</v>
      </c>
      <c r="LD177" s="9" t="s">
        <v>132</v>
      </c>
      <c r="LE177" s="9" t="s">
        <v>132</v>
      </c>
      <c r="LF177" s="9" t="s">
        <v>132</v>
      </c>
      <c r="LG177" s="11"/>
      <c r="LH177" s="15"/>
      <c r="LI177" s="11"/>
      <c r="LJ177" s="15"/>
      <c r="LK177" s="14"/>
      <c r="LL177" s="14"/>
      <c r="LM177" s="9" t="s">
        <v>132</v>
      </c>
      <c r="LN177" s="9" t="s">
        <v>132</v>
      </c>
      <c r="LO177" s="9" t="s">
        <v>132</v>
      </c>
      <c r="LP177" s="9" t="s">
        <v>132</v>
      </c>
      <c r="LQ177" s="9" t="s">
        <v>132</v>
      </c>
      <c r="LR177" s="9" t="s">
        <v>132</v>
      </c>
      <c r="LS177" s="11"/>
      <c r="LT177" s="15"/>
      <c r="LU177" s="11"/>
      <c r="LV177" s="15"/>
      <c r="LW177" s="14"/>
      <c r="LX177" s="14"/>
      <c r="LY177" s="9" t="s">
        <v>132</v>
      </c>
      <c r="LZ177" s="9" t="s">
        <v>132</v>
      </c>
      <c r="MA177" s="9" t="s">
        <v>132</v>
      </c>
      <c r="MB177" s="9" t="s">
        <v>132</v>
      </c>
      <c r="MC177" s="9" t="s">
        <v>132</v>
      </c>
      <c r="MD177" s="9" t="s">
        <v>132</v>
      </c>
      <c r="ME177" s="11"/>
      <c r="MF177" s="15"/>
      <c r="MG177" s="11"/>
      <c r="MH177" s="15"/>
      <c r="MI177" s="14"/>
      <c r="MJ177" s="14"/>
      <c r="MK177" s="9" t="s">
        <v>132</v>
      </c>
      <c r="ML177" s="9" t="s">
        <v>132</v>
      </c>
      <c r="MM177" s="9" t="s">
        <v>132</v>
      </c>
      <c r="MN177" s="9" t="s">
        <v>132</v>
      </c>
      <c r="MO177" s="9" t="s">
        <v>132</v>
      </c>
      <c r="MP177" s="9" t="s">
        <v>132</v>
      </c>
      <c r="MQ177" s="11"/>
      <c r="MR177" s="15"/>
      <c r="MS177" s="11"/>
      <c r="MT177" s="15"/>
      <c r="MU177" s="14"/>
      <c r="MV177" s="14"/>
      <c r="MW177" s="9" t="s">
        <v>132</v>
      </c>
      <c r="MX177" s="9" t="s">
        <v>132</v>
      </c>
      <c r="MY177" s="9" t="s">
        <v>132</v>
      </c>
      <c r="MZ177" s="9" t="s">
        <v>132</v>
      </c>
      <c r="NA177" s="9" t="s">
        <v>132</v>
      </c>
      <c r="NB177" s="9" t="s">
        <v>132</v>
      </c>
      <c r="NC177" s="11"/>
      <c r="ND177" s="15"/>
      <c r="NE177" s="11"/>
      <c r="NF177" s="15"/>
      <c r="NG177" s="14"/>
      <c r="NH177" s="14"/>
      <c r="NI177" s="9" t="s">
        <v>132</v>
      </c>
      <c r="NJ177" s="9" t="s">
        <v>132</v>
      </c>
      <c r="NK177" s="9" t="s">
        <v>132</v>
      </c>
      <c r="NL177" s="9" t="s">
        <v>132</v>
      </c>
      <c r="NM177" s="9" t="s">
        <v>132</v>
      </c>
      <c r="NN177" s="9" t="s">
        <v>132</v>
      </c>
      <c r="NO177" s="11"/>
      <c r="NP177" s="15"/>
      <c r="NQ177" s="11"/>
      <c r="NR177" s="15"/>
      <c r="NS177" s="14"/>
      <c r="NT177" s="14"/>
      <c r="NU177" s="9" t="s">
        <v>132</v>
      </c>
      <c r="NV177" s="9" t="s">
        <v>132</v>
      </c>
      <c r="NW177" s="9" t="s">
        <v>132</v>
      </c>
      <c r="NX177" s="9" t="s">
        <v>132</v>
      </c>
      <c r="NY177" s="9" t="s">
        <v>132</v>
      </c>
      <c r="NZ177" s="9" t="s">
        <v>132</v>
      </c>
      <c r="OA177" s="11"/>
      <c r="OB177" s="15"/>
      <c r="OC177" s="11"/>
      <c r="OD177" s="15"/>
      <c r="OE177" s="14"/>
      <c r="OF177" s="14"/>
      <c r="OG177" s="9" t="s">
        <v>132</v>
      </c>
      <c r="OH177" s="9" t="s">
        <v>132</v>
      </c>
      <c r="OI177" s="9" t="s">
        <v>132</v>
      </c>
      <c r="OJ177" s="9" t="s">
        <v>132</v>
      </c>
      <c r="OK177" s="9" t="s">
        <v>132</v>
      </c>
      <c r="OL177" s="9" t="s">
        <v>132</v>
      </c>
      <c r="OM177" s="11"/>
      <c r="ON177" s="15"/>
      <c r="OO177" s="11"/>
      <c r="OP177" s="15"/>
      <c r="OQ177" s="14"/>
      <c r="OR177" s="14"/>
      <c r="OS177" s="9" t="s">
        <v>132</v>
      </c>
      <c r="OT177" s="9" t="s">
        <v>132</v>
      </c>
      <c r="OU177" s="9" t="s">
        <v>132</v>
      </c>
      <c r="OV177" s="9" t="s">
        <v>132</v>
      </c>
      <c r="OW177" s="9" t="s">
        <v>132</v>
      </c>
      <c r="OX177" s="9" t="s">
        <v>132</v>
      </c>
      <c r="OY177" s="11"/>
      <c r="OZ177" s="15"/>
      <c r="PA177" s="11"/>
      <c r="PB177" s="15"/>
      <c r="PC177" s="14"/>
      <c r="PD177" s="14"/>
      <c r="PE177" s="9" t="s">
        <v>132</v>
      </c>
      <c r="PF177" s="9" t="s">
        <v>132</v>
      </c>
      <c r="PG177" s="9" t="s">
        <v>132</v>
      </c>
      <c r="PH177" s="9" t="s">
        <v>132</v>
      </c>
      <c r="PI177" s="9" t="s">
        <v>132</v>
      </c>
      <c r="PJ177" s="9" t="s">
        <v>132</v>
      </c>
      <c r="PK177" s="11"/>
      <c r="PL177" s="15"/>
      <c r="PM177" s="11"/>
      <c r="PN177" s="15"/>
      <c r="PO177" s="14"/>
      <c r="PP177" s="14"/>
      <c r="PQ177" s="9" t="s">
        <v>132</v>
      </c>
      <c r="PR177" s="9" t="s">
        <v>132</v>
      </c>
      <c r="PS177" s="9" t="s">
        <v>132</v>
      </c>
      <c r="PT177" s="9" t="s">
        <v>132</v>
      </c>
      <c r="PU177" s="9" t="s">
        <v>132</v>
      </c>
      <c r="PV177" s="9" t="s">
        <v>132</v>
      </c>
      <c r="PW177" s="11"/>
      <c r="PX177" s="15"/>
      <c r="PY177" s="11"/>
      <c r="PZ177" s="15"/>
      <c r="QA177" s="14"/>
      <c r="QB177" s="14"/>
      <c r="QC177" s="9" t="s">
        <v>132</v>
      </c>
      <c r="QD177" s="9" t="s">
        <v>132</v>
      </c>
      <c r="QE177" s="9" t="s">
        <v>132</v>
      </c>
      <c r="QF177" s="9" t="s">
        <v>132</v>
      </c>
      <c r="QG177" s="9" t="s">
        <v>132</v>
      </c>
      <c r="QH177" s="9" t="s">
        <v>132</v>
      </c>
      <c r="QI177" s="11"/>
      <c r="QJ177" s="15"/>
      <c r="QK177" s="11"/>
      <c r="QL177" s="15"/>
      <c r="QM177" s="14"/>
      <c r="QN177" s="14"/>
      <c r="QO177" s="9" t="s">
        <v>132</v>
      </c>
      <c r="QP177" s="9" t="s">
        <v>132</v>
      </c>
      <c r="QQ177" s="9" t="s">
        <v>132</v>
      </c>
      <c r="QR177" s="9" t="s">
        <v>132</v>
      </c>
      <c r="QS177" s="9" t="s">
        <v>132</v>
      </c>
      <c r="QT177" s="9" t="s">
        <v>132</v>
      </c>
      <c r="QU177" s="11"/>
      <c r="QV177" s="15"/>
      <c r="QW177" s="11"/>
      <c r="QX177" s="15"/>
      <c r="QY177" s="14"/>
      <c r="QZ177" s="14"/>
      <c r="RA177" s="9" t="s">
        <v>132</v>
      </c>
      <c r="RB177" s="9" t="s">
        <v>132</v>
      </c>
      <c r="RC177" s="9" t="s">
        <v>132</v>
      </c>
      <c r="RD177" s="9" t="s">
        <v>132</v>
      </c>
      <c r="RE177" s="9" t="s">
        <v>132</v>
      </c>
      <c r="RF177" s="9" t="s">
        <v>132</v>
      </c>
      <c r="RG177" s="11"/>
      <c r="RH177" s="15"/>
      <c r="RI177" s="11"/>
      <c r="RJ177" s="15"/>
      <c r="RK177" s="14"/>
      <c r="RL177" s="14"/>
      <c r="RM177" s="9" t="s">
        <v>132</v>
      </c>
      <c r="RN177" s="9" t="s">
        <v>132</v>
      </c>
      <c r="RO177" s="9" t="s">
        <v>132</v>
      </c>
      <c r="RP177" s="9" t="s">
        <v>132</v>
      </c>
      <c r="RQ177" s="9" t="s">
        <v>132</v>
      </c>
      <c r="RR17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25:BC26"/>
    <mergeCell ref="BD25:BD26"/>
    <mergeCell ref="BE25:BE26"/>
    <mergeCell ref="BF25:BF26"/>
    <mergeCell ref="BG25:BG26"/>
    <mergeCell ref="BH25:BH2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76:BC77"/>
    <mergeCell ref="BD76:BD77"/>
    <mergeCell ref="BE76:BE77"/>
    <mergeCell ref="BF76:BF77"/>
    <mergeCell ref="BG76:BG77"/>
    <mergeCell ref="BH76:BH77"/>
    <mergeCell ref="BC87:BC88"/>
    <mergeCell ref="BD87:BD88"/>
    <mergeCell ref="BE87:BE88"/>
    <mergeCell ref="BF87:BF88"/>
    <mergeCell ref="BG87:BG88"/>
    <mergeCell ref="BH87:BH88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5"/>
    <mergeCell ref="BD103:BD105"/>
    <mergeCell ref="BE103:BE105"/>
    <mergeCell ref="BF103:BF105"/>
    <mergeCell ref="BG103:BG105"/>
    <mergeCell ref="BH103:BH105"/>
    <mergeCell ref="BC109:BC111"/>
    <mergeCell ref="BD109:BD111"/>
    <mergeCell ref="BE109:BE111"/>
    <mergeCell ref="BF109:BF111"/>
    <mergeCell ref="BG109:BG111"/>
    <mergeCell ref="BH109:BH111"/>
    <mergeCell ref="BC117:BC118"/>
    <mergeCell ref="BD117:BD118"/>
    <mergeCell ref="BE117:BE118"/>
    <mergeCell ref="BF117:BF118"/>
    <mergeCell ref="BG117:BG118"/>
    <mergeCell ref="BH117:BH118"/>
    <mergeCell ref="BC119:BC120"/>
    <mergeCell ref="BD119:BD120"/>
    <mergeCell ref="BE119:BE120"/>
    <mergeCell ref="BF119:BF120"/>
    <mergeCell ref="BG119:BG120"/>
    <mergeCell ref="BH119:BH120"/>
    <mergeCell ref="BC124:BC125"/>
    <mergeCell ref="BD124:BD125"/>
    <mergeCell ref="BE124:BE125"/>
    <mergeCell ref="BF124:BF125"/>
    <mergeCell ref="BG124:BG125"/>
    <mergeCell ref="BH124:BH125"/>
    <mergeCell ref="BC130:BC132"/>
    <mergeCell ref="BD130:BD132"/>
    <mergeCell ref="BE130:BE132"/>
    <mergeCell ref="BF130:BF132"/>
    <mergeCell ref="BG130:BG132"/>
    <mergeCell ref="BH130:BH132"/>
    <mergeCell ref="BC134:BC135"/>
    <mergeCell ref="BD134:BD135"/>
    <mergeCell ref="BE134:BE135"/>
    <mergeCell ref="BF134:BF135"/>
    <mergeCell ref="BG134:BG135"/>
    <mergeCell ref="BH134:BH135"/>
    <mergeCell ref="BC156:BC157"/>
    <mergeCell ref="BD156:BD157"/>
    <mergeCell ref="BE156:BE157"/>
    <mergeCell ref="BF156:BF157"/>
    <mergeCell ref="BG156:BG157"/>
    <mergeCell ref="BH156:BH157"/>
    <mergeCell ref="BC158:BC160"/>
    <mergeCell ref="BD158:BD160"/>
    <mergeCell ref="BE158:BE160"/>
    <mergeCell ref="BF158:BF160"/>
    <mergeCell ref="BG158:BG160"/>
    <mergeCell ref="BH158:BH160"/>
    <mergeCell ref="BC174:BC175"/>
    <mergeCell ref="BD174:BD175"/>
    <mergeCell ref="BE174:BE175"/>
    <mergeCell ref="BF174:BF175"/>
    <mergeCell ref="BG174:BG175"/>
    <mergeCell ref="BH174:BH175"/>
    <mergeCell ref="AV59:AV60"/>
    <mergeCell ref="AW59:AW60"/>
    <mergeCell ref="AX59:AX60"/>
    <mergeCell ref="AY59:AY60"/>
    <mergeCell ref="AZ59:AZ60"/>
    <mergeCell ref="BA59:BA60"/>
    <mergeCell ref="BI59:BI60"/>
    <mergeCell ref="AV174:AV175"/>
    <mergeCell ref="AW174:AW175"/>
    <mergeCell ref="AX174:AX175"/>
    <mergeCell ref="AY174:AY175"/>
    <mergeCell ref="AZ174:AZ175"/>
    <mergeCell ref="BA174:BA1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1969</v>
      </c>
      <c r="D2" s="0" t="s">
        <v>1970</v>
      </c>
      <c r="E2" s="0" t="s">
        <v>1971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1972</v>
      </c>
      <c r="J4" s="1" t="s">
        <v>1973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1974</v>
      </c>
      <c r="P4" s="1" t="s">
        <v>1975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1976</v>
      </c>
      <c r="F5" s="1" t="s">
        <v>1977</v>
      </c>
      <c r="G5" s="1" t="s">
        <v>1976</v>
      </c>
      <c r="H5" s="1" t="s">
        <v>1977</v>
      </c>
      <c r="I5" s="1" t="s">
        <v>1972</v>
      </c>
      <c r="J5" s="1" t="s">
        <v>1973</v>
      </c>
      <c r="K5" s="1" t="s">
        <v>1978</v>
      </c>
      <c r="L5" s="1" t="s">
        <v>1979</v>
      </c>
      <c r="M5" s="1" t="s">
        <v>1978</v>
      </c>
      <c r="N5" s="1" t="s">
        <v>1979</v>
      </c>
      <c r="O5" s="1" t="s">
        <v>1974</v>
      </c>
      <c r="P5" s="1" t="s">
        <v>1975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90</v>
      </c>
      <c r="F6" s="8">
        <v>12384.3</v>
      </c>
      <c r="G6" s="4"/>
      <c r="H6" s="8"/>
      <c r="I6" s="7"/>
      <c r="J6" s="7"/>
      <c r="K6" s="4">
        <v>90</v>
      </c>
      <c r="L6" s="8">
        <v>12384.3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522</v>
      </c>
      <c r="D7" s="2" t="s">
        <v>523</v>
      </c>
      <c r="E7" s="4">
        <v>150</v>
      </c>
      <c r="F7" s="8">
        <v>11123.05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150</v>
      </c>
      <c r="L7" s="8">
        <v>11123.05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522</v>
      </c>
      <c r="D8" s="2" t="s">
        <v>951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/>
      <c r="L8" s="8"/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959</v>
      </c>
      <c r="D9" s="2" t="s">
        <v>960</v>
      </c>
      <c r="E9" s="4">
        <v>72</v>
      </c>
      <c r="F9" s="8">
        <v>3906.16</v>
      </c>
      <c r="G9" s="4"/>
      <c r="H9" s="8"/>
      <c r="I9" s="7"/>
      <c r="J9" s="7"/>
      <c r="K9" s="4">
        <v>72</v>
      </c>
      <c r="L9" s="8">
        <v>3906.16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1122</v>
      </c>
      <c r="D10" s="2" t="s">
        <v>1123</v>
      </c>
      <c r="E10" s="4">
        <v>31</v>
      </c>
      <c r="F10" s="8">
        <v>2812.49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31</v>
      </c>
      <c r="L10" s="8">
        <v>2812.49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1122</v>
      </c>
      <c r="D11" s="2" t="s">
        <v>951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1270</v>
      </c>
      <c r="D12" s="2" t="s">
        <v>1271</v>
      </c>
      <c r="E12" s="4">
        <v>15</v>
      </c>
      <c r="F12" s="8">
        <v>892.34</v>
      </c>
      <c r="G12" s="4"/>
      <c r="H12" s="8"/>
      <c r="I12" s="7"/>
      <c r="J12" s="7"/>
      <c r="K12" s="4">
        <v>15</v>
      </c>
      <c r="L12" s="8">
        <v>892.34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1298</v>
      </c>
      <c r="D13" s="2" t="s">
        <v>1299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1308</v>
      </c>
      <c r="C14" s="2" t="s">
        <v>522</v>
      </c>
      <c r="D14" s="2" t="s">
        <v>523</v>
      </c>
      <c r="E14" s="4">
        <v>317</v>
      </c>
      <c r="F14" s="8">
        <v>18524.14</v>
      </c>
      <c r="G14" s="4"/>
      <c r="H14" s="8"/>
      <c r="I14" s="7"/>
      <c r="J14" s="7"/>
      <c r="K14" s="4">
        <v>317</v>
      </c>
      <c r="L14" s="8">
        <v>18524.14</v>
      </c>
      <c r="M14" s="4"/>
      <c r="N14" s="8"/>
      <c r="O14" s="7"/>
      <c r="P14" s="7"/>
    </row>
    <row r="15">
      <c r="A15" s="2" t="s">
        <v>121</v>
      </c>
      <c r="B15" s="2" t="s">
        <v>1308</v>
      </c>
      <c r="C15" s="2" t="s">
        <v>1122</v>
      </c>
      <c r="D15" s="2" t="s">
        <v>1123</v>
      </c>
      <c r="E15" s="4">
        <v>11</v>
      </c>
      <c r="F15" s="8">
        <v>711.11</v>
      </c>
      <c r="G15" s="4"/>
      <c r="H15" s="8"/>
      <c r="I15" s="7"/>
      <c r="J15" s="7"/>
      <c r="K15" s="4">
        <v>11</v>
      </c>
      <c r="L15" s="8">
        <v>711.11</v>
      </c>
      <c r="M15" s="4"/>
      <c r="N15" s="8"/>
      <c r="O15" s="7"/>
      <c r="P15" s="7"/>
    </row>
    <row r="16">
      <c r="A16" s="2" t="s">
        <v>121</v>
      </c>
      <c r="B16" s="2" t="s">
        <v>1308</v>
      </c>
      <c r="C16" s="2" t="s">
        <v>1270</v>
      </c>
      <c r="D16" s="2" t="s">
        <v>1271</v>
      </c>
      <c r="E16" s="4">
        <v>3</v>
      </c>
      <c r="F16" s="8">
        <v>218.28</v>
      </c>
      <c r="G16" s="4"/>
      <c r="H16" s="8"/>
      <c r="I16" s="7"/>
      <c r="J16" s="7"/>
      <c r="K16" s="4">
        <v>3</v>
      </c>
      <c r="L16" s="8">
        <v>218.28</v>
      </c>
      <c r="M16" s="4"/>
      <c r="N16" s="8"/>
      <c r="O16" s="7"/>
      <c r="P16" s="7"/>
    </row>
    <row r="17">
      <c r="A17" s="2" t="s">
        <v>121</v>
      </c>
      <c r="B17" s="2" t="s">
        <v>1308</v>
      </c>
      <c r="C17" s="2" t="s">
        <v>123</v>
      </c>
      <c r="D17" s="2" t="s">
        <v>124</v>
      </c>
      <c r="E17" s="4">
        <v>1</v>
      </c>
      <c r="F17" s="8">
        <v>54.28</v>
      </c>
      <c r="G17" s="4"/>
      <c r="H17" s="8"/>
      <c r="I17" s="7"/>
      <c r="J17" s="7"/>
      <c r="K17" s="4">
        <v>1</v>
      </c>
      <c r="L17" s="8">
        <v>54.28</v>
      </c>
      <c r="M17" s="4"/>
      <c r="N17" s="8"/>
      <c r="O17" s="7"/>
      <c r="P17" s="7"/>
    </row>
    <row r="18">
      <c r="A18" s="2" t="s">
        <v>121</v>
      </c>
      <c r="B18" s="2" t="s">
        <v>1712</v>
      </c>
      <c r="C18" s="2" t="s">
        <v>1122</v>
      </c>
      <c r="D18" s="2" t="s">
        <v>1123</v>
      </c>
      <c r="E18" s="4">
        <v>48</v>
      </c>
      <c r="F18" s="8">
        <v>3665.52</v>
      </c>
      <c r="G18" s="4"/>
      <c r="H18" s="8"/>
      <c r="I18" s="7"/>
      <c r="J18" s="7"/>
      <c r="K18" s="4">
        <v>48</v>
      </c>
      <c r="L18" s="8">
        <v>3665.52</v>
      </c>
      <c r="M18" s="4"/>
      <c r="N18" s="8"/>
      <c r="O18" s="7"/>
      <c r="P18" s="7"/>
    </row>
    <row r="19">
      <c r="A19" s="2" t="s">
        <v>121</v>
      </c>
      <c r="B19" s="2" t="s">
        <v>1712</v>
      </c>
      <c r="C19" s="2" t="s">
        <v>522</v>
      </c>
      <c r="D19" s="2" t="s">
        <v>523</v>
      </c>
      <c r="E19" s="4">
        <v>40</v>
      </c>
      <c r="F19" s="8">
        <v>2032.78</v>
      </c>
      <c r="G19" s="4"/>
      <c r="H19" s="8"/>
      <c r="I19" s="7"/>
      <c r="J19" s="7"/>
      <c r="K19" s="4">
        <v>40</v>
      </c>
      <c r="L19" s="8">
        <v>2032.78</v>
      </c>
      <c r="M19" s="4"/>
      <c r="N19" s="8"/>
      <c r="O19" s="7"/>
      <c r="P19" s="7"/>
    </row>
    <row r="20">
      <c r="A20" s="2" t="s">
        <v>121</v>
      </c>
      <c r="B20" s="2" t="s">
        <v>1712</v>
      </c>
      <c r="C20" s="2" t="s">
        <v>123</v>
      </c>
      <c r="D20" s="2" t="s">
        <v>124</v>
      </c>
      <c r="E20" s="4">
        <v>3</v>
      </c>
      <c r="F20" s="8">
        <v>118.5</v>
      </c>
      <c r="G20" s="4"/>
      <c r="H20" s="8"/>
      <c r="I20" s="7"/>
      <c r="J20" s="7"/>
      <c r="K20" s="4">
        <v>3</v>
      </c>
      <c r="L20" s="8">
        <v>118.5</v>
      </c>
      <c r="M20" s="4"/>
      <c r="N20" s="8"/>
      <c r="O20" s="7"/>
      <c r="P20" s="7"/>
    </row>
    <row r="21">
      <c r="A21" s="2" t="s">
        <v>121</v>
      </c>
      <c r="B21" s="2" t="s">
        <v>1844</v>
      </c>
      <c r="C21" s="2" t="s">
        <v>123</v>
      </c>
      <c r="D21" s="2" t="s">
        <v>124</v>
      </c>
      <c r="E21" s="4">
        <v>35</v>
      </c>
      <c r="F21" s="8">
        <v>4416.45</v>
      </c>
      <c r="G21" s="4"/>
      <c r="H21" s="8"/>
      <c r="I21" s="7"/>
      <c r="J21" s="7"/>
      <c r="K21" s="4">
        <v>35</v>
      </c>
      <c r="L21" s="8">
        <v>4416.45</v>
      </c>
      <c r="M21" s="4"/>
      <c r="N21" s="8"/>
      <c r="O21" s="7"/>
      <c r="P21" s="7"/>
    </row>
    <row r="22">
      <c r="A22" s="2" t="s">
        <v>121</v>
      </c>
      <c r="B22" s="2" t="s">
        <v>1844</v>
      </c>
      <c r="C22" s="2" t="s">
        <v>522</v>
      </c>
      <c r="D22" s="2" t="s">
        <v>523</v>
      </c>
      <c r="E22" s="4">
        <v>6</v>
      </c>
      <c r="F22" s="8">
        <v>335.64</v>
      </c>
      <c r="G22" s="4"/>
      <c r="H22" s="8"/>
      <c r="I22" s="7"/>
      <c r="J22" s="7"/>
      <c r="K22" s="4">
        <v>6</v>
      </c>
      <c r="L22" s="8">
        <v>335.64</v>
      </c>
      <c r="M22" s="4"/>
      <c r="N22" s="8"/>
      <c r="O22" s="7"/>
      <c r="P22" s="7"/>
    </row>
    <row r="23">
      <c r="A23" s="2" t="s">
        <v>121</v>
      </c>
      <c r="B23" s="2" t="s">
        <v>1844</v>
      </c>
      <c r="C23" s="2" t="s">
        <v>1122</v>
      </c>
      <c r="D23" s="2" t="s">
        <v>1123</v>
      </c>
      <c r="E23" s="4">
        <v>3</v>
      </c>
      <c r="F23" s="8">
        <v>117.41</v>
      </c>
      <c r="G23" s="4"/>
      <c r="H23" s="8"/>
      <c r="I23" s="7"/>
      <c r="J23" s="7"/>
      <c r="K23" s="4">
        <v>3</v>
      </c>
      <c r="L23" s="8">
        <v>117.41</v>
      </c>
      <c r="M23" s="4"/>
      <c r="N23" s="8"/>
      <c r="O23" s="7"/>
      <c r="P23" s="7"/>
    </row>
    <row r="24">
      <c r="A24" s="2" t="s">
        <v>121</v>
      </c>
      <c r="B24" s="2" t="s">
        <v>1844</v>
      </c>
      <c r="C24" s="2" t="s">
        <v>959</v>
      </c>
      <c r="D24" s="2" t="s">
        <v>960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121</v>
      </c>
      <c r="B25" s="2" t="s">
        <v>1951</v>
      </c>
      <c r="C25" s="2" t="s">
        <v>522</v>
      </c>
      <c r="D25" s="2" t="s">
        <v>951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121</v>
      </c>
      <c r="B26" s="2" t="s">
        <v>1959</v>
      </c>
      <c r="C26" s="2" t="s">
        <v>1122</v>
      </c>
      <c r="D26" s="2" t="s">
        <v>1123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1969</v>
      </c>
      <c r="D2" s="0" t="s">
        <v>1970</v>
      </c>
      <c r="E2" s="0" t="s">
        <v>1971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1972</v>
      </c>
      <c r="I4" s="1" t="s">
        <v>1973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1974</v>
      </c>
      <c r="O4" s="1" t="s">
        <v>1975</v>
      </c>
    </row>
    <row r="5">
      <c r="A5" s="1" t="s">
        <v>86</v>
      </c>
      <c r="B5" s="1" t="s">
        <v>88</v>
      </c>
      <c r="C5" s="1" t="s">
        <v>89</v>
      </c>
      <c r="D5" s="1" t="s">
        <v>1976</v>
      </c>
      <c r="E5" s="1" t="s">
        <v>1977</v>
      </c>
      <c r="F5" s="1" t="s">
        <v>1976</v>
      </c>
      <c r="G5" s="1" t="s">
        <v>1977</v>
      </c>
      <c r="H5" s="1" t="s">
        <v>1972</v>
      </c>
      <c r="I5" s="1" t="s">
        <v>1973</v>
      </c>
      <c r="J5" s="1" t="s">
        <v>1978</v>
      </c>
      <c r="K5" s="1" t="s">
        <v>1979</v>
      </c>
      <c r="L5" s="1" t="s">
        <v>1978</v>
      </c>
      <c r="M5" s="1" t="s">
        <v>1979</v>
      </c>
      <c r="N5" s="1" t="s">
        <v>1974</v>
      </c>
      <c r="O5" s="1" t="s">
        <v>1975</v>
      </c>
    </row>
    <row r="6">
      <c r="A6" s="2" t="s">
        <v>121</v>
      </c>
      <c r="B6" s="2" t="s">
        <v>522</v>
      </c>
      <c r="C6" s="2" t="s">
        <v>523</v>
      </c>
      <c r="D6" s="4">
        <v>513</v>
      </c>
      <c r="E6" s="8">
        <v>32015.61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513</v>
      </c>
      <c r="K6" s="8">
        <v>32015.61</v>
      </c>
      <c r="L6" s="4"/>
      <c r="M6" s="8"/>
      <c r="N6" s="7"/>
      <c r="O6" s="7"/>
    </row>
    <row r="7">
      <c r="A7" s="2" t="s">
        <v>121</v>
      </c>
      <c r="B7" s="2" t="s">
        <v>522</v>
      </c>
      <c r="C7" s="2" t="s">
        <v>951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129</v>
      </c>
      <c r="E8" s="8">
        <v>16973.53</v>
      </c>
      <c r="F8" s="4"/>
      <c r="G8" s="8"/>
      <c r="H8" s="7"/>
      <c r="I8" s="7"/>
      <c r="J8" s="4">
        <v>129</v>
      </c>
      <c r="K8" s="8">
        <v>16973.53</v>
      </c>
      <c r="L8" s="4"/>
      <c r="M8" s="8"/>
      <c r="N8" s="7"/>
      <c r="O8" s="7"/>
    </row>
    <row r="9">
      <c r="A9" s="2" t="s">
        <v>121</v>
      </c>
      <c r="B9" s="2" t="s">
        <v>1122</v>
      </c>
      <c r="C9" s="2" t="s">
        <v>1123</v>
      </c>
      <c r="D9" s="4">
        <v>93</v>
      </c>
      <c r="E9" s="8">
        <v>7306.53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93</v>
      </c>
      <c r="K9" s="8">
        <v>7306.53</v>
      </c>
      <c r="L9" s="4"/>
      <c r="M9" s="8"/>
      <c r="N9" s="7"/>
      <c r="O9" s="7"/>
    </row>
    <row r="10">
      <c r="A10" s="2" t="s">
        <v>121</v>
      </c>
      <c r="B10" s="2" t="s">
        <v>1122</v>
      </c>
      <c r="C10" s="2" t="s">
        <v>951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959</v>
      </c>
      <c r="C11" s="2" t="s">
        <v>960</v>
      </c>
      <c r="D11" s="4">
        <v>72</v>
      </c>
      <c r="E11" s="8">
        <v>3906.16</v>
      </c>
      <c r="F11" s="4"/>
      <c r="G11" s="8"/>
      <c r="H11" s="7"/>
      <c r="I11" s="7"/>
      <c r="J11" s="4">
        <v>72</v>
      </c>
      <c r="K11" s="8">
        <v>3906.16</v>
      </c>
      <c r="L11" s="4"/>
      <c r="M11" s="8"/>
      <c r="N11" s="7"/>
      <c r="O11" s="7"/>
    </row>
    <row r="12">
      <c r="A12" s="2" t="s">
        <v>121</v>
      </c>
      <c r="B12" s="2" t="s">
        <v>1270</v>
      </c>
      <c r="C12" s="2" t="s">
        <v>1271</v>
      </c>
      <c r="D12" s="4">
        <v>18</v>
      </c>
      <c r="E12" s="8">
        <v>1110.62</v>
      </c>
      <c r="F12" s="4"/>
      <c r="G12" s="8"/>
      <c r="H12" s="7"/>
      <c r="I12" s="7"/>
      <c r="J12" s="4">
        <v>18</v>
      </c>
      <c r="K12" s="8">
        <v>1110.62</v>
      </c>
      <c r="L12" s="4"/>
      <c r="M12" s="8"/>
      <c r="N12" s="7"/>
      <c r="O12" s="7"/>
    </row>
    <row r="13">
      <c r="A13" s="2" t="s">
        <v>121</v>
      </c>
      <c r="B13" s="2" t="s">
        <v>1298</v>
      </c>
      <c r="C13" s="2" t="s">
        <v>1299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