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<sst xmlns="http://schemas.openxmlformats.org/spreadsheetml/2006/main" count="348" uniqueCount="348">
  <si>
    <t>Date Type:</t>
  </si>
  <si>
    <t>Shipped Date</t>
  </si>
  <si>
    <t>Start Date:</t>
  </si>
  <si>
    <t>01/01/2024</t>
  </si>
  <si>
    <t>End Date:</t>
  </si>
  <si>
    <t>06/16/2024</t>
  </si>
  <si>
    <t>Report Run Date:</t>
  </si>
  <si>
    <t>06/19/2024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</si>
  <si>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</si>
  <si>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</si>
  <si>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</si>
  <si>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</si>
  <si>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</si>
  <si>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</si>
  <si>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</si>
  <si>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</si>
  <si>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</si>
  <si>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</si>
  <si>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</si>
  <si>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</si>
  <si>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</si>
  <si>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</si>
  <si>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</si>
  <si>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</si>
  <si>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</si>
  <si>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</si>
  <si>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</si>
  <si>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</si>
  <si>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</si>
  <si>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</si>
  <si>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</si>
  <si>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</si>
  <si>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</si>
  <si>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</si>
  <si>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</si>
  <si>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</si>
  <si>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</si>
  <si>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</si>
  <si>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</si>
  <si>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</si>
  <si>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</si>
  <si>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</si>
  <si>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</si>
  <si>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</si>
  <si>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</si>
  <si>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</si>
  <si>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</si>
  <si>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</si>
  <si>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</si>
  <si>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</si>
  <si>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</si>
  <si>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</si>
  <si>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</si>
  <si>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</si>
  <si>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</si>
  <si>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</si>
  <si>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</si>
  <si>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</si>
  <si>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</si>
  <si>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</si>
  <si>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</si>
  <si>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</si>
  <si>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</si>
  <si>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</si>
  <si>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</si>
  <si>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</si>
  <si>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</si>
  <si>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</si>
  <si>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</si>
  <si>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</si>
  <si>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</si>
  <si>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</si>
  <si>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</si>
  <si>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</si>
  <si>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</si>
  <si>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</si>
  <si>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</si>
  <si>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</si>
  <si>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</si>
  <si>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</si>
  <si>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</si>
  <si>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</si>
  <si>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</si>
  <si>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</si>
  <si>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</si>
  <si>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</si>
  <si>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FPF18-0514</t>
  </si>
  <si>
    <t>FUR</t>
  </si>
  <si>
    <t>Madison Park</t>
  </si>
  <si>
    <t>ACCENT CHAIR</t>
  </si>
  <si>
    <t>Lounge Chair</t>
  </si>
  <si>
    <t>Qwen</t>
  </si>
  <si>
    <t>Elle</t>
  </si>
  <si>
    <t>Cassie</t>
  </si>
  <si>
    <t>Button Tufted Accent Chair</t>
  </si>
  <si>
    <t>See below</t>
  </si>
  <si>
    <t>Beige</t>
  </si>
  <si>
    <t>Active</t>
  </si>
  <si>
    <t>B</t>
  </si>
  <si>
    <t>NO</t>
  </si>
  <si>
    <t/>
  </si>
  <si>
    <t>PF000758;PP000233</t>
  </si>
  <si>
    <t>Solid</t>
  </si>
  <si>
    <t>Transitional</t>
  </si>
  <si>
    <t>4/7/2017</t>
  </si>
  <si>
    <t>7/2/2024</t>
  </si>
  <si>
    <t>AMERSIGNDS,ASHFURNDS,CASTLEGATE,CSNSTORES,HDDS,KIRKLANDDS,KOHLDSN,MACY02F,OLLIIX,OVERSTOCK01,ROOMECOM,TGTDVS</t>
  </si>
  <si>
    <t>Setup</t>
  </si>
  <si>
    <t>9/16/2021</t>
  </si>
  <si>
    <t>10/17/2021</t>
  </si>
  <si>
    <t>No</t>
  </si>
  <si>
    <t>FPF18-0512</t>
  </si>
  <si>
    <t>Teal</t>
  </si>
  <si>
    <t>PF000756;PP000233</t>
  </si>
  <si>
    <t>4/2/2017</t>
  </si>
  <si>
    <t>7/17/2024</t>
  </si>
  <si>
    <t>ASHFURNDS,CSNSTORES,KIRKLANDDS,KOHLDSN,MACY02F,OLLIIX,OVERSTOCK01,ROOMECOM</t>
  </si>
  <si>
    <t>11/1/2021</t>
  </si>
  <si>
    <t>FPF18-0513</t>
  </si>
  <si>
    <t>Grey</t>
  </si>
  <si>
    <t>B-</t>
  </si>
  <si>
    <t>PF000757;PP000233</t>
  </si>
  <si>
    <t>7/14/2024</t>
  </si>
  <si>
    <t>ASHFURNDS,CSNSTORES,HDDS,KOHLDSN,MACY02F,OLLIIX,OVERSTOCK01,ROOMECOM,TGTDVS</t>
  </si>
  <si>
    <t>10/7/2021</t>
  </si>
  <si>
    <t>5060SND</t>
  </si>
  <si>
    <t>Colton</t>
  </si>
  <si>
    <t>Charlie</t>
  </si>
  <si>
    <t>Robin</t>
  </si>
  <si>
    <t>Track Arm Club Chair</t>
  </si>
  <si>
    <t>Sand</t>
  </si>
  <si>
    <t>PF000571;PP000128</t>
  </si>
  <si>
    <t>8/22/2024</t>
  </si>
  <si>
    <t>ASHFURNDS,CSNSTORES,KOHLDSN,MACY02F,OLLIIX,ROOMECOM</t>
  </si>
  <si>
    <t>11/30/2021</t>
  </si>
  <si>
    <t>FMY011JBH</t>
  </si>
  <si>
    <t>Blue</t>
  </si>
  <si>
    <t>PF000577;PP000128</t>
  </si>
  <si>
    <t>7/24/2024</t>
  </si>
  <si>
    <t>AMAZONDS,ASHFURNDS,CSNSTORES,KIRKLANDDS,KOHLDSN,MACY02F,OLLIIX,ROOMECOM</t>
  </si>
  <si>
    <t>11/15/2021</t>
  </si>
  <si>
    <t>FPF18-0160</t>
  </si>
  <si>
    <t>PF000621;PP000128</t>
  </si>
  <si>
    <t>AMERSIGNDS,ASHFURNDS,CSNSTORES,KIRKLANDDS,KOHLDSN,MACY02F,OLLIIX,OVERSTOCK01,ROOMECOM</t>
  </si>
  <si>
    <t>10/27/2021</t>
  </si>
  <si>
    <t>FPF18-0167</t>
  </si>
  <si>
    <t>Hilton</t>
  </si>
  <si>
    <t>Sheldon</t>
  </si>
  <si>
    <t>Bally</t>
  </si>
  <si>
    <t>Armless Accent Chair</t>
  </si>
  <si>
    <t>PF000626;PP000176</t>
  </si>
  <si>
    <t>Modern/Contemporary</t>
  </si>
  <si>
    <t>ASHFURNDS,CASTLEGATE,CSNSTORES,MACY02F,OLLIIX,OVERSTOCK01,ROOMECOM,TGTDVS</t>
  </si>
  <si>
    <t>4/26/2022</t>
  </si>
  <si>
    <t>FPF18-0040</t>
  </si>
  <si>
    <t>Orange</t>
  </si>
  <si>
    <t>PF000587;PP000176</t>
  </si>
  <si>
    <t>7/10/2024</t>
  </si>
  <si>
    <t>AMERSIGNDS,ASHFURNDS,CSNSTORES,HDDS,LAMPDS,MACY02F,OLLIIX,OVERSTOCK01,ROOMECOM</t>
  </si>
  <si>
    <t>1/13/2022</t>
  </si>
  <si>
    <t>FPF18-0106</t>
  </si>
  <si>
    <t>Purple</t>
  </si>
  <si>
    <t>PF000601;PP000176</t>
  </si>
  <si>
    <t>ASHFURNDS,CSNSTORES,HDDS,MACY02F,OLLIIX,OVERSTOCK01</t>
  </si>
  <si>
    <t>1/17/2022</t>
  </si>
  <si>
    <t>FPF18-0053</t>
  </si>
  <si>
    <t>PF000592;PP000176</t>
  </si>
  <si>
    <t>ASHFURNDS,CSNSTORES,DESINC,KOHLDSN,MACY02F,OLLIIX,OVERSTOCK01</t>
  </si>
  <si>
    <t>9/13/2022</t>
  </si>
  <si>
    <t>MP100-0618</t>
  </si>
  <si>
    <t>Heston</t>
  </si>
  <si>
    <t>Lea</t>
  </si>
  <si>
    <t>Kileen</t>
  </si>
  <si>
    <t>Accent Chair</t>
  </si>
  <si>
    <t>Dark Blue</t>
  </si>
  <si>
    <t>Casual</t>
  </si>
  <si>
    <t>1/17/2018</t>
  </si>
  <si>
    <t>ASHFURNDS,CSNSTORES,HDDS,KIRKLANDDS,LAMPDS,MACY02F,OLLIIX,OVERSTOCK01,ROOMECOM</t>
  </si>
  <si>
    <t>10/13/2021</t>
  </si>
  <si>
    <t>FPF18-0416</t>
  </si>
  <si>
    <t>Erika</t>
  </si>
  <si>
    <t>Bree</t>
  </si>
  <si>
    <t>Laura</t>
  </si>
  <si>
    <t>Multi</t>
  </si>
  <si>
    <t>PF000700;PP000154</t>
  </si>
  <si>
    <t>Print</t>
  </si>
  <si>
    <t>8/12/2024</t>
  </si>
  <si>
    <t>AMAZON,AMAZONDS,AMERSIGNDS,ASHFURNDS,CSNSTORES,HDDS,HOUZZ,KOHLDSN,LAMPDS,MACY02F,OLLIIX,OVERSTOCK01,ROOMECOM,TGTDVS</t>
  </si>
  <si>
    <t>6/9/2022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</si>
  <si>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</si>
  <si>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</si>
  <si>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</si>
  <si>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</si>
  <si>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</si>
  <si>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</si>
  <si>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</si>
  <si>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</si>
  <si>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AMERSIGNDS,ASHFURNDS,CSNSTORES,KOHLDSN,LAMPDS,OLLIIX,OVERSTOCK01,ROOMECOM</t>
  </si>
  <si>
    <t>10/15/2021</t>
  </si>
  <si>
    <t>FPF18-0218</t>
  </si>
  <si>
    <t>Seafoam</t>
  </si>
  <si>
    <t>PF000650;PP000226</t>
  </si>
  <si>
    <t>AMERSIGNDS,ASHFURNDS,CASTLEGATE,CSNSTORES,HDDS,KIRKLANDDS,KOHLDSN,OLLIIX,OVERSTOCK01,ROOMECOM</t>
  </si>
  <si>
    <t>10/19/2021</t>
  </si>
  <si>
    <t>11/18/2021</t>
  </si>
  <si>
    <t>FPF18-0226</t>
  </si>
  <si>
    <t>Korey</t>
  </si>
  <si>
    <t>Abby</t>
  </si>
  <si>
    <t>Remy</t>
  </si>
  <si>
    <t>Channel Back Slipper Chair</t>
  </si>
  <si>
    <t>PF000658;PP000189</t>
  </si>
  <si>
    <t>Floral</t>
  </si>
  <si>
    <t>AMAZONDS,ASHFURNDS,CSNSTORES,HDDS,LAMPDS,MACY02F,OLLIIX,OVERSTOCK01,ROOMECOM,TGTDVS</t>
  </si>
  <si>
    <t>3/23/2022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</si>
  <si>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</si>
  <si>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</si>
  <si>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</si>
  <si>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</si>
  <si>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</si>
  <si>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</si>
  <si>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</si>
  <si>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9/11/2024</t>
  </si>
  <si>
    <t>ASHFURNDS,CSNSTORES,HDDS,HOUZZ,MACY02F,OLLIIX,OVERSTOCK01,ROOMECOM</t>
  </si>
  <si>
    <t>12/9/2021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</si>
  <si>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</si>
  <si>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</si>
  <si>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</si>
  <si>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</si>
  <si>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</si>
  <si>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</si>
  <si>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AMERSIGNDS,ASHFURNDS,CSNSTORES,KIRKLANDDS,LAMPDS,MACY02F,OLLIIX,OVERSTOCK01,ROOMECOM</t>
  </si>
  <si>
    <t>3/17/2022</t>
  </si>
  <si>
    <t>MP103-1106</t>
  </si>
  <si>
    <t>MOTION</t>
  </si>
  <si>
    <t>Recliner</t>
  </si>
  <si>
    <t>Aidan</t>
  </si>
  <si>
    <t>Jetta</t>
  </si>
  <si>
    <t>Zak</t>
  </si>
  <si>
    <t>1</t>
  </si>
  <si>
    <t>Traditional</t>
  </si>
  <si>
    <t>4/26/2021</t>
  </si>
  <si>
    <t>AMAZONDS,AMERSIGNDS,ASHFURNDS,BLK01,CSNSTORES,KOHLDSN,LAMPDS,MACY02F,OLLIIX,OVERSTOCK01,TGTDVS</t>
  </si>
  <si>
    <t>10/14/2021</t>
  </si>
  <si>
    <t>1/10/2022</t>
  </si>
  <si>
    <t>MP103-1051</t>
  </si>
  <si>
    <t>Kirby</t>
  </si>
  <si>
    <t>Oscar</t>
  </si>
  <si>
    <t>Docker</t>
  </si>
  <si>
    <t>Push Back Recliner</t>
  </si>
  <si>
    <t>Navy Multi</t>
  </si>
  <si>
    <t>Geometric</t>
  </si>
  <si>
    <t>11/25/2020</t>
  </si>
  <si>
    <t>7/30/2024</t>
  </si>
  <si>
    <t>AMAZONDS,AMERSIGNDS,ASHFURNDS,CSNSTORES,JCPENNEY01,KIRKLANDDS,KOHLDSN,LAMPDS,OLLIIX,ROOMECOM</t>
  </si>
  <si>
    <t>11/2/2021</t>
  </si>
  <si>
    <t>MP103-0706</t>
  </si>
  <si>
    <t>Swivel</t>
  </si>
  <si>
    <t>Tyler</t>
  </si>
  <si>
    <t>Memo</t>
  </si>
  <si>
    <t>Swivel Chair</t>
  </si>
  <si>
    <t>Teal Multi</t>
  </si>
  <si>
    <t>A</t>
  </si>
  <si>
    <t>7/25/2018</t>
  </si>
  <si>
    <t>8/1/2024</t>
  </si>
  <si>
    <t>AMAZONDS,AMERSIGNDS,ASHFURNDS,CASTLEGATE,CSNSTORES,HDDS,KOHLDSN,MACY02F,OLLIIX,OVERSTOCK01,ROOMECOM,TGTDVS</t>
  </si>
  <si>
    <t>11/16/2021</t>
  </si>
  <si>
    <t>MP103-0481</t>
  </si>
  <si>
    <t>Chocolate</t>
  </si>
  <si>
    <t>10/18/2017</t>
  </si>
  <si>
    <t>ASHFURNDS,CSNSTORES,HDDS,HOUZZ,KOHLDSN,MACY02F,OLLIIX,OVERSTOCK01,ROOMECOM,TGTDVS</t>
  </si>
  <si>
    <t>MP103-1071</t>
  </si>
  <si>
    <t>3/31/2021</t>
  </si>
  <si>
    <t>AMAZONDS,AMERSIGNDS,ASHFURNDS,CSNSTORES,HDDS,JCPENNEY01,KOHLDSN,LAMPDS,MACY02F,OLLIIX,OVERSTOCK01,TGTDVS</t>
  </si>
  <si>
    <t>10/8/2021</t>
  </si>
  <si>
    <t>MP130-0945</t>
  </si>
  <si>
    <t>ACCENT CHEST</t>
  </si>
  <si>
    <t>Cabinet</t>
  </si>
  <si>
    <t>Hanley</t>
  </si>
  <si>
    <t>Eddy</t>
  </si>
  <si>
    <t>Folsom</t>
  </si>
  <si>
    <t>2 Doors Accent Cabinet</t>
  </si>
  <si>
    <t>Black</t>
  </si>
  <si>
    <t>A+</t>
  </si>
  <si>
    <t>1/31/2020</t>
  </si>
  <si>
    <t>AMERSIGNDS,ASHFURNDS,CASTLEGATE,CSNSTORES,HOUZZ,JCPENNEY01,KIRKLANDDS,KOHLDSN,OLLIIX,OVERSTOCK01,ROOMECOM</t>
  </si>
  <si>
    <t>2/22/2023</t>
  </si>
  <si>
    <t>9/5/2023</t>
  </si>
  <si>
    <t>FUR105-0042</t>
  </si>
  <si>
    <t>ACCENT BENCH</t>
  </si>
  <si>
    <t>Other Bench</t>
  </si>
  <si>
    <t>Shandra II</t>
  </si>
  <si>
    <t>Tessa</t>
  </si>
  <si>
    <t>Tahlia</t>
  </si>
  <si>
    <t>Tufted Top Soft Close Storage Bench</t>
  </si>
  <si>
    <t>Light Grey</t>
  </si>
  <si>
    <t>PF000818;PP000260</t>
  </si>
  <si>
    <t>5/11/2017</t>
  </si>
  <si>
    <t>AMERSIGNDS,ASHFURNDS,CSNSTORES,KIRKLANDDS,KOHLDSN,LAMPDS,MACY02F,OLLIIX,OVERSTOCK01,ROOMECOM,TGTDVS</t>
  </si>
  <si>
    <t>FPF18-0197</t>
  </si>
  <si>
    <t>Taupe</t>
  </si>
  <si>
    <t>PF000636;PP000260</t>
  </si>
  <si>
    <t>AMAZONDS,AMERSIGNDS,ASHFURNDS,CSNSTORES,HDDS,JCPENNEY01,KOHLDSN,LAMPDS,MACY02F,OLLIIX,OVERSTOCK01,ROOMECOM</t>
  </si>
  <si>
    <t>11/19/2021</t>
  </si>
  <si>
    <t>FPF18-0502</t>
  </si>
  <si>
    <t>Charcoal</t>
  </si>
  <si>
    <t>PF000752;PP000260</t>
  </si>
  <si>
    <t>7/29/2024</t>
  </si>
  <si>
    <t>AMAZONDS,AMERSIGNDS,ASHFURNDS,CSNSTORES,HDDS,KOHLDSN,LAMPDS,MACY02F,OLLIIX,OVERSTOCK01,ROOMECOM,TGTDVS</t>
  </si>
  <si>
    <t>10/20/2021</t>
  </si>
  <si>
    <t>FPF18-0195</t>
  </si>
  <si>
    <t>PF000635;PP000260</t>
  </si>
  <si>
    <t>AMAZONDS,AMERSIGNDS,ASHFURNDS,CSNSTORES,HDDS,KOHLDSN,LAMPDS,MACY02F,OLLIIX,OVERSTOCK01</t>
  </si>
  <si>
    <t>2/11/2022</t>
  </si>
  <si>
    <t>FUR105-0052</t>
  </si>
  <si>
    <t>Shandra</t>
  </si>
  <si>
    <t>Sasha</t>
  </si>
  <si>
    <t>Selah</t>
  </si>
  <si>
    <t>PF000819;PP000259</t>
  </si>
  <si>
    <t>5/9/2017</t>
  </si>
  <si>
    <t>7/11/2024</t>
  </si>
  <si>
    <t>AMERSIGNDS,ASHFURNDS,CSNSTORES,HDDS,HOUZZ,KIRKLANDDS,KOHLDSN,LAMPDS,MACY02F,OLLIIX,OVERSTOCK01,ROOMECOM,TGTDVS</t>
  </si>
  <si>
    <t>12/29/2021</t>
  </si>
  <si>
    <t>FUR105-0041</t>
  </si>
  <si>
    <t>PF000817;PP000259</t>
  </si>
  <si>
    <t>AMERSIGNDS,ASHFURNDS,CSNSTORES,HDDS,KIRKLANDDS,KOHLDSN,LAMPDS,MACY02F,OLLIIX,OVERSTOCK01,ROOMECOM,TGTDVS</t>
  </si>
  <si>
    <t>11/22/2021</t>
  </si>
  <si>
    <t>6/14/2022</t>
  </si>
  <si>
    <t>MT100-0155</t>
  </si>
  <si>
    <t>Martha Stewart</t>
  </si>
  <si>
    <t>Anna</t>
  </si>
  <si>
    <t>Arm Accent Chair</t>
  </si>
  <si>
    <t>MT Perry Street</t>
  </si>
  <si>
    <t>7/14/2022</t>
  </si>
  <si>
    <t>9/25/2024</t>
  </si>
  <si>
    <t>AMAZONDS,ASHFURNDS,CSNSTORES,HOUZZ,JCPENNEY01,LAMPDS,MACY02F,OLLIIX,OVERSTOCK01,TGTDVS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</si>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</sst>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171</v>
      </c>
      <c r="M6" s="3">
        <v>179.55</v>
      </c>
      <c r="N6" s="3">
        <v>369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191</v>
      </c>
      <c r="AA6" s="4">
        <f>=ROUNDDOWN(17.5229357798165,0)</f>
      </c>
      <c r="AB6" s="5">
        <v>10.9</v>
      </c>
      <c r="AC6" s="2" t="s">
        <v>105</v>
      </c>
      <c r="AD6" s="4">
        <v>242</v>
      </c>
      <c r="AE6" s="4">
        <v>415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46</v>
      </c>
      <c r="AQ6" s="8">
        <v>7623.02</v>
      </c>
      <c r="AR6" s="4"/>
      <c r="AS6" s="8"/>
      <c r="AT6" s="7"/>
      <c r="AU6" s="7"/>
      <c r="AV6" s="4">
        <v>46</v>
      </c>
      <c r="AW6" s="8">
        <v>7623.02</v>
      </c>
      <c r="AX6" s="4"/>
      <c r="AY6" s="8"/>
      <c r="AZ6" s="7"/>
      <c r="BA6" s="7"/>
      <c r="BB6" s="7">
        <v>1</v>
      </c>
      <c r="BC6" s="4">
        <v>117</v>
      </c>
      <c r="BD6" s="8">
        <v>18884.33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0.4037</v>
      </c>
      <c r="BJ6" s="4">
        <v>320</v>
      </c>
      <c r="BK6" s="8">
        <v>54066.62</v>
      </c>
      <c r="BL6" s="2" t="s">
        <v>106</v>
      </c>
      <c r="BM6" s="7">
        <v>0.1438</v>
      </c>
      <c r="BN6" s="7">
        <v>0.141</v>
      </c>
      <c r="BO6" s="4">
        <v>46</v>
      </c>
      <c r="BP6" s="8">
        <v>7623.02</v>
      </c>
      <c r="BQ6" s="4"/>
      <c r="BR6" s="8"/>
      <c r="BS6" s="7"/>
      <c r="BT6" s="7"/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100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112</v>
      </c>
      <c r="L7" s="3">
        <v>171</v>
      </c>
      <c r="M7" s="3">
        <v>179.55</v>
      </c>
      <c r="N7" s="3">
        <v>369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113</v>
      </c>
      <c r="T7" s="2" t="s">
        <v>100</v>
      </c>
      <c r="U7" s="2" t="s">
        <v>100</v>
      </c>
      <c r="V7" s="2" t="s">
        <v>102</v>
      </c>
      <c r="W7" s="2" t="s">
        <v>103</v>
      </c>
      <c r="X7" s="2" t="s">
        <v>100</v>
      </c>
      <c r="Y7" s="2" t="s">
        <v>114</v>
      </c>
      <c r="Z7" s="4">
        <v>144</v>
      </c>
      <c r="AA7" s="4">
        <f>=ROUNDDOWN(28.8,0)</f>
      </c>
      <c r="AB7" s="5">
        <v>5</v>
      </c>
      <c r="AC7" s="2" t="s">
        <v>115</v>
      </c>
      <c r="AD7" s="4">
        <v>100</v>
      </c>
      <c r="AE7" s="4">
        <v>100</v>
      </c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39</v>
      </c>
      <c r="AQ7" s="8">
        <v>6323.65</v>
      </c>
      <c r="AR7" s="4"/>
      <c r="AS7" s="8"/>
      <c r="AT7" s="7"/>
      <c r="AU7" s="7"/>
      <c r="AV7" s="4">
        <v>39</v>
      </c>
      <c r="AW7" s="8">
        <v>6323.65</v>
      </c>
      <c r="AX7" s="4"/>
      <c r="AY7" s="8"/>
      <c r="AZ7" s="7"/>
      <c r="BA7" s="7"/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0.3349</v>
      </c>
      <c r="BJ7" s="4">
        <v>114</v>
      </c>
      <c r="BK7" s="8">
        <v>19042.02</v>
      </c>
      <c r="BL7" s="2" t="s">
        <v>116</v>
      </c>
      <c r="BM7" s="7">
        <v>0.3421</v>
      </c>
      <c r="BN7" s="7">
        <v>0.3321</v>
      </c>
      <c r="BO7" s="4">
        <v>39</v>
      </c>
      <c r="BP7" s="8">
        <v>6323.65</v>
      </c>
      <c r="BQ7" s="4"/>
      <c r="BR7" s="8"/>
      <c r="BS7" s="7"/>
      <c r="BT7" s="7"/>
      <c r="BU7" s="2" t="s">
        <v>107</v>
      </c>
      <c r="BV7" s="2" t="s">
        <v>97</v>
      </c>
      <c r="BW7" s="2" t="s">
        <v>108</v>
      </c>
      <c r="BX7" s="2" t="s">
        <v>117</v>
      </c>
      <c r="BY7" s="2" t="s">
        <v>110</v>
      </c>
      <c r="BZ7" s="2" t="s">
        <v>100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119</v>
      </c>
      <c r="L8" s="3">
        <v>171</v>
      </c>
      <c r="M8" s="3">
        <v>179.55</v>
      </c>
      <c r="N8" s="3">
        <v>369</v>
      </c>
      <c r="O8" s="2" t="s">
        <v>97</v>
      </c>
      <c r="P8" s="2" t="s">
        <v>120</v>
      </c>
      <c r="Q8" s="2" t="s">
        <v>99</v>
      </c>
      <c r="R8" s="2" t="s">
        <v>100</v>
      </c>
      <c r="S8" s="2" t="s">
        <v>121</v>
      </c>
      <c r="T8" s="2" t="s">
        <v>100</v>
      </c>
      <c r="U8" s="2" t="s">
        <v>100</v>
      </c>
      <c r="V8" s="2" t="s">
        <v>102</v>
      </c>
      <c r="W8" s="2" t="s">
        <v>103</v>
      </c>
      <c r="X8" s="2" t="s">
        <v>100</v>
      </c>
      <c r="Y8" s="2" t="s">
        <v>114</v>
      </c>
      <c r="Z8" s="4">
        <v>136</v>
      </c>
      <c r="AA8" s="4">
        <f>=ROUNDDOWN(22.6666666666667,0)</f>
      </c>
      <c r="AB8" s="5">
        <v>6</v>
      </c>
      <c r="AC8" s="2" t="s">
        <v>122</v>
      </c>
      <c r="AD8" s="4">
        <v>81</v>
      </c>
      <c r="AE8" s="4">
        <v>100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32</v>
      </c>
      <c r="AQ8" s="8">
        <v>4937.66</v>
      </c>
      <c r="AR8" s="4"/>
      <c r="AS8" s="8"/>
      <c r="AT8" s="7"/>
      <c r="AU8" s="7"/>
      <c r="AV8" s="4">
        <v>32</v>
      </c>
      <c r="AW8" s="8">
        <v>4937.66</v>
      </c>
      <c r="AX8" s="4"/>
      <c r="AY8" s="8"/>
      <c r="AZ8" s="7"/>
      <c r="BA8" s="7"/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0.2615</v>
      </c>
      <c r="BJ8" s="4">
        <v>105</v>
      </c>
      <c r="BK8" s="8">
        <v>17048.4</v>
      </c>
      <c r="BL8" s="2" t="s">
        <v>123</v>
      </c>
      <c r="BM8" s="7">
        <v>0.3048</v>
      </c>
      <c r="BN8" s="7">
        <v>0.2896</v>
      </c>
      <c r="BO8" s="4">
        <v>32</v>
      </c>
      <c r="BP8" s="8">
        <v>4937.66</v>
      </c>
      <c r="BQ8" s="4"/>
      <c r="BR8" s="8"/>
      <c r="BS8" s="7"/>
      <c r="BT8" s="7"/>
      <c r="BU8" s="2" t="s">
        <v>107</v>
      </c>
      <c r="BV8" s="2" t="s">
        <v>97</v>
      </c>
      <c r="BW8" s="2" t="s">
        <v>108</v>
      </c>
      <c r="BX8" s="2" t="s">
        <v>124</v>
      </c>
      <c r="BY8" s="2" t="s">
        <v>110</v>
      </c>
      <c r="BZ8" s="2" t="s">
        <v>100</v>
      </c>
    </row>
    <row r="9">
      <c r="A9" s="2" t="s">
        <v>125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126</v>
      </c>
      <c r="G9" s="2" t="s">
        <v>127</v>
      </c>
      <c r="H9" s="2" t="s">
        <v>128</v>
      </c>
      <c r="I9" s="2" t="s">
        <v>129</v>
      </c>
      <c r="J9" s="2" t="s">
        <v>95</v>
      </c>
      <c r="K9" s="2" t="s">
        <v>130</v>
      </c>
      <c r="L9" s="3">
        <v>180.5</v>
      </c>
      <c r="M9" s="3">
        <v>189.52</v>
      </c>
      <c r="N9" s="3">
        <v>379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131</v>
      </c>
      <c r="T9" s="2" t="s">
        <v>100</v>
      </c>
      <c r="U9" s="2" t="s">
        <v>100</v>
      </c>
      <c r="V9" s="2" t="s">
        <v>102</v>
      </c>
      <c r="W9" s="2" t="s">
        <v>103</v>
      </c>
      <c r="X9" s="2" t="s">
        <v>100</v>
      </c>
      <c r="Y9" s="2" t="s">
        <v>114</v>
      </c>
      <c r="Z9" s="4">
        <v>75</v>
      </c>
      <c r="AA9" s="4">
        <f>=ROUNDDOWN(10.7142857142857,0)</f>
      </c>
      <c r="AB9" s="5">
        <v>7</v>
      </c>
      <c r="AC9" s="2" t="s">
        <v>132</v>
      </c>
      <c r="AD9" s="4">
        <v>70</v>
      </c>
      <c r="AE9" s="4">
        <v>70</v>
      </c>
      <c r="AF9" s="6">
        <v>66</v>
      </c>
      <c r="AG9" s="6"/>
      <c r="AH9" s="7">
        <v>0.4345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50</v>
      </c>
      <c r="AQ9" s="8">
        <v>7400.86</v>
      </c>
      <c r="AR9" s="4"/>
      <c r="AS9" s="8"/>
      <c r="AT9" s="7"/>
      <c r="AU9" s="7"/>
      <c r="AV9" s="4">
        <v>50</v>
      </c>
      <c r="AW9" s="8">
        <v>7400.86</v>
      </c>
      <c r="AX9" s="4"/>
      <c r="AY9" s="8"/>
      <c r="AZ9" s="7"/>
      <c r="BA9" s="7"/>
      <c r="BB9" s="7">
        <v>1</v>
      </c>
      <c r="BC9" s="4">
        <v>109</v>
      </c>
      <c r="BD9" s="8">
        <v>16786.22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0.4409</v>
      </c>
      <c r="BJ9" s="4">
        <v>110</v>
      </c>
      <c r="BK9" s="8">
        <v>17335.27</v>
      </c>
      <c r="BL9" s="2" t="s">
        <v>133</v>
      </c>
      <c r="BM9" s="7">
        <v>0.4545</v>
      </c>
      <c r="BN9" s="7">
        <v>0.4269</v>
      </c>
      <c r="BO9" s="4">
        <v>50</v>
      </c>
      <c r="BP9" s="8">
        <v>7400.86</v>
      </c>
      <c r="BQ9" s="4"/>
      <c r="BR9" s="8"/>
      <c r="BS9" s="7"/>
      <c r="BT9" s="7"/>
      <c r="BU9" s="2" t="s">
        <v>107</v>
      </c>
      <c r="BV9" s="2" t="s">
        <v>97</v>
      </c>
      <c r="BW9" s="2" t="s">
        <v>108</v>
      </c>
      <c r="BX9" s="2" t="s">
        <v>134</v>
      </c>
      <c r="BY9" s="2" t="s">
        <v>110</v>
      </c>
      <c r="BZ9" s="2" t="s">
        <v>100</v>
      </c>
    </row>
    <row r="10">
      <c r="A10" s="2" t="s">
        <v>135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126</v>
      </c>
      <c r="G10" s="2" t="s">
        <v>127</v>
      </c>
      <c r="H10" s="2" t="s">
        <v>128</v>
      </c>
      <c r="I10" s="2" t="s">
        <v>129</v>
      </c>
      <c r="J10" s="2" t="s">
        <v>95</v>
      </c>
      <c r="K10" s="2" t="s">
        <v>136</v>
      </c>
      <c r="L10" s="3">
        <v>180.5</v>
      </c>
      <c r="M10" s="3">
        <v>189.52</v>
      </c>
      <c r="N10" s="3">
        <v>379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137</v>
      </c>
      <c r="T10" s="2" t="s">
        <v>100</v>
      </c>
      <c r="U10" s="2" t="s">
        <v>100</v>
      </c>
      <c r="V10" s="2" t="s">
        <v>102</v>
      </c>
      <c r="W10" s="2" t="s">
        <v>103</v>
      </c>
      <c r="X10" s="2" t="s">
        <v>100</v>
      </c>
      <c r="Y10" s="2" t="s">
        <v>114</v>
      </c>
      <c r="Z10" s="4">
        <v>47</v>
      </c>
      <c r="AA10" s="4">
        <f>=ROUNDDOWN(9.4,0)</f>
      </c>
      <c r="AB10" s="5">
        <v>5</v>
      </c>
      <c r="AC10" s="2" t="s">
        <v>138</v>
      </c>
      <c r="AD10" s="4">
        <v>62</v>
      </c>
      <c r="AE10" s="4">
        <v>62</v>
      </c>
      <c r="AF10" s="6">
        <v>66</v>
      </c>
      <c r="AG10" s="6">
        <v>49</v>
      </c>
      <c r="AH10" s="7">
        <v>0.7262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33</v>
      </c>
      <c r="AQ10" s="8">
        <v>5250.84</v>
      </c>
      <c r="AR10" s="4"/>
      <c r="AS10" s="8"/>
      <c r="AT10" s="7"/>
      <c r="AU10" s="7"/>
      <c r="AV10" s="4">
        <v>33</v>
      </c>
      <c r="AW10" s="8">
        <v>5250.84</v>
      </c>
      <c r="AX10" s="4"/>
      <c r="AY10" s="8"/>
      <c r="AZ10" s="7"/>
      <c r="BA10" s="7"/>
      <c r="BB10" s="7">
        <v>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0.3128</v>
      </c>
      <c r="BJ10" s="4">
        <v>93</v>
      </c>
      <c r="BK10" s="8">
        <v>15728.94</v>
      </c>
      <c r="BL10" s="2" t="s">
        <v>139</v>
      </c>
      <c r="BM10" s="7">
        <v>0.3548</v>
      </c>
      <c r="BN10" s="7">
        <v>0.3338</v>
      </c>
      <c r="BO10" s="4">
        <v>33</v>
      </c>
      <c r="BP10" s="8">
        <v>5250.84</v>
      </c>
      <c r="BQ10" s="4"/>
      <c r="BR10" s="8"/>
      <c r="BS10" s="7"/>
      <c r="BT10" s="7"/>
      <c r="BU10" s="2" t="s">
        <v>107</v>
      </c>
      <c r="BV10" s="2" t="s">
        <v>97</v>
      </c>
      <c r="BW10" s="2" t="s">
        <v>108</v>
      </c>
      <c r="BX10" s="2" t="s">
        <v>140</v>
      </c>
      <c r="BY10" s="2" t="s">
        <v>110</v>
      </c>
      <c r="BZ10" s="2" t="s">
        <v>100</v>
      </c>
    </row>
    <row r="11">
      <c r="A11" s="2" t="s">
        <v>141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126</v>
      </c>
      <c r="G11" s="2" t="s">
        <v>127</v>
      </c>
      <c r="H11" s="2" t="s">
        <v>128</v>
      </c>
      <c r="I11" s="2" t="s">
        <v>129</v>
      </c>
      <c r="J11" s="2" t="s">
        <v>95</v>
      </c>
      <c r="K11" s="2" t="s">
        <v>119</v>
      </c>
      <c r="L11" s="3">
        <v>180.5</v>
      </c>
      <c r="M11" s="3">
        <v>189.52</v>
      </c>
      <c r="N11" s="3">
        <v>379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142</v>
      </c>
      <c r="T11" s="2" t="s">
        <v>100</v>
      </c>
      <c r="U11" s="2" t="s">
        <v>100</v>
      </c>
      <c r="V11" s="2" t="s">
        <v>102</v>
      </c>
      <c r="W11" s="2" t="s">
        <v>103</v>
      </c>
      <c r="X11" s="2" t="s">
        <v>100</v>
      </c>
      <c r="Y11" s="2" t="s">
        <v>114</v>
      </c>
      <c r="Z11" s="4">
        <v>144</v>
      </c>
      <c r="AA11" s="4">
        <f>=ROUNDDOWN(28.8,0)</f>
      </c>
      <c r="AB11" s="5">
        <v>5</v>
      </c>
      <c r="AC11" s="2" t="s">
        <v>100</v>
      </c>
      <c r="AD11" s="4"/>
      <c r="AE11" s="4"/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26</v>
      </c>
      <c r="AQ11" s="8">
        <v>4134.52</v>
      </c>
      <c r="AR11" s="4"/>
      <c r="AS11" s="8"/>
      <c r="AT11" s="7"/>
      <c r="AU11" s="7"/>
      <c r="AV11" s="4">
        <v>26</v>
      </c>
      <c r="AW11" s="8">
        <v>4134.52</v>
      </c>
      <c r="AX11" s="4"/>
      <c r="AY11" s="8"/>
      <c r="AZ11" s="7"/>
      <c r="BA11" s="7"/>
      <c r="BB11" s="7">
        <v>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0.2463</v>
      </c>
      <c r="BJ11" s="4">
        <v>134</v>
      </c>
      <c r="BK11" s="8">
        <v>22410.16</v>
      </c>
      <c r="BL11" s="2" t="s">
        <v>143</v>
      </c>
      <c r="BM11" s="7">
        <v>0.194</v>
      </c>
      <c r="BN11" s="7">
        <v>0.1845</v>
      </c>
      <c r="BO11" s="4">
        <v>26</v>
      </c>
      <c r="BP11" s="8">
        <v>4134.52</v>
      </c>
      <c r="BQ11" s="4"/>
      <c r="BR11" s="8"/>
      <c r="BS11" s="7"/>
      <c r="BT11" s="7"/>
      <c r="BU11" s="2" t="s">
        <v>107</v>
      </c>
      <c r="BV11" s="2" t="s">
        <v>97</v>
      </c>
      <c r="BW11" s="2" t="s">
        <v>108</v>
      </c>
      <c r="BX11" s="2" t="s">
        <v>144</v>
      </c>
      <c r="BY11" s="2" t="s">
        <v>110</v>
      </c>
      <c r="BZ11" s="2" t="s">
        <v>100</v>
      </c>
    </row>
    <row r="12">
      <c r="A12" s="2" t="s">
        <v>145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146</v>
      </c>
      <c r="G12" s="2" t="s">
        <v>147</v>
      </c>
      <c r="H12" s="2" t="s">
        <v>148</v>
      </c>
      <c r="I12" s="2" t="s">
        <v>149</v>
      </c>
      <c r="J12" s="2" t="s">
        <v>95</v>
      </c>
      <c r="K12" s="2" t="s">
        <v>136</v>
      </c>
      <c r="L12" s="3">
        <v>158.36</v>
      </c>
      <c r="M12" s="3">
        <v>166.28</v>
      </c>
      <c r="N12" s="3">
        <v>329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150</v>
      </c>
      <c r="T12" s="2" t="s">
        <v>100</v>
      </c>
      <c r="U12" s="2" t="s">
        <v>100</v>
      </c>
      <c r="V12" s="2" t="s">
        <v>102</v>
      </c>
      <c r="W12" s="2" t="s">
        <v>151</v>
      </c>
      <c r="X12" s="2" t="s">
        <v>100</v>
      </c>
      <c r="Y12" s="2" t="s">
        <v>114</v>
      </c>
      <c r="Z12" s="4">
        <v>166</v>
      </c>
      <c r="AA12" s="4">
        <f>=ROUNDDOWN(27.6666666666667,0)</f>
      </c>
      <c r="AB12" s="5">
        <v>6</v>
      </c>
      <c r="AC12" s="2" t="s">
        <v>138</v>
      </c>
      <c r="AD12" s="4">
        <v>83</v>
      </c>
      <c r="AE12" s="4">
        <v>83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19</v>
      </c>
      <c r="AQ12" s="8">
        <v>2655.92</v>
      </c>
      <c r="AR12" s="4"/>
      <c r="AS12" s="8"/>
      <c r="AT12" s="7"/>
      <c r="AU12" s="7"/>
      <c r="AV12" s="4">
        <v>19</v>
      </c>
      <c r="AW12" s="8">
        <v>2655.92</v>
      </c>
      <c r="AX12" s="4"/>
      <c r="AY12" s="8"/>
      <c r="AZ12" s="7"/>
      <c r="BA12" s="7"/>
      <c r="BB12" s="7">
        <v>1</v>
      </c>
      <c r="BC12" s="4">
        <v>47</v>
      </c>
      <c r="BD12" s="8">
        <v>6733.33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0.3944</v>
      </c>
      <c r="BJ12" s="4">
        <v>160</v>
      </c>
      <c r="BK12" s="8">
        <v>21876.08</v>
      </c>
      <c r="BL12" s="2" t="s">
        <v>152</v>
      </c>
      <c r="BM12" s="7">
        <v>0.1188</v>
      </c>
      <c r="BN12" s="7">
        <v>0.1214</v>
      </c>
      <c r="BO12" s="4">
        <v>19</v>
      </c>
      <c r="BP12" s="8">
        <v>2655.92</v>
      </c>
      <c r="BQ12" s="4"/>
      <c r="BR12" s="8"/>
      <c r="BS12" s="7"/>
      <c r="BT12" s="7"/>
      <c r="BU12" s="2" t="s">
        <v>107</v>
      </c>
      <c r="BV12" s="2" t="s">
        <v>97</v>
      </c>
      <c r="BW12" s="2" t="s">
        <v>108</v>
      </c>
      <c r="BX12" s="2" t="s">
        <v>153</v>
      </c>
      <c r="BY12" s="2" t="s">
        <v>110</v>
      </c>
      <c r="BZ12" s="2" t="s">
        <v>100</v>
      </c>
    </row>
    <row r="13">
      <c r="A13" s="2" t="s">
        <v>154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146</v>
      </c>
      <c r="G13" s="2" t="s">
        <v>147</v>
      </c>
      <c r="H13" s="2" t="s">
        <v>148</v>
      </c>
      <c r="I13" s="2" t="s">
        <v>149</v>
      </c>
      <c r="J13" s="2" t="s">
        <v>95</v>
      </c>
      <c r="K13" s="2" t="s">
        <v>155</v>
      </c>
      <c r="L13" s="3">
        <v>158.36</v>
      </c>
      <c r="M13" s="3">
        <v>166.28</v>
      </c>
      <c r="N13" s="3">
        <v>329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156</v>
      </c>
      <c r="T13" s="2" t="s">
        <v>100</v>
      </c>
      <c r="U13" s="2" t="s">
        <v>100</v>
      </c>
      <c r="V13" s="2" t="s">
        <v>102</v>
      </c>
      <c r="W13" s="2" t="s">
        <v>151</v>
      </c>
      <c r="X13" s="2" t="s">
        <v>100</v>
      </c>
      <c r="Y13" s="2" t="s">
        <v>114</v>
      </c>
      <c r="Z13" s="4">
        <v>70</v>
      </c>
      <c r="AA13" s="4">
        <f>=ROUNDDOWN(14,0)</f>
      </c>
      <c r="AB13" s="5">
        <v>5</v>
      </c>
      <c r="AC13" s="2" t="s">
        <v>157</v>
      </c>
      <c r="AD13" s="4">
        <v>84</v>
      </c>
      <c r="AE13" s="4">
        <v>84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16</v>
      </c>
      <c r="AQ13" s="8">
        <v>2356.67</v>
      </c>
      <c r="AR13" s="4"/>
      <c r="AS13" s="8"/>
      <c r="AT13" s="7"/>
      <c r="AU13" s="7"/>
      <c r="AV13" s="4">
        <v>16</v>
      </c>
      <c r="AW13" s="8">
        <v>2356.67</v>
      </c>
      <c r="AX13" s="4"/>
      <c r="AY13" s="8"/>
      <c r="AZ13" s="7"/>
      <c r="BA13" s="7"/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0.35</v>
      </c>
      <c r="BJ13" s="4">
        <v>108</v>
      </c>
      <c r="BK13" s="8">
        <v>14978.72</v>
      </c>
      <c r="BL13" s="2" t="s">
        <v>158</v>
      </c>
      <c r="BM13" s="7">
        <v>0.1481</v>
      </c>
      <c r="BN13" s="7">
        <v>0.1573</v>
      </c>
      <c r="BO13" s="4">
        <v>16</v>
      </c>
      <c r="BP13" s="8">
        <v>2356.67</v>
      </c>
      <c r="BQ13" s="4"/>
      <c r="BR13" s="8"/>
      <c r="BS13" s="7"/>
      <c r="BT13" s="7"/>
      <c r="BU13" s="2" t="s">
        <v>107</v>
      </c>
      <c r="BV13" s="2" t="s">
        <v>97</v>
      </c>
      <c r="BW13" s="2" t="s">
        <v>108</v>
      </c>
      <c r="BX13" s="2" t="s">
        <v>159</v>
      </c>
      <c r="BY13" s="2" t="s">
        <v>110</v>
      </c>
      <c r="BZ13" s="2" t="s">
        <v>100</v>
      </c>
    </row>
    <row r="14">
      <c r="A14" s="2" t="s">
        <v>160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146</v>
      </c>
      <c r="G14" s="2" t="s">
        <v>147</v>
      </c>
      <c r="H14" s="2" t="s">
        <v>148</v>
      </c>
      <c r="I14" s="2" t="s">
        <v>149</v>
      </c>
      <c r="J14" s="2" t="s">
        <v>95</v>
      </c>
      <c r="K14" s="2" t="s">
        <v>161</v>
      </c>
      <c r="L14" s="3">
        <v>158.36</v>
      </c>
      <c r="M14" s="3">
        <v>166.28</v>
      </c>
      <c r="N14" s="3">
        <v>329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162</v>
      </c>
      <c r="T14" s="2" t="s">
        <v>100</v>
      </c>
      <c r="U14" s="2" t="s">
        <v>100</v>
      </c>
      <c r="V14" s="2" t="s">
        <v>102</v>
      </c>
      <c r="W14" s="2" t="s">
        <v>151</v>
      </c>
      <c r="X14" s="2" t="s">
        <v>100</v>
      </c>
      <c r="Y14" s="2" t="s">
        <v>114</v>
      </c>
      <c r="Z14" s="4">
        <v>116</v>
      </c>
      <c r="AA14" s="4">
        <f>=ROUNDDOWN(29,0)</f>
      </c>
      <c r="AB14" s="5">
        <v>4</v>
      </c>
      <c r="AC14" s="2" t="s">
        <v>138</v>
      </c>
      <c r="AD14" s="4">
        <v>83</v>
      </c>
      <c r="AE14" s="4">
        <v>83</v>
      </c>
      <c r="AF14" s="6">
        <v>66</v>
      </c>
      <c r="AG14" s="6"/>
      <c r="AH14" s="7">
        <v>0.8095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9</v>
      </c>
      <c r="AQ14" s="8">
        <v>1271.85</v>
      </c>
      <c r="AR14" s="4"/>
      <c r="AS14" s="8"/>
      <c r="AT14" s="7"/>
      <c r="AU14" s="7"/>
      <c r="AV14" s="4">
        <v>9</v>
      </c>
      <c r="AW14" s="8">
        <v>1271.85</v>
      </c>
      <c r="AX14" s="4"/>
      <c r="AY14" s="8"/>
      <c r="AZ14" s="7"/>
      <c r="BA14" s="7"/>
      <c r="BB14" s="7">
        <v>1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0.1889</v>
      </c>
      <c r="BJ14" s="4">
        <v>96</v>
      </c>
      <c r="BK14" s="8">
        <v>13892.07</v>
      </c>
      <c r="BL14" s="2" t="s">
        <v>163</v>
      </c>
      <c r="BM14" s="7">
        <v>0.0938</v>
      </c>
      <c r="BN14" s="7">
        <v>0.0916</v>
      </c>
      <c r="BO14" s="4">
        <v>9</v>
      </c>
      <c r="BP14" s="8">
        <v>1271.85</v>
      </c>
      <c r="BQ14" s="4"/>
      <c r="BR14" s="8"/>
      <c r="BS14" s="7"/>
      <c r="BT14" s="7"/>
      <c r="BU14" s="2" t="s">
        <v>107</v>
      </c>
      <c r="BV14" s="2" t="s">
        <v>97</v>
      </c>
      <c r="BW14" s="2" t="s">
        <v>108</v>
      </c>
      <c r="BX14" s="2" t="s">
        <v>164</v>
      </c>
      <c r="BY14" s="2" t="s">
        <v>110</v>
      </c>
      <c r="BZ14" s="2" t="s">
        <v>100</v>
      </c>
    </row>
    <row r="15">
      <c r="A15" s="2" t="s">
        <v>165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146</v>
      </c>
      <c r="G15" s="2" t="s">
        <v>147</v>
      </c>
      <c r="H15" s="2" t="s">
        <v>148</v>
      </c>
      <c r="I15" s="2" t="s">
        <v>149</v>
      </c>
      <c r="J15" s="2" t="s">
        <v>95</v>
      </c>
      <c r="K15" s="2" t="s">
        <v>119</v>
      </c>
      <c r="L15" s="3">
        <v>158.36</v>
      </c>
      <c r="M15" s="3">
        <v>166.28</v>
      </c>
      <c r="N15" s="3">
        <v>329</v>
      </c>
      <c r="O15" s="2" t="s">
        <v>97</v>
      </c>
      <c r="P15" s="2" t="s">
        <v>120</v>
      </c>
      <c r="Q15" s="2" t="s">
        <v>99</v>
      </c>
      <c r="R15" s="2" t="s">
        <v>100</v>
      </c>
      <c r="S15" s="2" t="s">
        <v>166</v>
      </c>
      <c r="T15" s="2" t="s">
        <v>100</v>
      </c>
      <c r="U15" s="2" t="s">
        <v>100</v>
      </c>
      <c r="V15" s="2" t="s">
        <v>102</v>
      </c>
      <c r="W15" s="2" t="s">
        <v>151</v>
      </c>
      <c r="X15" s="2" t="s">
        <v>100</v>
      </c>
      <c r="Y15" s="2" t="s">
        <v>114</v>
      </c>
      <c r="Z15" s="4">
        <v>122</v>
      </c>
      <c r="AA15" s="4">
        <f>=ROUNDDOWN(30.5,0)</f>
      </c>
      <c r="AB15" s="5">
        <v>4</v>
      </c>
      <c r="AC15" s="2" t="s">
        <v>100</v>
      </c>
      <c r="AD15" s="4"/>
      <c r="AE15" s="4"/>
      <c r="AF15" s="6">
        <v>66</v>
      </c>
      <c r="AG15" s="6">
        <v>49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3</v>
      </c>
      <c r="AQ15" s="8">
        <v>448.89</v>
      </c>
      <c r="AR15" s="4"/>
      <c r="AS15" s="8"/>
      <c r="AT15" s="7"/>
      <c r="AU15" s="7"/>
      <c r="AV15" s="4">
        <v>3</v>
      </c>
      <c r="AW15" s="8">
        <v>448.89</v>
      </c>
      <c r="AX15" s="4"/>
      <c r="AY15" s="8"/>
      <c r="AZ15" s="7"/>
      <c r="BA15" s="7"/>
      <c r="BB15" s="7">
        <v>1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0.0667</v>
      </c>
      <c r="BJ15" s="4">
        <v>84</v>
      </c>
      <c r="BK15" s="8">
        <v>11995.9</v>
      </c>
      <c r="BL15" s="2" t="s">
        <v>167</v>
      </c>
      <c r="BM15" s="7">
        <v>0.0357</v>
      </c>
      <c r="BN15" s="7">
        <v>0.0374</v>
      </c>
      <c r="BO15" s="4">
        <v>3</v>
      </c>
      <c r="BP15" s="8">
        <v>448.89</v>
      </c>
      <c r="BQ15" s="4"/>
      <c r="BR15" s="8"/>
      <c r="BS15" s="7"/>
      <c r="BT15" s="7"/>
      <c r="BU15" s="2" t="s">
        <v>107</v>
      </c>
      <c r="BV15" s="2" t="s">
        <v>97</v>
      </c>
      <c r="BW15" s="2" t="s">
        <v>108</v>
      </c>
      <c r="BX15" s="2" t="s">
        <v>168</v>
      </c>
      <c r="BY15" s="2" t="s">
        <v>110</v>
      </c>
      <c r="BZ15" s="2" t="s">
        <v>100</v>
      </c>
    </row>
    <row r="16">
      <c r="A16" s="2" t="s">
        <v>169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170</v>
      </c>
      <c r="G16" s="2" t="s">
        <v>171</v>
      </c>
      <c r="H16" s="2" t="s">
        <v>172</v>
      </c>
      <c r="I16" s="2" t="s">
        <v>173</v>
      </c>
      <c r="J16" s="2" t="s">
        <v>95</v>
      </c>
      <c r="K16" s="2" t="s">
        <v>174</v>
      </c>
      <c r="L16" s="3">
        <v>207.9</v>
      </c>
      <c r="M16" s="3">
        <v>218.3</v>
      </c>
      <c r="N16" s="3">
        <v>439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100</v>
      </c>
      <c r="T16" s="2" t="s">
        <v>100</v>
      </c>
      <c r="U16" s="2" t="s">
        <v>100</v>
      </c>
      <c r="V16" s="2" t="s">
        <v>102</v>
      </c>
      <c r="W16" s="2" t="s">
        <v>175</v>
      </c>
      <c r="X16" s="2" t="s">
        <v>100</v>
      </c>
      <c r="Y16" s="2" t="s">
        <v>176</v>
      </c>
      <c r="Z16" s="4">
        <v>54</v>
      </c>
      <c r="AA16" s="4">
        <f>=ROUNDDOWN(13.5,0)</f>
      </c>
      <c r="AB16" s="5">
        <v>4</v>
      </c>
      <c r="AC16" s="2" t="s">
        <v>157</v>
      </c>
      <c r="AD16" s="4">
        <v>92</v>
      </c>
      <c r="AE16" s="4">
        <v>92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30</v>
      </c>
      <c r="AQ16" s="8">
        <v>5586.04</v>
      </c>
      <c r="AR16" s="4"/>
      <c r="AS16" s="8"/>
      <c r="AT16" s="7"/>
      <c r="AU16" s="7"/>
      <c r="AV16" s="4">
        <v>30</v>
      </c>
      <c r="AW16" s="8">
        <v>5586.04</v>
      </c>
      <c r="AX16" s="4"/>
      <c r="AY16" s="8"/>
      <c r="AZ16" s="7"/>
      <c r="BA16" s="7"/>
      <c r="BB16" s="7">
        <v>1</v>
      </c>
      <c r="BC16" s="4">
        <v>30</v>
      </c>
      <c r="BD16" s="8">
        <v>5586.04</v>
      </c>
      <c r="BE16" s="4"/>
      <c r="BF16" s="8"/>
      <c r="BG16" s="7"/>
      <c r="BH16" s="7"/>
      <c r="BI16" s="7">
        <v>1</v>
      </c>
      <c r="BJ16" s="4">
        <v>92</v>
      </c>
      <c r="BK16" s="8">
        <v>18457.87</v>
      </c>
      <c r="BL16" s="2" t="s">
        <v>177</v>
      </c>
      <c r="BM16" s="7">
        <v>0.3261</v>
      </c>
      <c r="BN16" s="7">
        <v>0.3026</v>
      </c>
      <c r="BO16" s="4">
        <v>30</v>
      </c>
      <c r="BP16" s="8">
        <v>5586.04</v>
      </c>
      <c r="BQ16" s="4"/>
      <c r="BR16" s="8"/>
      <c r="BS16" s="7"/>
      <c r="BT16" s="7"/>
      <c r="BU16" s="2" t="s">
        <v>107</v>
      </c>
      <c r="BV16" s="2" t="s">
        <v>97</v>
      </c>
      <c r="BW16" s="2" t="s">
        <v>108</v>
      </c>
      <c r="BX16" s="2" t="s">
        <v>178</v>
      </c>
      <c r="BY16" s="2" t="s">
        <v>110</v>
      </c>
      <c r="BZ16" s="2" t="s">
        <v>100</v>
      </c>
    </row>
    <row r="17">
      <c r="A17" s="2" t="s">
        <v>179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180</v>
      </c>
      <c r="G17" s="2" t="s">
        <v>181</v>
      </c>
      <c r="H17" s="2" t="s">
        <v>182</v>
      </c>
      <c r="I17" s="2" t="s">
        <v>173</v>
      </c>
      <c r="J17" s="2" t="s">
        <v>95</v>
      </c>
      <c r="K17" s="2" t="s">
        <v>183</v>
      </c>
      <c r="L17" s="3">
        <v>156.75</v>
      </c>
      <c r="M17" s="3">
        <v>164.59</v>
      </c>
      <c r="N17" s="3">
        <v>329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184</v>
      </c>
      <c r="T17" s="2" t="s">
        <v>100</v>
      </c>
      <c r="U17" s="2" t="s">
        <v>100</v>
      </c>
      <c r="V17" s="2" t="s">
        <v>185</v>
      </c>
      <c r="W17" s="2" t="s">
        <v>151</v>
      </c>
      <c r="X17" s="2" t="s">
        <v>100</v>
      </c>
      <c r="Y17" s="2" t="s">
        <v>114</v>
      </c>
      <c r="Z17" s="4">
        <v>189</v>
      </c>
      <c r="AA17" s="4">
        <f>=ROUNDDOWN(17.5,0)</f>
      </c>
      <c r="AB17" s="5">
        <v>10.8</v>
      </c>
      <c r="AC17" s="2" t="s">
        <v>186</v>
      </c>
      <c r="AD17" s="4">
        <v>30</v>
      </c>
      <c r="AE17" s="4">
        <v>130</v>
      </c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34</v>
      </c>
      <c r="AQ17" s="8">
        <v>4851</v>
      </c>
      <c r="AR17" s="4"/>
      <c r="AS17" s="8"/>
      <c r="AT17" s="7"/>
      <c r="AU17" s="7"/>
      <c r="AV17" s="4">
        <v>34</v>
      </c>
      <c r="AW17" s="8">
        <v>4851</v>
      </c>
      <c r="AX17" s="4"/>
      <c r="AY17" s="8"/>
      <c r="AZ17" s="7"/>
      <c r="BA17" s="7"/>
      <c r="BB17" s="7">
        <v>1</v>
      </c>
      <c r="BC17" s="4">
        <v>34</v>
      </c>
      <c r="BD17" s="8">
        <v>4851</v>
      </c>
      <c r="BE17" s="4"/>
      <c r="BF17" s="8"/>
      <c r="BG17" s="7"/>
      <c r="BH17" s="7"/>
      <c r="BI17" s="7">
        <v>1</v>
      </c>
      <c r="BJ17" s="4">
        <v>234</v>
      </c>
      <c r="BK17" s="8">
        <v>36795</v>
      </c>
      <c r="BL17" s="2" t="s">
        <v>187</v>
      </c>
      <c r="BM17" s="7">
        <v>0.1453</v>
      </c>
      <c r="BN17" s="7">
        <v>0.1318</v>
      </c>
      <c r="BO17" s="4">
        <v>34</v>
      </c>
      <c r="BP17" s="8">
        <v>4851</v>
      </c>
      <c r="BQ17" s="4"/>
      <c r="BR17" s="8"/>
      <c r="BS17" s="7"/>
      <c r="BT17" s="7"/>
      <c r="BU17" s="2" t="s">
        <v>107</v>
      </c>
      <c r="BV17" s="2" t="s">
        <v>97</v>
      </c>
      <c r="BW17" s="2" t="s">
        <v>108</v>
      </c>
      <c r="BX17" s="2" t="s">
        <v>188</v>
      </c>
      <c r="BY17" s="2" t="s">
        <v>110</v>
      </c>
      <c r="BZ17" s="2" t="s">
        <v>100</v>
      </c>
    </row>
    <row r="18">
      <c r="A18" s="2" t="s">
        <v>189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190</v>
      </c>
      <c r="G18" s="2" t="s">
        <v>191</v>
      </c>
      <c r="H18" s="2" t="s">
        <v>192</v>
      </c>
      <c r="I18" s="2" t="s">
        <v>193</v>
      </c>
      <c r="J18" s="2" t="s">
        <v>95</v>
      </c>
      <c r="K18" s="2" t="s">
        <v>194</v>
      </c>
      <c r="L18" s="3">
        <v>199.5</v>
      </c>
      <c r="M18" s="3">
        <v>209.48</v>
      </c>
      <c r="N18" s="3">
        <v>419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195</v>
      </c>
      <c r="T18" s="2" t="s">
        <v>100</v>
      </c>
      <c r="U18" s="2" t="s">
        <v>100</v>
      </c>
      <c r="V18" s="2" t="s">
        <v>102</v>
      </c>
      <c r="W18" s="2" t="s">
        <v>196</v>
      </c>
      <c r="X18" s="2" t="s">
        <v>100</v>
      </c>
      <c r="Y18" s="2" t="s">
        <v>114</v>
      </c>
      <c r="Z18" s="4">
        <v>280</v>
      </c>
      <c r="AA18" s="4">
        <f>=ROUNDDOWN(58.3333333333333,0)</f>
      </c>
      <c r="AB18" s="5">
        <v>4.8</v>
      </c>
      <c r="AC18" s="2" t="s">
        <v>100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12</v>
      </c>
      <c r="AQ18" s="8">
        <v>1992.38</v>
      </c>
      <c r="AR18" s="4"/>
      <c r="AS18" s="8"/>
      <c r="AT18" s="7"/>
      <c r="AU18" s="7"/>
      <c r="AV18" s="4">
        <v>12</v>
      </c>
      <c r="AW18" s="8">
        <v>1992.38</v>
      </c>
      <c r="AX18" s="4"/>
      <c r="AY18" s="8"/>
      <c r="AZ18" s="7"/>
      <c r="BA18" s="7"/>
      <c r="BB18" s="7">
        <v>1</v>
      </c>
      <c r="BC18" s="4">
        <v>22</v>
      </c>
      <c r="BD18" s="8">
        <v>3681.57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0.5412</v>
      </c>
      <c r="BJ18" s="4">
        <v>167</v>
      </c>
      <c r="BK18" s="8">
        <v>29167.52</v>
      </c>
      <c r="BL18" s="2" t="s">
        <v>197</v>
      </c>
      <c r="BM18" s="7">
        <v>0.0719</v>
      </c>
      <c r="BN18" s="7">
        <v>0.0683</v>
      </c>
      <c r="BO18" s="4">
        <v>12</v>
      </c>
      <c r="BP18" s="8">
        <v>1992.38</v>
      </c>
      <c r="BQ18" s="4"/>
      <c r="BR18" s="8"/>
      <c r="BS18" s="7"/>
      <c r="BT18" s="7"/>
      <c r="BU18" s="2" t="s">
        <v>107</v>
      </c>
      <c r="BV18" s="2" t="s">
        <v>97</v>
      </c>
      <c r="BW18" s="2" t="s">
        <v>108</v>
      </c>
      <c r="BX18" s="2" t="s">
        <v>198</v>
      </c>
      <c r="BY18" s="2" t="s">
        <v>110</v>
      </c>
      <c r="BZ18" s="2" t="s">
        <v>100</v>
      </c>
    </row>
    <row r="19">
      <c r="A19" s="2" t="s">
        <v>199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190</v>
      </c>
      <c r="G19" s="2" t="s">
        <v>191</v>
      </c>
      <c r="H19" s="2" t="s">
        <v>192</v>
      </c>
      <c r="I19" s="2" t="s">
        <v>193</v>
      </c>
      <c r="J19" s="2" t="s">
        <v>95</v>
      </c>
      <c r="K19" s="2" t="s">
        <v>200</v>
      </c>
      <c r="L19" s="3">
        <v>199.5</v>
      </c>
      <c r="M19" s="3">
        <v>209.48</v>
      </c>
      <c r="N19" s="3">
        <v>419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201</v>
      </c>
      <c r="T19" s="2" t="s">
        <v>100</v>
      </c>
      <c r="U19" s="2" t="s">
        <v>100</v>
      </c>
      <c r="V19" s="2" t="s">
        <v>102</v>
      </c>
      <c r="W19" s="2" t="s">
        <v>196</v>
      </c>
      <c r="X19" s="2" t="s">
        <v>100</v>
      </c>
      <c r="Y19" s="2" t="s">
        <v>114</v>
      </c>
      <c r="Z19" s="4">
        <v>201</v>
      </c>
      <c r="AA19" s="4">
        <f>=ROUNDDOWN(28.7142857142857,0)</f>
      </c>
      <c r="AB19" s="5">
        <v>7</v>
      </c>
      <c r="AC19" s="2" t="s">
        <v>100</v>
      </c>
      <c r="AD19" s="4"/>
      <c r="AE19" s="4"/>
      <c r="AF19" s="6">
        <v>66</v>
      </c>
      <c r="AG19" s="6">
        <v>49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10</v>
      </c>
      <c r="AQ19" s="8">
        <v>1689.19</v>
      </c>
      <c r="AR19" s="4"/>
      <c r="AS19" s="8"/>
      <c r="AT19" s="7"/>
      <c r="AU19" s="7"/>
      <c r="AV19" s="4">
        <v>10</v>
      </c>
      <c r="AW19" s="8">
        <v>1689.19</v>
      </c>
      <c r="AX19" s="4"/>
      <c r="AY19" s="8"/>
      <c r="AZ19" s="7"/>
      <c r="BA19" s="7"/>
      <c r="BB19" s="7">
        <v>1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0.4588</v>
      </c>
      <c r="BJ19" s="4">
        <v>159</v>
      </c>
      <c r="BK19" s="8">
        <v>27619.64</v>
      </c>
      <c r="BL19" s="2" t="s">
        <v>202</v>
      </c>
      <c r="BM19" s="7">
        <v>0.0629</v>
      </c>
      <c r="BN19" s="7">
        <v>0.0612</v>
      </c>
      <c r="BO19" s="4">
        <v>10</v>
      </c>
      <c r="BP19" s="8">
        <v>1689.19</v>
      </c>
      <c r="BQ19" s="4"/>
      <c r="BR19" s="8"/>
      <c r="BS19" s="7"/>
      <c r="BT19" s="7"/>
      <c r="BU19" s="2" t="s">
        <v>107</v>
      </c>
      <c r="BV19" s="2" t="s">
        <v>97</v>
      </c>
      <c r="BW19" s="2" t="s">
        <v>203</v>
      </c>
      <c r="BX19" s="2" t="s">
        <v>204</v>
      </c>
      <c r="BY19" s="2" t="s">
        <v>110</v>
      </c>
      <c r="BZ19" s="2" t="s">
        <v>100</v>
      </c>
    </row>
    <row r="20">
      <c r="A20" s="2" t="s">
        <v>205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206</v>
      </c>
      <c r="G20" s="2" t="s">
        <v>207</v>
      </c>
      <c r="H20" s="2" t="s">
        <v>208</v>
      </c>
      <c r="I20" s="2" t="s">
        <v>209</v>
      </c>
      <c r="J20" s="2" t="s">
        <v>95</v>
      </c>
      <c r="K20" s="2" t="s">
        <v>183</v>
      </c>
      <c r="L20" s="3">
        <v>147.25</v>
      </c>
      <c r="M20" s="3">
        <v>154.61</v>
      </c>
      <c r="N20" s="3">
        <v>309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210</v>
      </c>
      <c r="T20" s="2" t="s">
        <v>100</v>
      </c>
      <c r="U20" s="2" t="s">
        <v>100</v>
      </c>
      <c r="V20" s="2" t="s">
        <v>211</v>
      </c>
      <c r="W20" s="2" t="s">
        <v>103</v>
      </c>
      <c r="X20" s="2" t="s">
        <v>100</v>
      </c>
      <c r="Y20" s="2" t="s">
        <v>114</v>
      </c>
      <c r="Z20" s="4">
        <v>220</v>
      </c>
      <c r="AA20" s="4">
        <f>=ROUNDDOWN(31.4285714285714,0)</f>
      </c>
      <c r="AB20" s="5">
        <v>7</v>
      </c>
      <c r="AC20" s="2" t="s">
        <v>100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15</v>
      </c>
      <c r="AQ20" s="8">
        <v>2207.04</v>
      </c>
      <c r="AR20" s="4"/>
      <c r="AS20" s="8"/>
      <c r="AT20" s="7"/>
      <c r="AU20" s="7"/>
      <c r="AV20" s="4">
        <v>15</v>
      </c>
      <c r="AW20" s="8">
        <v>2207.04</v>
      </c>
      <c r="AX20" s="4"/>
      <c r="AY20" s="8"/>
      <c r="AZ20" s="7"/>
      <c r="BA20" s="7"/>
      <c r="BB20" s="7">
        <v>1</v>
      </c>
      <c r="BC20" s="4">
        <v>15</v>
      </c>
      <c r="BD20" s="8">
        <v>2207.04</v>
      </c>
      <c r="BE20" s="4"/>
      <c r="BF20" s="8"/>
      <c r="BG20" s="7"/>
      <c r="BH20" s="7"/>
      <c r="BI20" s="7">
        <v>1</v>
      </c>
      <c r="BJ20" s="4">
        <v>124</v>
      </c>
      <c r="BK20" s="8">
        <v>18578.85</v>
      </c>
      <c r="BL20" s="2" t="s">
        <v>212</v>
      </c>
      <c r="BM20" s="7">
        <v>0.121</v>
      </c>
      <c r="BN20" s="7">
        <v>0.1188</v>
      </c>
      <c r="BO20" s="4">
        <v>15</v>
      </c>
      <c r="BP20" s="8">
        <v>2207.04</v>
      </c>
      <c r="BQ20" s="4"/>
      <c r="BR20" s="8"/>
      <c r="BS20" s="7"/>
      <c r="BT20" s="7"/>
      <c r="BU20" s="2" t="s">
        <v>107</v>
      </c>
      <c r="BV20" s="2" t="s">
        <v>97</v>
      </c>
      <c r="BW20" s="2" t="s">
        <v>108</v>
      </c>
      <c r="BX20" s="2" t="s">
        <v>213</v>
      </c>
      <c r="BY20" s="2" t="s">
        <v>110</v>
      </c>
      <c r="BZ20" s="2" t="s">
        <v>100</v>
      </c>
    </row>
    <row r="21">
      <c r="A21" s="2" t="s">
        <v>214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215</v>
      </c>
      <c r="G21" s="2" t="s">
        <v>216</v>
      </c>
      <c r="H21" s="2" t="s">
        <v>217</v>
      </c>
      <c r="I21" s="2" t="s">
        <v>218</v>
      </c>
      <c r="J21" s="2" t="s">
        <v>95</v>
      </c>
      <c r="K21" s="2" t="s">
        <v>219</v>
      </c>
      <c r="L21" s="3">
        <v>207</v>
      </c>
      <c r="M21" s="3">
        <v>217.35</v>
      </c>
      <c r="N21" s="3">
        <v>439</v>
      </c>
      <c r="O21" s="2" t="s">
        <v>97</v>
      </c>
      <c r="P21" s="2" t="s">
        <v>120</v>
      </c>
      <c r="Q21" s="2" t="s">
        <v>99</v>
      </c>
      <c r="R21" s="2" t="s">
        <v>100</v>
      </c>
      <c r="S21" s="2" t="s">
        <v>220</v>
      </c>
      <c r="T21" s="2" t="s">
        <v>100</v>
      </c>
      <c r="U21" s="2" t="s">
        <v>100</v>
      </c>
      <c r="V21" s="2" t="s">
        <v>102</v>
      </c>
      <c r="W21" s="2" t="s">
        <v>196</v>
      </c>
      <c r="X21" s="2" t="s">
        <v>100</v>
      </c>
      <c r="Y21" s="2" t="s">
        <v>114</v>
      </c>
      <c r="Z21" s="4">
        <v>135</v>
      </c>
      <c r="AA21" s="4">
        <f>=ROUNDDOWN(19.2857142857143,0)</f>
      </c>
      <c r="AB21" s="5">
        <v>7</v>
      </c>
      <c r="AC21" s="2" t="s">
        <v>221</v>
      </c>
      <c r="AD21" s="4">
        <v>114</v>
      </c>
      <c r="AE21" s="4">
        <v>114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8</v>
      </c>
      <c r="AQ21" s="8">
        <v>1446.39</v>
      </c>
      <c r="AR21" s="4"/>
      <c r="AS21" s="8"/>
      <c r="AT21" s="7"/>
      <c r="AU21" s="7"/>
      <c r="AV21" s="4">
        <v>8</v>
      </c>
      <c r="AW21" s="8">
        <v>1446.39</v>
      </c>
      <c r="AX21" s="4"/>
      <c r="AY21" s="8"/>
      <c r="AZ21" s="7"/>
      <c r="BA21" s="7"/>
      <c r="BB21" s="7">
        <v>1</v>
      </c>
      <c r="BC21" s="4">
        <v>8</v>
      </c>
      <c r="BD21" s="8">
        <v>1446.39</v>
      </c>
      <c r="BE21" s="4"/>
      <c r="BF21" s="8"/>
      <c r="BG21" s="7"/>
      <c r="BH21" s="7"/>
      <c r="BI21" s="7">
        <v>1</v>
      </c>
      <c r="BJ21" s="4">
        <v>107</v>
      </c>
      <c r="BK21" s="8">
        <v>22345.37</v>
      </c>
      <c r="BL21" s="2" t="s">
        <v>222</v>
      </c>
      <c r="BM21" s="7">
        <v>0.0748</v>
      </c>
      <c r="BN21" s="7">
        <v>0.0647</v>
      </c>
      <c r="BO21" s="4">
        <v>8</v>
      </c>
      <c r="BP21" s="8">
        <v>1446.39</v>
      </c>
      <c r="BQ21" s="4"/>
      <c r="BR21" s="8"/>
      <c r="BS21" s="7"/>
      <c r="BT21" s="7"/>
      <c r="BU21" s="2" t="s">
        <v>107</v>
      </c>
      <c r="BV21" s="2" t="s">
        <v>97</v>
      </c>
      <c r="BW21" s="2" t="s">
        <v>108</v>
      </c>
      <c r="BX21" s="2" t="s">
        <v>223</v>
      </c>
      <c r="BY21" s="2" t="s">
        <v>110</v>
      </c>
      <c r="BZ21" s="2" t="s">
        <v>100</v>
      </c>
    </row>
    <row r="22">
      <c r="A22" s="2" t="s">
        <v>224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225</v>
      </c>
      <c r="G22" s="2" t="s">
        <v>226</v>
      </c>
      <c r="H22" s="2" t="s">
        <v>227</v>
      </c>
      <c r="I22" s="2" t="s">
        <v>228</v>
      </c>
      <c r="J22" s="2" t="s">
        <v>95</v>
      </c>
      <c r="K22" s="2" t="s">
        <v>136</v>
      </c>
      <c r="L22" s="3">
        <v>212.85</v>
      </c>
      <c r="M22" s="3">
        <v>223.49</v>
      </c>
      <c r="N22" s="3">
        <v>449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229</v>
      </c>
      <c r="T22" s="2" t="s">
        <v>100</v>
      </c>
      <c r="U22" s="2" t="s">
        <v>100</v>
      </c>
      <c r="V22" s="2" t="s">
        <v>102</v>
      </c>
      <c r="W22" s="2" t="s">
        <v>103</v>
      </c>
      <c r="X22" s="2" t="s">
        <v>100</v>
      </c>
      <c r="Y22" s="2" t="s">
        <v>114</v>
      </c>
      <c r="Z22" s="4">
        <v>256</v>
      </c>
      <c r="AA22" s="4">
        <f>=ROUNDDOWN(51.2,0)</f>
      </c>
      <c r="AB22" s="5">
        <v>5</v>
      </c>
      <c r="AC22" s="2" t="s">
        <v>100</v>
      </c>
      <c r="AD22" s="4"/>
      <c r="AE22" s="4"/>
      <c r="AF22" s="6">
        <v>66</v>
      </c>
      <c r="AG22" s="6">
        <v>49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/>
      <c r="AP22" s="4">
        <v>3</v>
      </c>
      <c r="AQ22" s="8">
        <v>578.82</v>
      </c>
      <c r="AR22" s="4"/>
      <c r="AS22" s="8"/>
      <c r="AT22" s="7"/>
      <c r="AU22" s="7"/>
      <c r="AV22" s="4">
        <v>3</v>
      </c>
      <c r="AW22" s="8">
        <v>578.82</v>
      </c>
      <c r="AX22" s="4"/>
      <c r="AY22" s="8"/>
      <c r="AZ22" s="7"/>
      <c r="BA22" s="7"/>
      <c r="BB22" s="7">
        <v>1</v>
      </c>
      <c r="BC22" s="4">
        <v>3</v>
      </c>
      <c r="BD22" s="8">
        <v>578.82</v>
      </c>
      <c r="BE22" s="4"/>
      <c r="BF22" s="8"/>
      <c r="BG22" s="7"/>
      <c r="BH22" s="7"/>
      <c r="BI22" s="7">
        <v>1</v>
      </c>
      <c r="BJ22" s="4">
        <v>143</v>
      </c>
      <c r="BK22" s="8">
        <v>31060.39</v>
      </c>
      <c r="BL22" s="2" t="s">
        <v>230</v>
      </c>
      <c r="BM22" s="7">
        <v>0.021</v>
      </c>
      <c r="BN22" s="7">
        <v>0.0186</v>
      </c>
      <c r="BO22" s="4">
        <v>3</v>
      </c>
      <c r="BP22" s="8">
        <v>578.82</v>
      </c>
      <c r="BQ22" s="4"/>
      <c r="BR22" s="8"/>
      <c r="BS22" s="7"/>
      <c r="BT22" s="7"/>
      <c r="BU22" s="2" t="s">
        <v>107</v>
      </c>
      <c r="BV22" s="2" t="s">
        <v>97</v>
      </c>
      <c r="BW22" s="2" t="s">
        <v>108</v>
      </c>
      <c r="BX22" s="2" t="s">
        <v>231</v>
      </c>
      <c r="BY22" s="2" t="s">
        <v>110</v>
      </c>
      <c r="BZ22" s="2" t="s">
        <v>100</v>
      </c>
    </row>
    <row r="23">
      <c r="A23" s="2" t="s">
        <v>232</v>
      </c>
      <c r="B23" s="2" t="s">
        <v>87</v>
      </c>
      <c r="C23" s="2" t="s">
        <v>88</v>
      </c>
      <c r="D23" s="2" t="s">
        <v>233</v>
      </c>
      <c r="E23" s="2" t="s">
        <v>234</v>
      </c>
      <c r="F23" s="2" t="s">
        <v>235</v>
      </c>
      <c r="G23" s="2" t="s">
        <v>236</v>
      </c>
      <c r="H23" s="2" t="s">
        <v>237</v>
      </c>
      <c r="I23" s="2" t="s">
        <v>234</v>
      </c>
      <c r="J23" s="2" t="s">
        <v>95</v>
      </c>
      <c r="K23" s="2" t="s">
        <v>136</v>
      </c>
      <c r="L23" s="3">
        <v>282.15</v>
      </c>
      <c r="M23" s="3">
        <v>296.26</v>
      </c>
      <c r="N23" s="3">
        <v>599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100</v>
      </c>
      <c r="T23" s="2" t="s">
        <v>100</v>
      </c>
      <c r="U23" s="2" t="s">
        <v>238</v>
      </c>
      <c r="V23" s="2" t="s">
        <v>102</v>
      </c>
      <c r="W23" s="2" t="s">
        <v>103</v>
      </c>
      <c r="X23" s="2" t="s">
        <v>239</v>
      </c>
      <c r="Y23" s="2" t="s">
        <v>240</v>
      </c>
      <c r="Z23" s="4">
        <v>194</v>
      </c>
      <c r="AA23" s="4">
        <f>=ROUNDDOWN(32.3333333333333,0)</f>
      </c>
      <c r="AB23" s="5">
        <v>6</v>
      </c>
      <c r="AC23" s="2" t="s">
        <v>100</v>
      </c>
      <c r="AD23" s="4"/>
      <c r="AE23" s="4"/>
      <c r="AF23" s="6">
        <v>66</v>
      </c>
      <c r="AG23" s="6">
        <v>49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72</v>
      </c>
      <c r="AQ23" s="8">
        <v>17555.51</v>
      </c>
      <c r="AR23" s="4"/>
      <c r="AS23" s="8"/>
      <c r="AT23" s="7"/>
      <c r="AU23" s="7"/>
      <c r="AV23" s="4">
        <v>72</v>
      </c>
      <c r="AW23" s="8">
        <v>17555.51</v>
      </c>
      <c r="AX23" s="4"/>
      <c r="AY23" s="8"/>
      <c r="AZ23" s="7"/>
      <c r="BA23" s="7"/>
      <c r="BB23" s="7">
        <v>1</v>
      </c>
      <c r="BC23" s="4">
        <v>72</v>
      </c>
      <c r="BD23" s="8">
        <v>17555.51</v>
      </c>
      <c r="BE23" s="4"/>
      <c r="BF23" s="8"/>
      <c r="BG23" s="7"/>
      <c r="BH23" s="7"/>
      <c r="BI23" s="7">
        <v>1</v>
      </c>
      <c r="BJ23" s="4">
        <v>146</v>
      </c>
      <c r="BK23" s="8">
        <v>38084.11</v>
      </c>
      <c r="BL23" s="2" t="s">
        <v>241</v>
      </c>
      <c r="BM23" s="7">
        <v>0.4932</v>
      </c>
      <c r="BN23" s="7">
        <v>0.461</v>
      </c>
      <c r="BO23" s="4">
        <v>72</v>
      </c>
      <c r="BP23" s="8">
        <v>17555.51</v>
      </c>
      <c r="BQ23" s="4"/>
      <c r="BR23" s="8"/>
      <c r="BS23" s="7"/>
      <c r="BT23" s="7"/>
      <c r="BU23" s="2" t="s">
        <v>107</v>
      </c>
      <c r="BV23" s="2" t="s">
        <v>97</v>
      </c>
      <c r="BW23" s="2" t="s">
        <v>242</v>
      </c>
      <c r="BX23" s="2" t="s">
        <v>243</v>
      </c>
      <c r="BY23" s="2" t="s">
        <v>110</v>
      </c>
      <c r="BZ23" s="2" t="s">
        <v>100</v>
      </c>
    </row>
    <row r="24">
      <c r="A24" s="2" t="s">
        <v>244</v>
      </c>
      <c r="B24" s="2" t="s">
        <v>87</v>
      </c>
      <c r="C24" s="2" t="s">
        <v>88</v>
      </c>
      <c r="D24" s="2" t="s">
        <v>233</v>
      </c>
      <c r="E24" s="2" t="s">
        <v>234</v>
      </c>
      <c r="F24" s="2" t="s">
        <v>245</v>
      </c>
      <c r="G24" s="2" t="s">
        <v>246</v>
      </c>
      <c r="H24" s="2" t="s">
        <v>247</v>
      </c>
      <c r="I24" s="2" t="s">
        <v>248</v>
      </c>
      <c r="J24" s="2" t="s">
        <v>95</v>
      </c>
      <c r="K24" s="2" t="s">
        <v>249</v>
      </c>
      <c r="L24" s="3">
        <v>270.75</v>
      </c>
      <c r="M24" s="3">
        <v>284.29</v>
      </c>
      <c r="N24" s="3">
        <v>569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100</v>
      </c>
      <c r="T24" s="2" t="s">
        <v>100</v>
      </c>
      <c r="U24" s="2" t="s">
        <v>238</v>
      </c>
      <c r="V24" s="2" t="s">
        <v>250</v>
      </c>
      <c r="W24" s="2" t="s">
        <v>103</v>
      </c>
      <c r="X24" s="2" t="s">
        <v>239</v>
      </c>
      <c r="Y24" s="2" t="s">
        <v>251</v>
      </c>
      <c r="Z24" s="4">
        <v>162</v>
      </c>
      <c r="AA24" s="4">
        <f>=ROUNDDOWN(16.2,0)</f>
      </c>
      <c r="AB24" s="5">
        <v>10</v>
      </c>
      <c r="AC24" s="2" t="s">
        <v>252</v>
      </c>
      <c r="AD24" s="4">
        <v>150</v>
      </c>
      <c r="AE24" s="4">
        <v>150</v>
      </c>
      <c r="AF24" s="6">
        <v>66</v>
      </c>
      <c r="AG24" s="6">
        <v>49</v>
      </c>
      <c r="AH24" s="7">
        <v>0.4345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65</v>
      </c>
      <c r="AQ24" s="8">
        <v>12120</v>
      </c>
      <c r="AR24" s="4"/>
      <c r="AS24" s="8"/>
      <c r="AT24" s="7"/>
      <c r="AU24" s="7"/>
      <c r="AV24" s="4">
        <v>65</v>
      </c>
      <c r="AW24" s="8">
        <v>12120</v>
      </c>
      <c r="AX24" s="4"/>
      <c r="AY24" s="8"/>
      <c r="AZ24" s="7"/>
      <c r="BA24" s="7"/>
      <c r="BB24" s="7">
        <v>1</v>
      </c>
      <c r="BC24" s="4">
        <v>65</v>
      </c>
      <c r="BD24" s="8">
        <v>12120</v>
      </c>
      <c r="BE24" s="4"/>
      <c r="BF24" s="8"/>
      <c r="BG24" s="7"/>
      <c r="BH24" s="7"/>
      <c r="BI24" s="7">
        <v>1</v>
      </c>
      <c r="BJ24" s="4">
        <v>101</v>
      </c>
      <c r="BK24" s="8">
        <v>21731.98</v>
      </c>
      <c r="BL24" s="2" t="s">
        <v>253</v>
      </c>
      <c r="BM24" s="7">
        <v>0.6436</v>
      </c>
      <c r="BN24" s="7">
        <v>0.5577</v>
      </c>
      <c r="BO24" s="4">
        <v>65</v>
      </c>
      <c r="BP24" s="8">
        <v>12120</v>
      </c>
      <c r="BQ24" s="4"/>
      <c r="BR24" s="8"/>
      <c r="BS24" s="7"/>
      <c r="BT24" s="7"/>
      <c r="BU24" s="2" t="s">
        <v>107</v>
      </c>
      <c r="BV24" s="2" t="s">
        <v>97</v>
      </c>
      <c r="BW24" s="2" t="s">
        <v>144</v>
      </c>
      <c r="BX24" s="2" t="s">
        <v>254</v>
      </c>
      <c r="BY24" s="2" t="s">
        <v>110</v>
      </c>
      <c r="BZ24" s="2" t="s">
        <v>100</v>
      </c>
    </row>
    <row r="25">
      <c r="A25" s="2" t="s">
        <v>255</v>
      </c>
      <c r="B25" s="2" t="s">
        <v>87</v>
      </c>
      <c r="C25" s="2" t="s">
        <v>88</v>
      </c>
      <c r="D25" s="2" t="s">
        <v>233</v>
      </c>
      <c r="E25" s="2" t="s">
        <v>256</v>
      </c>
      <c r="F25" s="2" t="s">
        <v>257</v>
      </c>
      <c r="G25" s="2" t="s">
        <v>258</v>
      </c>
      <c r="H25" s="2" t="s">
        <v>147</v>
      </c>
      <c r="I25" s="2" t="s">
        <v>259</v>
      </c>
      <c r="J25" s="2" t="s">
        <v>95</v>
      </c>
      <c r="K25" s="2" t="s">
        <v>260</v>
      </c>
      <c r="L25" s="3">
        <v>207</v>
      </c>
      <c r="M25" s="3">
        <v>217.35</v>
      </c>
      <c r="N25" s="3">
        <v>439</v>
      </c>
      <c r="O25" s="2" t="s">
        <v>97</v>
      </c>
      <c r="P25" s="2" t="s">
        <v>261</v>
      </c>
      <c r="Q25" s="2" t="s">
        <v>99</v>
      </c>
      <c r="R25" s="2" t="s">
        <v>100</v>
      </c>
      <c r="S25" s="2" t="s">
        <v>100</v>
      </c>
      <c r="T25" s="2" t="s">
        <v>100</v>
      </c>
      <c r="U25" s="2" t="s">
        <v>238</v>
      </c>
      <c r="V25" s="2" t="s">
        <v>102</v>
      </c>
      <c r="W25" s="2" t="s">
        <v>103</v>
      </c>
      <c r="X25" s="2" t="s">
        <v>100</v>
      </c>
      <c r="Y25" s="2" t="s">
        <v>262</v>
      </c>
      <c r="Z25" s="4">
        <v>224</v>
      </c>
      <c r="AA25" s="4">
        <f>=ROUNDDOWN(43.0769230769231,0)</f>
      </c>
      <c r="AB25" s="5">
        <v>5.2</v>
      </c>
      <c r="AC25" s="2" t="s">
        <v>263</v>
      </c>
      <c r="AD25" s="4">
        <v>19</v>
      </c>
      <c r="AE25" s="4">
        <v>19</v>
      </c>
      <c r="AF25" s="6">
        <v>74</v>
      </c>
      <c r="AG25" s="6">
        <v>60</v>
      </c>
      <c r="AH25" s="7">
        <v>0.9226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81</v>
      </c>
      <c r="AQ25" s="8">
        <v>14264.44</v>
      </c>
      <c r="AR25" s="4"/>
      <c r="AS25" s="8"/>
      <c r="AT25" s="7"/>
      <c r="AU25" s="7"/>
      <c r="AV25" s="4">
        <v>81</v>
      </c>
      <c r="AW25" s="8">
        <v>14264.44</v>
      </c>
      <c r="AX25" s="4"/>
      <c r="AY25" s="8"/>
      <c r="AZ25" s="7"/>
      <c r="BA25" s="7"/>
      <c r="BB25" s="7">
        <v>1</v>
      </c>
      <c r="BC25" s="4">
        <v>122</v>
      </c>
      <c r="BD25" s="8">
        <v>22244.46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>
        <v>0.6413</v>
      </c>
      <c r="BJ25" s="4">
        <v>338</v>
      </c>
      <c r="BK25" s="8">
        <v>65328.79</v>
      </c>
      <c r="BL25" s="2" t="s">
        <v>264</v>
      </c>
      <c r="BM25" s="7">
        <v>0.2396</v>
      </c>
      <c r="BN25" s="7">
        <v>0.2183</v>
      </c>
      <c r="BO25" s="4">
        <v>81</v>
      </c>
      <c r="BP25" s="8">
        <v>14264.44</v>
      </c>
      <c r="BQ25" s="4"/>
      <c r="BR25" s="8"/>
      <c r="BS25" s="7"/>
      <c r="BT25" s="7"/>
      <c r="BU25" s="2" t="s">
        <v>107</v>
      </c>
      <c r="BV25" s="2" t="s">
        <v>97</v>
      </c>
      <c r="BW25" s="2" t="s">
        <v>108</v>
      </c>
      <c r="BX25" s="2" t="s">
        <v>265</v>
      </c>
      <c r="BY25" s="2" t="s">
        <v>110</v>
      </c>
      <c r="BZ25" s="2" t="s">
        <v>100</v>
      </c>
    </row>
    <row r="26">
      <c r="A26" s="2" t="s">
        <v>266</v>
      </c>
      <c r="B26" s="2" t="s">
        <v>87</v>
      </c>
      <c r="C26" s="2" t="s">
        <v>88</v>
      </c>
      <c r="D26" s="2" t="s">
        <v>233</v>
      </c>
      <c r="E26" s="2" t="s">
        <v>256</v>
      </c>
      <c r="F26" s="2" t="s">
        <v>257</v>
      </c>
      <c r="G26" s="2" t="s">
        <v>258</v>
      </c>
      <c r="H26" s="2" t="s">
        <v>147</v>
      </c>
      <c r="I26" s="2" t="s">
        <v>259</v>
      </c>
      <c r="J26" s="2" t="s">
        <v>95</v>
      </c>
      <c r="K26" s="2" t="s">
        <v>267</v>
      </c>
      <c r="L26" s="3">
        <v>207</v>
      </c>
      <c r="M26" s="3">
        <v>217.35</v>
      </c>
      <c r="N26" s="3">
        <v>439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100</v>
      </c>
      <c r="T26" s="2" t="s">
        <v>100</v>
      </c>
      <c r="U26" s="2" t="s">
        <v>100</v>
      </c>
      <c r="V26" s="2" t="s">
        <v>102</v>
      </c>
      <c r="W26" s="2" t="s">
        <v>103</v>
      </c>
      <c r="X26" s="2" t="s">
        <v>100</v>
      </c>
      <c r="Y26" s="2" t="s">
        <v>268</v>
      </c>
      <c r="Z26" s="4">
        <v>251</v>
      </c>
      <c r="AA26" s="4">
        <f>=ROUNDDOWN(35.8571428571429,0)</f>
      </c>
      <c r="AB26" s="5">
        <v>7</v>
      </c>
      <c r="AC26" s="2" t="s">
        <v>105</v>
      </c>
      <c r="AD26" s="4">
        <v>144</v>
      </c>
      <c r="AE26" s="4">
        <v>144</v>
      </c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32</v>
      </c>
      <c r="AQ26" s="8">
        <v>6384</v>
      </c>
      <c r="AR26" s="4"/>
      <c r="AS26" s="8"/>
      <c r="AT26" s="7"/>
      <c r="AU26" s="7"/>
      <c r="AV26" s="4">
        <v>32</v>
      </c>
      <c r="AW26" s="8">
        <v>6384</v>
      </c>
      <c r="AX26" s="4"/>
      <c r="AY26" s="8"/>
      <c r="AZ26" s="7"/>
      <c r="BA26" s="7"/>
      <c r="BB26" s="7">
        <v>1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0.287</v>
      </c>
      <c r="BJ26" s="4">
        <v>206</v>
      </c>
      <c r="BK26" s="8">
        <v>38023.98</v>
      </c>
      <c r="BL26" s="2" t="s">
        <v>269</v>
      </c>
      <c r="BM26" s="7">
        <v>0.1553</v>
      </c>
      <c r="BN26" s="7">
        <v>0.1679</v>
      </c>
      <c r="BO26" s="4">
        <v>32</v>
      </c>
      <c r="BP26" s="8">
        <v>6384</v>
      </c>
      <c r="BQ26" s="4"/>
      <c r="BR26" s="8"/>
      <c r="BS26" s="7"/>
      <c r="BT26" s="7"/>
      <c r="BU26" s="2" t="s">
        <v>107</v>
      </c>
      <c r="BV26" s="2" t="s">
        <v>97</v>
      </c>
      <c r="BW26" s="2" t="s">
        <v>108</v>
      </c>
      <c r="BX26" s="2" t="s">
        <v>198</v>
      </c>
      <c r="BY26" s="2" t="s">
        <v>110</v>
      </c>
      <c r="BZ26" s="2" t="s">
        <v>100</v>
      </c>
    </row>
    <row r="27">
      <c r="A27" s="2" t="s">
        <v>270</v>
      </c>
      <c r="B27" s="2" t="s">
        <v>87</v>
      </c>
      <c r="C27" s="2" t="s">
        <v>88</v>
      </c>
      <c r="D27" s="2" t="s">
        <v>233</v>
      </c>
      <c r="E27" s="2" t="s">
        <v>256</v>
      </c>
      <c r="F27" s="2" t="s">
        <v>257</v>
      </c>
      <c r="G27" s="2" t="s">
        <v>258</v>
      </c>
      <c r="H27" s="2" t="s">
        <v>147</v>
      </c>
      <c r="I27" s="2" t="s">
        <v>256</v>
      </c>
      <c r="J27" s="2" t="s">
        <v>95</v>
      </c>
      <c r="K27" s="2" t="s">
        <v>119</v>
      </c>
      <c r="L27" s="3">
        <v>207</v>
      </c>
      <c r="M27" s="3">
        <v>217.35</v>
      </c>
      <c r="N27" s="3">
        <v>439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238</v>
      </c>
      <c r="V27" s="2" t="s">
        <v>102</v>
      </c>
      <c r="W27" s="2" t="s">
        <v>103</v>
      </c>
      <c r="X27" s="2" t="s">
        <v>239</v>
      </c>
      <c r="Y27" s="2" t="s">
        <v>271</v>
      </c>
      <c r="Z27" s="4">
        <v>388</v>
      </c>
      <c r="AA27" s="4">
        <f>=ROUNDDOWN(65.7627118644068,0)</f>
      </c>
      <c r="AB27" s="5">
        <v>5.9</v>
      </c>
      <c r="AC27" s="2" t="s">
        <v>100</v>
      </c>
      <c r="AD27" s="4"/>
      <c r="AE27" s="4"/>
      <c r="AF27" s="6">
        <v>74</v>
      </c>
      <c r="AG27" s="6">
        <v>60</v>
      </c>
      <c r="AH27" s="7">
        <v>0.9643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9</v>
      </c>
      <c r="AQ27" s="8">
        <v>1596.02</v>
      </c>
      <c r="AR27" s="4"/>
      <c r="AS27" s="8"/>
      <c r="AT27" s="7"/>
      <c r="AU27" s="7"/>
      <c r="AV27" s="4">
        <v>9</v>
      </c>
      <c r="AW27" s="8">
        <v>1596.02</v>
      </c>
      <c r="AX27" s="4"/>
      <c r="AY27" s="8"/>
      <c r="AZ27" s="7"/>
      <c r="BA27" s="7"/>
      <c r="BB27" s="7">
        <v>1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0.0717</v>
      </c>
      <c r="BJ27" s="4">
        <v>208</v>
      </c>
      <c r="BK27" s="8">
        <v>44061.47</v>
      </c>
      <c r="BL27" s="2" t="s">
        <v>272</v>
      </c>
      <c r="BM27" s="7">
        <v>0.0433</v>
      </c>
      <c r="BN27" s="7">
        <v>0.0362</v>
      </c>
      <c r="BO27" s="4">
        <v>9</v>
      </c>
      <c r="BP27" s="8">
        <v>1596.02</v>
      </c>
      <c r="BQ27" s="4"/>
      <c r="BR27" s="8"/>
      <c r="BS27" s="7"/>
      <c r="BT27" s="7"/>
      <c r="BU27" s="2" t="s">
        <v>107</v>
      </c>
      <c r="BV27" s="2" t="s">
        <v>97</v>
      </c>
      <c r="BW27" s="2" t="s">
        <v>108</v>
      </c>
      <c r="BX27" s="2" t="s">
        <v>273</v>
      </c>
      <c r="BY27" s="2" t="s">
        <v>110</v>
      </c>
      <c r="BZ27" s="2" t="s">
        <v>100</v>
      </c>
    </row>
    <row r="28">
      <c r="A28" s="2" t="s">
        <v>274</v>
      </c>
      <c r="B28" s="2" t="s">
        <v>87</v>
      </c>
      <c r="C28" s="2" t="s">
        <v>88</v>
      </c>
      <c r="D28" s="2" t="s">
        <v>275</v>
      </c>
      <c r="E28" s="2" t="s">
        <v>276</v>
      </c>
      <c r="F28" s="2" t="s">
        <v>277</v>
      </c>
      <c r="G28" s="2" t="s">
        <v>278</v>
      </c>
      <c r="H28" s="2" t="s">
        <v>279</v>
      </c>
      <c r="I28" s="2" t="s">
        <v>280</v>
      </c>
      <c r="J28" s="2" t="s">
        <v>95</v>
      </c>
      <c r="K28" s="2" t="s">
        <v>281</v>
      </c>
      <c r="L28" s="3">
        <v>256.5</v>
      </c>
      <c r="M28" s="3">
        <v>269.32</v>
      </c>
      <c r="N28" s="3">
        <v>549</v>
      </c>
      <c r="O28" s="2" t="s">
        <v>97</v>
      </c>
      <c r="P28" s="2" t="s">
        <v>282</v>
      </c>
      <c r="Q28" s="2" t="s">
        <v>99</v>
      </c>
      <c r="R28" s="2" t="s">
        <v>100</v>
      </c>
      <c r="S28" s="2" t="s">
        <v>100</v>
      </c>
      <c r="T28" s="2" t="s">
        <v>100</v>
      </c>
      <c r="U28" s="2" t="s">
        <v>238</v>
      </c>
      <c r="V28" s="2" t="s">
        <v>102</v>
      </c>
      <c r="W28" s="2" t="s">
        <v>239</v>
      </c>
      <c r="X28" s="2" t="s">
        <v>100</v>
      </c>
      <c r="Y28" s="2" t="s">
        <v>283</v>
      </c>
      <c r="Z28" s="4">
        <v>425</v>
      </c>
      <c r="AA28" s="4">
        <f>=ROUNDDOWN(14.1666666666667,0)</f>
      </c>
      <c r="AB28" s="5">
        <v>30</v>
      </c>
      <c r="AC28" s="2" t="s">
        <v>100</v>
      </c>
      <c r="AD28" s="4"/>
      <c r="AE28" s="4"/>
      <c r="AF28" s="6">
        <v>66</v>
      </c>
      <c r="AG28" s="6">
        <v>49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29</v>
      </c>
      <c r="AQ28" s="8">
        <v>6997.22</v>
      </c>
      <c r="AR28" s="4"/>
      <c r="AS28" s="8"/>
      <c r="AT28" s="7"/>
      <c r="AU28" s="7"/>
      <c r="AV28" s="4">
        <v>29</v>
      </c>
      <c r="AW28" s="8">
        <v>6997.22</v>
      </c>
      <c r="AX28" s="4"/>
      <c r="AY28" s="8"/>
      <c r="AZ28" s="7"/>
      <c r="BA28" s="7"/>
      <c r="BB28" s="7">
        <v>1</v>
      </c>
      <c r="BC28" s="4">
        <v>29</v>
      </c>
      <c r="BD28" s="8">
        <v>6997.22</v>
      </c>
      <c r="BE28" s="4"/>
      <c r="BF28" s="8"/>
      <c r="BG28" s="7"/>
      <c r="BH28" s="7"/>
      <c r="BI28" s="7">
        <v>1</v>
      </c>
      <c r="BJ28" s="4">
        <v>541</v>
      </c>
      <c r="BK28" s="8">
        <v>130815.85</v>
      </c>
      <c r="BL28" s="2" t="s">
        <v>284</v>
      </c>
      <c r="BM28" s="7">
        <v>0.0536</v>
      </c>
      <c r="BN28" s="7">
        <v>0.0535</v>
      </c>
      <c r="BO28" s="4">
        <v>29</v>
      </c>
      <c r="BP28" s="8">
        <v>6997.22</v>
      </c>
      <c r="BQ28" s="4"/>
      <c r="BR28" s="8"/>
      <c r="BS28" s="7"/>
      <c r="BT28" s="7"/>
      <c r="BU28" s="2" t="s">
        <v>107</v>
      </c>
      <c r="BV28" s="2" t="s">
        <v>97</v>
      </c>
      <c r="BW28" s="2" t="s">
        <v>285</v>
      </c>
      <c r="BX28" s="2" t="s">
        <v>286</v>
      </c>
      <c r="BY28" s="2" t="s">
        <v>110</v>
      </c>
      <c r="BZ28" s="2" t="s">
        <v>100</v>
      </c>
    </row>
    <row r="29">
      <c r="A29" s="2" t="s">
        <v>287</v>
      </c>
      <c r="B29" s="2" t="s">
        <v>87</v>
      </c>
      <c r="C29" s="2" t="s">
        <v>88</v>
      </c>
      <c r="D29" s="2" t="s">
        <v>288</v>
      </c>
      <c r="E29" s="2" t="s">
        <v>289</v>
      </c>
      <c r="F29" s="2" t="s">
        <v>290</v>
      </c>
      <c r="G29" s="2" t="s">
        <v>291</v>
      </c>
      <c r="H29" s="2" t="s">
        <v>292</v>
      </c>
      <c r="I29" s="2" t="s">
        <v>293</v>
      </c>
      <c r="J29" s="2" t="s">
        <v>95</v>
      </c>
      <c r="K29" s="2" t="s">
        <v>294</v>
      </c>
      <c r="L29" s="3">
        <v>85.5</v>
      </c>
      <c r="M29" s="3">
        <v>89.78</v>
      </c>
      <c r="N29" s="3">
        <v>179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295</v>
      </c>
      <c r="T29" s="2" t="s">
        <v>100</v>
      </c>
      <c r="U29" s="2" t="s">
        <v>100</v>
      </c>
      <c r="V29" s="2" t="s">
        <v>102</v>
      </c>
      <c r="W29" s="2" t="s">
        <v>103</v>
      </c>
      <c r="X29" s="2" t="s">
        <v>100</v>
      </c>
      <c r="Y29" s="2" t="s">
        <v>296</v>
      </c>
      <c r="Z29" s="4">
        <v>366</v>
      </c>
      <c r="AA29" s="4">
        <f>=ROUNDDOWN(61,0)</f>
      </c>
      <c r="AB29" s="5">
        <v>6</v>
      </c>
      <c r="AC29" s="2" t="s">
        <v>263</v>
      </c>
      <c r="AD29" s="4">
        <v>95</v>
      </c>
      <c r="AE29" s="4">
        <v>95</v>
      </c>
      <c r="AF29" s="6">
        <v>76</v>
      </c>
      <c r="AG29" s="6">
        <v>67</v>
      </c>
      <c r="AH29" s="7">
        <v>0.7321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19</v>
      </c>
      <c r="AQ29" s="8">
        <v>1571.11</v>
      </c>
      <c r="AR29" s="4"/>
      <c r="AS29" s="8"/>
      <c r="AT29" s="7"/>
      <c r="AU29" s="7"/>
      <c r="AV29" s="4">
        <v>19</v>
      </c>
      <c r="AW29" s="8">
        <v>1571.11</v>
      </c>
      <c r="AX29" s="4"/>
      <c r="AY29" s="8"/>
      <c r="AZ29" s="7"/>
      <c r="BA29" s="7"/>
      <c r="BB29" s="7">
        <v>1</v>
      </c>
      <c r="BC29" s="4">
        <v>40</v>
      </c>
      <c r="BD29" s="8">
        <v>3204.25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>
        <v>0.4903</v>
      </c>
      <c r="BJ29" s="4">
        <v>94</v>
      </c>
      <c r="BK29" s="8">
        <v>8123.98</v>
      </c>
      <c r="BL29" s="2" t="s">
        <v>297</v>
      </c>
      <c r="BM29" s="7">
        <v>0.2021</v>
      </c>
      <c r="BN29" s="7">
        <v>0.1934</v>
      </c>
      <c r="BO29" s="4">
        <v>19</v>
      </c>
      <c r="BP29" s="8">
        <v>1571.11</v>
      </c>
      <c r="BQ29" s="4"/>
      <c r="BR29" s="8"/>
      <c r="BS29" s="7"/>
      <c r="BT29" s="7"/>
      <c r="BU29" s="2" t="s">
        <v>107</v>
      </c>
      <c r="BV29" s="2" t="s">
        <v>97</v>
      </c>
      <c r="BW29" s="2" t="s">
        <v>108</v>
      </c>
      <c r="BX29" s="2" t="s">
        <v>117</v>
      </c>
      <c r="BY29" s="2" t="s">
        <v>110</v>
      </c>
      <c r="BZ29" s="2" t="s">
        <v>100</v>
      </c>
    </row>
    <row r="30">
      <c r="A30" s="2" t="s">
        <v>298</v>
      </c>
      <c r="B30" s="2" t="s">
        <v>87</v>
      </c>
      <c r="C30" s="2" t="s">
        <v>88</v>
      </c>
      <c r="D30" s="2" t="s">
        <v>288</v>
      </c>
      <c r="E30" s="2" t="s">
        <v>289</v>
      </c>
      <c r="F30" s="2" t="s">
        <v>290</v>
      </c>
      <c r="G30" s="2" t="s">
        <v>291</v>
      </c>
      <c r="H30" s="2" t="s">
        <v>292</v>
      </c>
      <c r="I30" s="2" t="s">
        <v>293</v>
      </c>
      <c r="J30" s="2" t="s">
        <v>95</v>
      </c>
      <c r="K30" s="2" t="s">
        <v>299</v>
      </c>
      <c r="L30" s="3">
        <v>85.5</v>
      </c>
      <c r="M30" s="3">
        <v>89.78</v>
      </c>
      <c r="N30" s="3">
        <v>179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300</v>
      </c>
      <c r="T30" s="2" t="s">
        <v>100</v>
      </c>
      <c r="U30" s="2" t="s">
        <v>100</v>
      </c>
      <c r="V30" s="2" t="s">
        <v>102</v>
      </c>
      <c r="W30" s="2" t="s">
        <v>151</v>
      </c>
      <c r="X30" s="2" t="s">
        <v>100</v>
      </c>
      <c r="Y30" s="2" t="s">
        <v>114</v>
      </c>
      <c r="Z30" s="4">
        <v>118</v>
      </c>
      <c r="AA30" s="4">
        <f>=ROUNDDOWN(29.5,0)</f>
      </c>
      <c r="AB30" s="5">
        <v>4</v>
      </c>
      <c r="AC30" s="2" t="s">
        <v>263</v>
      </c>
      <c r="AD30" s="4">
        <v>62</v>
      </c>
      <c r="AE30" s="4">
        <v>167</v>
      </c>
      <c r="AF30" s="6">
        <v>76</v>
      </c>
      <c r="AG30" s="6">
        <v>67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8</v>
      </c>
      <c r="AQ30" s="8">
        <v>578.84</v>
      </c>
      <c r="AR30" s="4"/>
      <c r="AS30" s="8"/>
      <c r="AT30" s="7"/>
      <c r="AU30" s="7"/>
      <c r="AV30" s="4">
        <v>8</v>
      </c>
      <c r="AW30" s="8">
        <v>578.84</v>
      </c>
      <c r="AX30" s="4"/>
      <c r="AY30" s="8"/>
      <c r="AZ30" s="7"/>
      <c r="BA30" s="7"/>
      <c r="BB30" s="7">
        <v>1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0.1806</v>
      </c>
      <c r="BJ30" s="4">
        <v>132</v>
      </c>
      <c r="BK30" s="8">
        <v>11623.97</v>
      </c>
      <c r="BL30" s="2" t="s">
        <v>301</v>
      </c>
      <c r="BM30" s="7">
        <v>0.0606</v>
      </c>
      <c r="BN30" s="7">
        <v>0.0498</v>
      </c>
      <c r="BO30" s="4">
        <v>8</v>
      </c>
      <c r="BP30" s="8">
        <v>578.84</v>
      </c>
      <c r="BQ30" s="4"/>
      <c r="BR30" s="8"/>
      <c r="BS30" s="7"/>
      <c r="BT30" s="7"/>
      <c r="BU30" s="2" t="s">
        <v>107</v>
      </c>
      <c r="BV30" s="2" t="s">
        <v>97</v>
      </c>
      <c r="BW30" s="2" t="s">
        <v>178</v>
      </c>
      <c r="BX30" s="2" t="s">
        <v>302</v>
      </c>
      <c r="BY30" s="2" t="s">
        <v>110</v>
      </c>
      <c r="BZ30" s="2" t="s">
        <v>100</v>
      </c>
    </row>
    <row r="31">
      <c r="A31" s="2" t="s">
        <v>303</v>
      </c>
      <c r="B31" s="2" t="s">
        <v>87</v>
      </c>
      <c r="C31" s="2" t="s">
        <v>88</v>
      </c>
      <c r="D31" s="2" t="s">
        <v>288</v>
      </c>
      <c r="E31" s="2" t="s">
        <v>289</v>
      </c>
      <c r="F31" s="2" t="s">
        <v>290</v>
      </c>
      <c r="G31" s="2" t="s">
        <v>291</v>
      </c>
      <c r="H31" s="2" t="s">
        <v>292</v>
      </c>
      <c r="I31" s="2" t="s">
        <v>293</v>
      </c>
      <c r="J31" s="2" t="s">
        <v>95</v>
      </c>
      <c r="K31" s="2" t="s">
        <v>304</v>
      </c>
      <c r="L31" s="3">
        <v>85.5</v>
      </c>
      <c r="M31" s="3">
        <v>89.78</v>
      </c>
      <c r="N31" s="3">
        <v>179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305</v>
      </c>
      <c r="T31" s="2" t="s">
        <v>100</v>
      </c>
      <c r="U31" s="2" t="s">
        <v>100</v>
      </c>
      <c r="V31" s="2" t="s">
        <v>102</v>
      </c>
      <c r="W31" s="2" t="s">
        <v>151</v>
      </c>
      <c r="X31" s="2" t="s">
        <v>100</v>
      </c>
      <c r="Y31" s="2" t="s">
        <v>114</v>
      </c>
      <c r="Z31" s="4">
        <v>191</v>
      </c>
      <c r="AA31" s="4">
        <f>=ROUNDDOWN(38.2,0)</f>
      </c>
      <c r="AB31" s="5">
        <v>5</v>
      </c>
      <c r="AC31" s="2" t="s">
        <v>306</v>
      </c>
      <c r="AD31" s="4">
        <v>250</v>
      </c>
      <c r="AE31" s="4">
        <v>250</v>
      </c>
      <c r="AF31" s="6">
        <v>76</v>
      </c>
      <c r="AG31" s="6">
        <v>67</v>
      </c>
      <c r="AH31" s="7">
        <v>0.9702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7</v>
      </c>
      <c r="AQ31" s="8">
        <v>578.83</v>
      </c>
      <c r="AR31" s="4"/>
      <c r="AS31" s="8"/>
      <c r="AT31" s="7"/>
      <c r="AU31" s="7"/>
      <c r="AV31" s="4">
        <v>7</v>
      </c>
      <c r="AW31" s="8">
        <v>578.83</v>
      </c>
      <c r="AX31" s="4"/>
      <c r="AY31" s="8"/>
      <c r="AZ31" s="7"/>
      <c r="BA31" s="7"/>
      <c r="BB31" s="7">
        <v>1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0.1806</v>
      </c>
      <c r="BJ31" s="4">
        <v>153</v>
      </c>
      <c r="BK31" s="8">
        <v>13434.39</v>
      </c>
      <c r="BL31" s="2" t="s">
        <v>307</v>
      </c>
      <c r="BM31" s="7">
        <v>0.0458</v>
      </c>
      <c r="BN31" s="7">
        <v>0.0431</v>
      </c>
      <c r="BO31" s="4">
        <v>7</v>
      </c>
      <c r="BP31" s="8">
        <v>578.83</v>
      </c>
      <c r="BQ31" s="4"/>
      <c r="BR31" s="8"/>
      <c r="BS31" s="7"/>
      <c r="BT31" s="7"/>
      <c r="BU31" s="2" t="s">
        <v>107</v>
      </c>
      <c r="BV31" s="2" t="s">
        <v>97</v>
      </c>
      <c r="BW31" s="2" t="s">
        <v>108</v>
      </c>
      <c r="BX31" s="2" t="s">
        <v>308</v>
      </c>
      <c r="BY31" s="2" t="s">
        <v>110</v>
      </c>
      <c r="BZ31" s="2" t="s">
        <v>100</v>
      </c>
    </row>
    <row r="32">
      <c r="A32" s="2" t="s">
        <v>309</v>
      </c>
      <c r="B32" s="2" t="s">
        <v>87</v>
      </c>
      <c r="C32" s="2" t="s">
        <v>88</v>
      </c>
      <c r="D32" s="2" t="s">
        <v>288</v>
      </c>
      <c r="E32" s="2" t="s">
        <v>289</v>
      </c>
      <c r="F32" s="2" t="s">
        <v>290</v>
      </c>
      <c r="G32" s="2" t="s">
        <v>291</v>
      </c>
      <c r="H32" s="2" t="s">
        <v>292</v>
      </c>
      <c r="I32" s="2" t="s">
        <v>293</v>
      </c>
      <c r="J32" s="2" t="s">
        <v>95</v>
      </c>
      <c r="K32" s="2" t="s">
        <v>136</v>
      </c>
      <c r="L32" s="3">
        <v>85.5</v>
      </c>
      <c r="M32" s="3">
        <v>89.78</v>
      </c>
      <c r="N32" s="3">
        <v>179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310</v>
      </c>
      <c r="T32" s="2" t="s">
        <v>100</v>
      </c>
      <c r="U32" s="2" t="s">
        <v>100</v>
      </c>
      <c r="V32" s="2" t="s">
        <v>102</v>
      </c>
      <c r="W32" s="2" t="s">
        <v>151</v>
      </c>
      <c r="X32" s="2" t="s">
        <v>100</v>
      </c>
      <c r="Y32" s="2" t="s">
        <v>114</v>
      </c>
      <c r="Z32" s="4">
        <v>208</v>
      </c>
      <c r="AA32" s="4">
        <f>=ROUNDDOWN(69.3333333333333,0)</f>
      </c>
      <c r="AB32" s="5">
        <v>3</v>
      </c>
      <c r="AC32" s="2" t="s">
        <v>263</v>
      </c>
      <c r="AD32" s="4">
        <v>75</v>
      </c>
      <c r="AE32" s="4">
        <v>75</v>
      </c>
      <c r="AF32" s="6">
        <v>76</v>
      </c>
      <c r="AG32" s="6">
        <v>67</v>
      </c>
      <c r="AH32" s="7">
        <v>0.8988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6</v>
      </c>
      <c r="AQ32" s="8">
        <v>475.47</v>
      </c>
      <c r="AR32" s="4"/>
      <c r="AS32" s="8"/>
      <c r="AT32" s="7"/>
      <c r="AU32" s="7"/>
      <c r="AV32" s="4">
        <v>6</v>
      </c>
      <c r="AW32" s="8">
        <v>475.47</v>
      </c>
      <c r="AX32" s="4"/>
      <c r="AY32" s="8"/>
      <c r="AZ32" s="7"/>
      <c r="BA32" s="7"/>
      <c r="BB32" s="7">
        <v>1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>
        <v>0.1484</v>
      </c>
      <c r="BJ32" s="4">
        <v>108</v>
      </c>
      <c r="BK32" s="8">
        <v>8943.41</v>
      </c>
      <c r="BL32" s="2" t="s">
        <v>311</v>
      </c>
      <c r="BM32" s="7">
        <v>0.0556</v>
      </c>
      <c r="BN32" s="7">
        <v>0.0532</v>
      </c>
      <c r="BO32" s="4">
        <v>6</v>
      </c>
      <c r="BP32" s="8">
        <v>475.47</v>
      </c>
      <c r="BQ32" s="4"/>
      <c r="BR32" s="8"/>
      <c r="BS32" s="7"/>
      <c r="BT32" s="7"/>
      <c r="BU32" s="2" t="s">
        <v>107</v>
      </c>
      <c r="BV32" s="2" t="s">
        <v>97</v>
      </c>
      <c r="BW32" s="2" t="s">
        <v>178</v>
      </c>
      <c r="BX32" s="2" t="s">
        <v>312</v>
      </c>
      <c r="BY32" s="2" t="s">
        <v>110</v>
      </c>
      <c r="BZ32" s="2" t="s">
        <v>100</v>
      </c>
    </row>
    <row r="33">
      <c r="A33" s="2" t="s">
        <v>313</v>
      </c>
      <c r="B33" s="2" t="s">
        <v>87</v>
      </c>
      <c r="C33" s="2" t="s">
        <v>88</v>
      </c>
      <c r="D33" s="2" t="s">
        <v>288</v>
      </c>
      <c r="E33" s="2" t="s">
        <v>289</v>
      </c>
      <c r="F33" s="2" t="s">
        <v>314</v>
      </c>
      <c r="G33" s="2" t="s">
        <v>315</v>
      </c>
      <c r="H33" s="2" t="s">
        <v>316</v>
      </c>
      <c r="I33" s="2" t="s">
        <v>293</v>
      </c>
      <c r="J33" s="2" t="s">
        <v>95</v>
      </c>
      <c r="K33" s="2" t="s">
        <v>304</v>
      </c>
      <c r="L33" s="3">
        <v>114</v>
      </c>
      <c r="M33" s="3">
        <v>119.7</v>
      </c>
      <c r="N33" s="3">
        <v>239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317</v>
      </c>
      <c r="T33" s="2" t="s">
        <v>100</v>
      </c>
      <c r="U33" s="2" t="s">
        <v>100</v>
      </c>
      <c r="V33" s="2" t="s">
        <v>102</v>
      </c>
      <c r="W33" s="2" t="s">
        <v>103</v>
      </c>
      <c r="X33" s="2" t="s">
        <v>100</v>
      </c>
      <c r="Y33" s="2" t="s">
        <v>318</v>
      </c>
      <c r="Z33" s="4">
        <v>279</v>
      </c>
      <c r="AA33" s="4">
        <f>=ROUNDDOWN(19.9285714285714,0)</f>
      </c>
      <c r="AB33" s="5">
        <v>14</v>
      </c>
      <c r="AC33" s="2" t="s">
        <v>319</v>
      </c>
      <c r="AD33" s="4">
        <v>47</v>
      </c>
      <c r="AE33" s="4">
        <v>216</v>
      </c>
      <c r="AF33" s="6">
        <v>76</v>
      </c>
      <c r="AG33" s="6">
        <v>67</v>
      </c>
      <c r="AH33" s="7">
        <v>0.6548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7</v>
      </c>
      <c r="AQ33" s="8">
        <v>771.75</v>
      </c>
      <c r="AR33" s="4"/>
      <c r="AS33" s="8"/>
      <c r="AT33" s="7"/>
      <c r="AU33" s="7"/>
      <c r="AV33" s="4">
        <v>7</v>
      </c>
      <c r="AW33" s="8">
        <v>771.75</v>
      </c>
      <c r="AX33" s="4"/>
      <c r="AY33" s="8"/>
      <c r="AZ33" s="7"/>
      <c r="BA33" s="7"/>
      <c r="BB33" s="7">
        <v>1</v>
      </c>
      <c r="BC33" s="4">
        <v>13</v>
      </c>
      <c r="BD33" s="8">
        <v>1433.25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0.5385</v>
      </c>
      <c r="BJ33" s="4">
        <v>172</v>
      </c>
      <c r="BK33" s="8">
        <v>19556.07</v>
      </c>
      <c r="BL33" s="2" t="s">
        <v>320</v>
      </c>
      <c r="BM33" s="7">
        <v>0.0407</v>
      </c>
      <c r="BN33" s="7">
        <v>0.0395</v>
      </c>
      <c r="BO33" s="4">
        <v>7</v>
      </c>
      <c r="BP33" s="8">
        <v>771.75</v>
      </c>
      <c r="BQ33" s="4"/>
      <c r="BR33" s="8"/>
      <c r="BS33" s="7"/>
      <c r="BT33" s="7"/>
      <c r="BU33" s="2" t="s">
        <v>107</v>
      </c>
      <c r="BV33" s="2" t="s">
        <v>97</v>
      </c>
      <c r="BW33" s="2" t="s">
        <v>108</v>
      </c>
      <c r="BX33" s="2" t="s">
        <v>321</v>
      </c>
      <c r="BY33" s="2" t="s">
        <v>110</v>
      </c>
      <c r="BZ33" s="2" t="s">
        <v>100</v>
      </c>
    </row>
    <row r="34">
      <c r="A34" s="2" t="s">
        <v>322</v>
      </c>
      <c r="B34" s="2" t="s">
        <v>87</v>
      </c>
      <c r="C34" s="2" t="s">
        <v>88</v>
      </c>
      <c r="D34" s="2" t="s">
        <v>288</v>
      </c>
      <c r="E34" s="2" t="s">
        <v>289</v>
      </c>
      <c r="F34" s="2" t="s">
        <v>314</v>
      </c>
      <c r="G34" s="2" t="s">
        <v>315</v>
      </c>
      <c r="H34" s="2" t="s">
        <v>316</v>
      </c>
      <c r="I34" s="2" t="s">
        <v>293</v>
      </c>
      <c r="J34" s="2" t="s">
        <v>95</v>
      </c>
      <c r="K34" s="2" t="s">
        <v>136</v>
      </c>
      <c r="L34" s="3">
        <v>114</v>
      </c>
      <c r="M34" s="3">
        <v>119.7</v>
      </c>
      <c r="N34" s="3">
        <v>239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323</v>
      </c>
      <c r="T34" s="2" t="s">
        <v>100</v>
      </c>
      <c r="U34" s="2" t="s">
        <v>100</v>
      </c>
      <c r="V34" s="2" t="s">
        <v>102</v>
      </c>
      <c r="W34" s="2" t="s">
        <v>103</v>
      </c>
      <c r="X34" s="2" t="s">
        <v>100</v>
      </c>
      <c r="Y34" s="2" t="s">
        <v>114</v>
      </c>
      <c r="Z34" s="4">
        <v>103</v>
      </c>
      <c r="AA34" s="4">
        <f>=ROUNDDOWN(11.4444444444444,0)</f>
      </c>
      <c r="AB34" s="5">
        <v>9</v>
      </c>
      <c r="AC34" s="2" t="s">
        <v>319</v>
      </c>
      <c r="AD34" s="4">
        <v>116</v>
      </c>
      <c r="AE34" s="4">
        <v>191</v>
      </c>
      <c r="AF34" s="6">
        <v>76</v>
      </c>
      <c r="AG34" s="6">
        <v>67</v>
      </c>
      <c r="AH34" s="7">
        <v>0.7321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6</v>
      </c>
      <c r="AQ34" s="8">
        <v>661.5</v>
      </c>
      <c r="AR34" s="4"/>
      <c r="AS34" s="8"/>
      <c r="AT34" s="7"/>
      <c r="AU34" s="7"/>
      <c r="AV34" s="4">
        <v>6</v>
      </c>
      <c r="AW34" s="8">
        <v>661.5</v>
      </c>
      <c r="AX34" s="4"/>
      <c r="AY34" s="8"/>
      <c r="AZ34" s="7"/>
      <c r="BA34" s="7"/>
      <c r="BB34" s="7">
        <v>1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0.4615</v>
      </c>
      <c r="BJ34" s="4">
        <v>137</v>
      </c>
      <c r="BK34" s="8">
        <v>15211.29</v>
      </c>
      <c r="BL34" s="2" t="s">
        <v>324</v>
      </c>
      <c r="BM34" s="7">
        <v>0.0438</v>
      </c>
      <c r="BN34" s="7">
        <v>0.0435</v>
      </c>
      <c r="BO34" s="4">
        <v>6</v>
      </c>
      <c r="BP34" s="8">
        <v>661.5</v>
      </c>
      <c r="BQ34" s="4"/>
      <c r="BR34" s="8"/>
      <c r="BS34" s="7"/>
      <c r="BT34" s="7"/>
      <c r="BU34" s="2" t="s">
        <v>107</v>
      </c>
      <c r="BV34" s="2" t="s">
        <v>97</v>
      </c>
      <c r="BW34" s="2" t="s">
        <v>325</v>
      </c>
      <c r="BX34" s="2" t="s">
        <v>326</v>
      </c>
      <c r="BY34" s="2" t="s">
        <v>110</v>
      </c>
      <c r="BZ34" s="2" t="s">
        <v>100</v>
      </c>
    </row>
    <row r="35">
      <c r="A35" s="2" t="s">
        <v>327</v>
      </c>
      <c r="B35" s="2" t="s">
        <v>87</v>
      </c>
      <c r="C35" s="2" t="s">
        <v>328</v>
      </c>
      <c r="D35" s="2" t="s">
        <v>89</v>
      </c>
      <c r="E35" s="2" t="s">
        <v>90</v>
      </c>
      <c r="F35" s="2" t="s">
        <v>329</v>
      </c>
      <c r="G35" s="2" t="s">
        <v>329</v>
      </c>
      <c r="H35" s="2" t="s">
        <v>329</v>
      </c>
      <c r="I35" s="2" t="s">
        <v>330</v>
      </c>
      <c r="J35" s="2" t="s">
        <v>95</v>
      </c>
      <c r="K35" s="2" t="s">
        <v>136</v>
      </c>
      <c r="L35" s="3">
        <v>247.5</v>
      </c>
      <c r="M35" s="3">
        <v>259.88</v>
      </c>
      <c r="N35" s="3">
        <v>519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100</v>
      </c>
      <c r="T35" s="2" t="s">
        <v>100</v>
      </c>
      <c r="U35" s="2" t="s">
        <v>238</v>
      </c>
      <c r="V35" s="2" t="s">
        <v>102</v>
      </c>
      <c r="W35" s="2" t="s">
        <v>151</v>
      </c>
      <c r="X35" s="2" t="s">
        <v>331</v>
      </c>
      <c r="Y35" s="2" t="s">
        <v>332</v>
      </c>
      <c r="Z35" s="4">
        <v>65</v>
      </c>
      <c r="AA35" s="4">
        <f>=ROUNDDOWN(16.25,0)</f>
      </c>
      <c r="AB35" s="5">
        <v>4</v>
      </c>
      <c r="AC35" s="2" t="s">
        <v>333</v>
      </c>
      <c r="AD35" s="4">
        <v>100</v>
      </c>
      <c r="AE35" s="4">
        <v>100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11</v>
      </c>
      <c r="AQ35" s="8">
        <v>2686.43</v>
      </c>
      <c r="AR35" s="4"/>
      <c r="AS35" s="8"/>
      <c r="AT35" s="7"/>
      <c r="AU35" s="7"/>
      <c r="AV35" s="4">
        <v>11</v>
      </c>
      <c r="AW35" s="8">
        <v>2686.43</v>
      </c>
      <c r="AX35" s="4"/>
      <c r="AY35" s="8"/>
      <c r="AZ35" s="7"/>
      <c r="BA35" s="7"/>
      <c r="BB35" s="7">
        <v>1</v>
      </c>
      <c r="BC35" s="4">
        <v>11</v>
      </c>
      <c r="BD35" s="8">
        <v>2686.43</v>
      </c>
      <c r="BE35" s="4"/>
      <c r="BF35" s="8"/>
      <c r="BG35" s="7"/>
      <c r="BH35" s="7"/>
      <c r="BI35" s="7">
        <v>1</v>
      </c>
      <c r="BJ35" s="4">
        <v>88</v>
      </c>
      <c r="BK35" s="8">
        <v>19926.17</v>
      </c>
      <c r="BL35" s="2" t="s">
        <v>334</v>
      </c>
      <c r="BM35" s="7">
        <v>0.125</v>
      </c>
      <c r="BN35" s="7">
        <v>0.1348</v>
      </c>
      <c r="BO35" s="4">
        <v>11</v>
      </c>
      <c r="BP35" s="8">
        <v>2686.43</v>
      </c>
      <c r="BQ35" s="4"/>
      <c r="BR35" s="8"/>
      <c r="BS35" s="7"/>
      <c r="BT35" s="7"/>
      <c r="BU35" s="2" t="s">
        <v>107</v>
      </c>
      <c r="BV35" s="2" t="s">
        <v>97</v>
      </c>
      <c r="BW35" s="2" t="s">
        <v>285</v>
      </c>
      <c r="BX35" s="2" t="s">
        <v>335</v>
      </c>
      <c r="BY35" s="2" t="s">
        <v>110</v>
      </c>
      <c r="BZ35" s="2" t="s">
        <v>100</v>
      </c>
    </row>
    <row r="36">
      <c r="A36" s="16" t="s">
        <v>336</v>
      </c>
      <c r="B36" s="9" t="s">
        <v>100</v>
      </c>
      <c r="C36" s="9" t="s">
        <v>100</v>
      </c>
      <c r="D36" s="9" t="s">
        <v>100</v>
      </c>
      <c r="E36" s="9" t="s">
        <v>100</v>
      </c>
      <c r="F36" s="9" t="s">
        <v>100</v>
      </c>
      <c r="G36" s="9" t="s">
        <v>100</v>
      </c>
      <c r="H36" s="9" t="s">
        <v>100</v>
      </c>
      <c r="I36" s="9" t="s">
        <v>100</v>
      </c>
      <c r="J36" s="9" t="s">
        <v>100</v>
      </c>
      <c r="K36" s="9" t="s">
        <v>100</v>
      </c>
      <c r="L36" s="10"/>
      <c r="M36" s="10"/>
      <c r="N36" s="10"/>
      <c r="O36" s="9" t="s">
        <v>100</v>
      </c>
      <c r="P36" s="9" t="s">
        <v>100</v>
      </c>
      <c r="Q36" s="9" t="s">
        <v>100</v>
      </c>
      <c r="R36" s="9" t="s">
        <v>100</v>
      </c>
      <c r="S36" s="9" t="s">
        <v>100</v>
      </c>
      <c r="T36" s="9" t="s">
        <v>100</v>
      </c>
      <c r="U36" s="9" t="s">
        <v>100</v>
      </c>
      <c r="V36" s="9" t="s">
        <v>100</v>
      </c>
      <c r="W36" s="9" t="s">
        <v>100</v>
      </c>
      <c r="X36" s="9" t="s">
        <v>100</v>
      </c>
      <c r="Y36" s="9" t="s">
        <v>100</v>
      </c>
      <c r="Z36" s="11">
        <v>5520</v>
      </c>
      <c r="AA36" s="11">
        <f>=ROUNDDOWN({0},0)</f>
      </c>
      <c r="AB36" s="12">
        <v>212.6</v>
      </c>
      <c r="AC36" s="9" t="s">
        <v>100</v>
      </c>
      <c r="AD36" s="11"/>
      <c r="AE36" s="11">
        <v>2740</v>
      </c>
      <c r="AF36" s="13"/>
      <c r="AG36" s="13"/>
      <c r="AH36" s="14"/>
      <c r="AI36" s="11"/>
      <c r="AJ36" s="11">
        <f>=ROUNDDOWN({0},0)</f>
      </c>
      <c r="AK36" s="12"/>
      <c r="AL36" s="9" t="s">
        <v>100</v>
      </c>
      <c r="AM36" s="11"/>
      <c r="AN36" s="11"/>
      <c r="AO36" s="14"/>
      <c r="AP36" s="11">
        <v>737</v>
      </c>
      <c r="AQ36" s="15">
        <v>126995.86</v>
      </c>
      <c r="AR36" s="11"/>
      <c r="AS36" s="15"/>
      <c r="AT36" s="14"/>
      <c r="AU36" s="14"/>
      <c r="AV36" s="11">
        <v>737</v>
      </c>
      <c r="AW36" s="15">
        <v>126995.86</v>
      </c>
      <c r="AX36" s="11"/>
      <c r="AY36" s="15"/>
      <c r="AZ36" s="14"/>
      <c r="BA36" s="14"/>
      <c r="BB36" s="14"/>
      <c r="BC36" s="11">
        <v>737</v>
      </c>
      <c r="BD36" s="15">
        <v>126995.86</v>
      </c>
      <c r="BE36" s="11"/>
      <c r="BF36" s="15"/>
      <c r="BG36" s="14"/>
      <c r="BH36" s="14"/>
      <c r="BI36" s="14"/>
      <c r="BJ36" s="11"/>
      <c r="BK36" s="15"/>
      <c r="BL36" s="9" t="s">
        <v>100</v>
      </c>
      <c r="BM36" s="14"/>
      <c r="BN36" s="14"/>
      <c r="BO36" s="11">
        <v>737</v>
      </c>
      <c r="BP36" s="15">
        <v>126995.86</v>
      </c>
      <c r="BQ36" s="11"/>
      <c r="BR36" s="15"/>
      <c r="BS36" s="14"/>
      <c r="BT36" s="14"/>
      <c r="BU36" s="9" t="s">
        <v>100</v>
      </c>
      <c r="BV36" s="9" t="s">
        <v>100</v>
      </c>
      <c r="BW36" s="9" t="s">
        <v>100</v>
      </c>
      <c r="BX36" s="9" t="s">
        <v>100</v>
      </c>
      <c r="BY36" s="9" t="s">
        <v>100</v>
      </c>
      <c r="BZ36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8:BC19"/>
    <mergeCell ref="BD18:BD19"/>
    <mergeCell ref="BE18:BE19"/>
    <mergeCell ref="BF18:BF19"/>
    <mergeCell ref="BG18:BG19"/>
    <mergeCell ref="BH18:BH19"/>
    <mergeCell ref="BC25:BC27"/>
    <mergeCell ref="BD25:BD27"/>
    <mergeCell ref="BE25:BE27"/>
    <mergeCell ref="BF25:BF27"/>
    <mergeCell ref="BG25:BG27"/>
    <mergeCell ref="BH25:BH27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337</v>
      </c>
      <c r="D2" s="0" t="s">
        <v>338</v>
      </c>
      <c r="E2" s="0" t="s">
        <v>339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340</v>
      </c>
      <c r="J4" s="1" t="s">
        <v>341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342</v>
      </c>
      <c r="P4" s="1" t="s">
        <v>343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344</v>
      </c>
      <c r="F5" s="1" t="s">
        <v>345</v>
      </c>
      <c r="G5" s="1" t="s">
        <v>344</v>
      </c>
      <c r="H5" s="1" t="s">
        <v>345</v>
      </c>
      <c r="I5" s="1" t="s">
        <v>340</v>
      </c>
      <c r="J5" s="1" t="s">
        <v>341</v>
      </c>
      <c r="K5" s="1" t="s">
        <v>346</v>
      </c>
      <c r="L5" s="1" t="s">
        <v>347</v>
      </c>
      <c r="M5" s="1" t="s">
        <v>346</v>
      </c>
      <c r="N5" s="1" t="s">
        <v>347</v>
      </c>
      <c r="O5" s="1" t="s">
        <v>342</v>
      </c>
      <c r="P5" s="1" t="s">
        <v>343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385</v>
      </c>
      <c r="F6" s="8">
        <v>60754.74</v>
      </c>
      <c r="G6" s="4"/>
      <c r="H6" s="8"/>
      <c r="I6" s="7"/>
      <c r="J6" s="7"/>
      <c r="K6" s="4">
        <v>385</v>
      </c>
      <c r="L6" s="8">
        <v>60754.74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233</v>
      </c>
      <c r="D7" s="2" t="s">
        <v>234</v>
      </c>
      <c r="E7" s="4">
        <v>259</v>
      </c>
      <c r="F7" s="8">
        <v>51919.97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137</v>
      </c>
      <c r="L7" s="8">
        <v>29675.51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233</v>
      </c>
      <c r="D8" s="2" t="s">
        <v>256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122</v>
      </c>
      <c r="L8" s="8">
        <v>22244.46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275</v>
      </c>
      <c r="D9" s="2" t="s">
        <v>276</v>
      </c>
      <c r="E9" s="4">
        <v>29</v>
      </c>
      <c r="F9" s="8">
        <v>6997.22</v>
      </c>
      <c r="G9" s="4"/>
      <c r="H9" s="8"/>
      <c r="I9" s="7"/>
      <c r="J9" s="7"/>
      <c r="K9" s="4">
        <v>29</v>
      </c>
      <c r="L9" s="8">
        <v>6997.22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288</v>
      </c>
      <c r="D10" s="2" t="s">
        <v>289</v>
      </c>
      <c r="E10" s="4">
        <v>53</v>
      </c>
      <c r="F10" s="8">
        <v>4637.5</v>
      </c>
      <c r="G10" s="4"/>
      <c r="H10" s="8"/>
      <c r="I10" s="7"/>
      <c r="J10" s="7"/>
      <c r="K10" s="4">
        <v>53</v>
      </c>
      <c r="L10" s="8">
        <v>4637.5</v>
      </c>
      <c r="M10" s="4"/>
      <c r="N10" s="8"/>
      <c r="O10" s="7"/>
      <c r="P10" s="7"/>
    </row>
    <row r="11">
      <c r="A11" s="2" t="s">
        <v>87</v>
      </c>
      <c r="B11" s="2" t="s">
        <v>328</v>
      </c>
      <c r="C11" s="2" t="s">
        <v>89</v>
      </c>
      <c r="D11" s="2" t="s">
        <v>90</v>
      </c>
      <c r="E11" s="4">
        <v>11</v>
      </c>
      <c r="F11" s="8">
        <v>2686.43</v>
      </c>
      <c r="G11" s="4"/>
      <c r="H11" s="8"/>
      <c r="I11" s="7"/>
      <c r="J11" s="7"/>
      <c r="K11" s="4">
        <v>11</v>
      </c>
      <c r="L11" s="8">
        <v>2686.43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337</v>
      </c>
      <c r="D2" s="0" t="s">
        <v>338</v>
      </c>
      <c r="E2" s="0" t="s">
        <v>339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340</v>
      </c>
      <c r="I4" s="1" t="s">
        <v>341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342</v>
      </c>
      <c r="O4" s="1" t="s">
        <v>343</v>
      </c>
    </row>
    <row r="5">
      <c r="A5" s="1" t="s">
        <v>52</v>
      </c>
      <c r="B5" s="1" t="s">
        <v>54</v>
      </c>
      <c r="C5" s="1" t="s">
        <v>55</v>
      </c>
      <c r="D5" s="1" t="s">
        <v>344</v>
      </c>
      <c r="E5" s="1" t="s">
        <v>345</v>
      </c>
      <c r="F5" s="1" t="s">
        <v>344</v>
      </c>
      <c r="G5" s="1" t="s">
        <v>345</v>
      </c>
      <c r="H5" s="1" t="s">
        <v>340</v>
      </c>
      <c r="I5" s="1" t="s">
        <v>341</v>
      </c>
      <c r="J5" s="1" t="s">
        <v>346</v>
      </c>
      <c r="K5" s="1" t="s">
        <v>347</v>
      </c>
      <c r="L5" s="1" t="s">
        <v>346</v>
      </c>
      <c r="M5" s="1" t="s">
        <v>347</v>
      </c>
      <c r="N5" s="1" t="s">
        <v>342</v>
      </c>
      <c r="O5" s="1" t="s">
        <v>343</v>
      </c>
    </row>
    <row r="6">
      <c r="A6" s="2" t="s">
        <v>87</v>
      </c>
      <c r="B6" s="2" t="s">
        <v>89</v>
      </c>
      <c r="C6" s="2" t="s">
        <v>90</v>
      </c>
      <c r="D6" s="4">
        <v>396</v>
      </c>
      <c r="E6" s="8">
        <v>63441.17</v>
      </c>
      <c r="F6" s="4"/>
      <c r="G6" s="8"/>
      <c r="H6" s="7"/>
      <c r="I6" s="7"/>
      <c r="J6" s="4">
        <v>396</v>
      </c>
      <c r="K6" s="8">
        <v>63441.17</v>
      </c>
      <c r="L6" s="4"/>
      <c r="M6" s="8"/>
      <c r="N6" s="7"/>
      <c r="O6" s="7"/>
    </row>
    <row r="7">
      <c r="A7" s="2" t="s">
        <v>87</v>
      </c>
      <c r="B7" s="2" t="s">
        <v>233</v>
      </c>
      <c r="C7" s="2" t="s">
        <v>234</v>
      </c>
      <c r="D7" s="4">
        <v>259</v>
      </c>
      <c r="E7" s="8">
        <v>51919.97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137</v>
      </c>
      <c r="K7" s="8">
        <v>29675.51</v>
      </c>
      <c r="L7" s="4"/>
      <c r="M7" s="8"/>
      <c r="N7" s="7"/>
      <c r="O7" s="7"/>
    </row>
    <row r="8">
      <c r="A8" s="2" t="s">
        <v>87</v>
      </c>
      <c r="B8" s="2" t="s">
        <v>233</v>
      </c>
      <c r="C8" s="2" t="s">
        <v>256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122</v>
      </c>
      <c r="K8" s="8">
        <v>22244.46</v>
      </c>
      <c r="L8" s="4"/>
      <c r="M8" s="8"/>
      <c r="N8" s="7"/>
      <c r="O8" s="7"/>
    </row>
    <row r="9">
      <c r="A9" s="2" t="s">
        <v>87</v>
      </c>
      <c r="B9" s="2" t="s">
        <v>275</v>
      </c>
      <c r="C9" s="2" t="s">
        <v>276</v>
      </c>
      <c r="D9" s="4">
        <v>29</v>
      </c>
      <c r="E9" s="8">
        <v>6997.22</v>
      </c>
      <c r="F9" s="4"/>
      <c r="G9" s="8"/>
      <c r="H9" s="7"/>
      <c r="I9" s="7"/>
      <c r="J9" s="4">
        <v>29</v>
      </c>
      <c r="K9" s="8">
        <v>6997.22</v>
      </c>
      <c r="L9" s="4"/>
      <c r="M9" s="8"/>
      <c r="N9" s="7"/>
      <c r="O9" s="7"/>
    </row>
    <row r="10">
      <c r="A10" s="2" t="s">
        <v>87</v>
      </c>
      <c r="B10" s="2" t="s">
        <v>288</v>
      </c>
      <c r="C10" s="2" t="s">
        <v>289</v>
      </c>
      <c r="D10" s="4">
        <v>53</v>
      </c>
      <c r="E10" s="8">
        <v>4637.5</v>
      </c>
      <c r="F10" s="4"/>
      <c r="G10" s="8"/>
      <c r="H10" s="7"/>
      <c r="I10" s="7"/>
      <c r="J10" s="4">
        <v>53</v>
      </c>
      <c r="K10" s="8">
        <v>4637.5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