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odule\BP Tool-Ecom\"/>
    </mc:Choice>
  </mc:AlternateContent>
  <xr:revisionPtr revIDLastSave="0" documentId="13_ncr:1_{3D4DF976-296F-44FB-9AD7-A466E9E87807}" xr6:coauthVersionLast="47" xr6:coauthVersionMax="47" xr10:uidLastSave="{00000000-0000-0000-0000-000000000000}"/>
  <bookViews>
    <workbookView xWindow="-120" yWindow="-120" windowWidth="29040" windowHeight="17640" tabRatio="277" xr2:uid="{00000000-000D-0000-FFFF-FFFF00000000}"/>
  </bookViews>
  <sheets>
    <sheet name="demo" sheetId="1" r:id="rId1"/>
    <sheet name="调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1" l="1"/>
  <c r="L78" i="1" s="1"/>
  <c r="L80" i="1"/>
  <c r="M80" i="1"/>
  <c r="N80" i="1"/>
  <c r="O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T80" i="1"/>
  <c r="U80" i="1"/>
  <c r="V80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O86" i="1"/>
  <c r="N86" i="1"/>
  <c r="M86" i="1"/>
  <c r="L86" i="1"/>
  <c r="K86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S61" i="1"/>
  <c r="R61" i="1"/>
  <c r="Q61" i="1"/>
  <c r="P61" i="1"/>
  <c r="O61" i="1"/>
  <c r="N61" i="1"/>
  <c r="M61" i="1"/>
  <c r="L61" i="1"/>
  <c r="K61" i="1"/>
  <c r="K58" i="1" s="1"/>
  <c r="L59" i="1" s="1"/>
  <c r="P24" i="1"/>
  <c r="Q24" i="1"/>
  <c r="R24" i="1"/>
  <c r="S24" i="1"/>
  <c r="T24" i="1"/>
  <c r="U24" i="1"/>
  <c r="V24" i="1"/>
  <c r="W24" i="1"/>
  <c r="R10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L24" i="1"/>
  <c r="M24" i="1"/>
  <c r="N24" i="1"/>
  <c r="O24" i="1"/>
  <c r="K24" i="1"/>
  <c r="K21" i="1" s="1"/>
  <c r="L22" i="1" s="1"/>
  <c r="K79" i="1" l="1"/>
  <c r="M78" i="1"/>
  <c r="L79" i="1"/>
  <c r="K85" i="1"/>
  <c r="L84" i="1"/>
  <c r="L60" i="1"/>
  <c r="L58" i="1"/>
  <c r="M59" i="1" s="1"/>
  <c r="K60" i="1"/>
  <c r="L21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O43" i="1"/>
  <c r="N43" i="1"/>
  <c r="M43" i="1"/>
  <c r="L43" i="1"/>
  <c r="K43" i="1"/>
  <c r="L41" i="1" s="1"/>
  <c r="L49" i="1"/>
  <c r="M49" i="1"/>
  <c r="N49" i="1"/>
  <c r="O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K49" i="1"/>
  <c r="L47" i="1" s="1"/>
  <c r="L10" i="1"/>
  <c r="M10" i="1"/>
  <c r="N10" i="1"/>
  <c r="O10" i="1"/>
  <c r="P10" i="1"/>
  <c r="Q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K10" i="1"/>
  <c r="K7" i="1" s="1"/>
  <c r="N78" i="1" l="1"/>
  <c r="M84" i="1"/>
  <c r="L85" i="1"/>
  <c r="M60" i="1"/>
  <c r="M58" i="1"/>
  <c r="N59" i="1" s="1"/>
  <c r="M47" i="1"/>
  <c r="N47" i="1" s="1"/>
  <c r="O47" i="1" s="1"/>
  <c r="P47" i="1" s="1"/>
  <c r="M41" i="1"/>
  <c r="N41" i="1" s="1"/>
  <c r="O41" i="1" s="1"/>
  <c r="P41" i="1" s="1"/>
  <c r="K23" i="1"/>
  <c r="L23" i="1"/>
  <c r="M22" i="1" s="1"/>
  <c r="M21" i="1" s="1"/>
  <c r="K9" i="1"/>
  <c r="L8" i="1" s="1"/>
  <c r="L7" i="1" s="1"/>
  <c r="O78" i="1" l="1"/>
  <c r="N84" i="1"/>
  <c r="N58" i="1"/>
  <c r="O59" i="1" s="1"/>
  <c r="N60" i="1"/>
  <c r="L9" i="1"/>
  <c r="M8" i="1" s="1"/>
  <c r="P78" i="1" l="1"/>
  <c r="O84" i="1"/>
  <c r="O60" i="1"/>
  <c r="O58" i="1"/>
  <c r="P59" i="1" s="1"/>
  <c r="M9" i="1"/>
  <c r="M7" i="1"/>
  <c r="P84" i="1" l="1"/>
  <c r="P60" i="1"/>
  <c r="P58" i="1"/>
  <c r="P81" i="1" s="1"/>
  <c r="P80" i="1" s="1"/>
  <c r="N8" i="1"/>
  <c r="N7" i="1" s="1"/>
  <c r="M79" i="1" l="1"/>
  <c r="Q78" i="1"/>
  <c r="Q59" i="1"/>
  <c r="Q58" i="1" s="1"/>
  <c r="Q81" i="1" s="1"/>
  <c r="Q80" i="1" s="1"/>
  <c r="P87" i="1"/>
  <c r="N9" i="1"/>
  <c r="O8" i="1" s="1"/>
  <c r="O9" i="1" s="1"/>
  <c r="R78" i="1" l="1"/>
  <c r="N79" i="1"/>
  <c r="Q60" i="1"/>
  <c r="R59" i="1"/>
  <c r="R58" i="1" s="1"/>
  <c r="R81" i="1" s="1"/>
  <c r="R80" i="1" s="1"/>
  <c r="Q87" i="1"/>
  <c r="O7" i="1"/>
  <c r="P8" i="1" s="1"/>
  <c r="O79" i="1" l="1"/>
  <c r="S78" i="1"/>
  <c r="R87" i="1"/>
  <c r="R60" i="1"/>
  <c r="S59" i="1"/>
  <c r="S58" i="1" s="1"/>
  <c r="S81" i="1" s="1"/>
  <c r="S80" i="1" s="1"/>
  <c r="P79" i="1" s="1"/>
  <c r="P7" i="1"/>
  <c r="P9" i="1"/>
  <c r="Q79" i="1" l="1"/>
  <c r="T78" i="1"/>
  <c r="S79" i="1"/>
  <c r="R79" i="1"/>
  <c r="S60" i="1"/>
  <c r="T59" i="1"/>
  <c r="U59" i="1" s="1"/>
  <c r="S87" i="1"/>
  <c r="S86" i="1" s="1"/>
  <c r="Q8" i="1"/>
  <c r="Q7" i="1" s="1"/>
  <c r="T60" i="1" l="1"/>
  <c r="U78" i="1"/>
  <c r="T79" i="1"/>
  <c r="Q9" i="1"/>
  <c r="R8" i="1"/>
  <c r="R7" i="1" s="1"/>
  <c r="S8" i="1" s="1"/>
  <c r="U60" i="1"/>
  <c r="V59" i="1"/>
  <c r="R9" i="1" l="1"/>
  <c r="V78" i="1"/>
  <c r="U79" i="1"/>
  <c r="W59" i="1"/>
  <c r="V60" i="1"/>
  <c r="S7" i="1"/>
  <c r="S9" i="1"/>
  <c r="V79" i="1" l="1"/>
  <c r="W78" i="1"/>
  <c r="T8" i="1"/>
  <c r="T7" i="1" s="1"/>
  <c r="W60" i="1"/>
  <c r="W58" i="1"/>
  <c r="X59" i="1" s="1"/>
  <c r="W79" i="1" l="1"/>
  <c r="X78" i="1"/>
  <c r="T9" i="1"/>
  <c r="U8" i="1"/>
  <c r="U7" i="1" s="1"/>
  <c r="X60" i="1"/>
  <c r="X58" i="1"/>
  <c r="Y59" i="1" s="1"/>
  <c r="X79" i="1" l="1"/>
  <c r="Y78" i="1"/>
  <c r="U9" i="1"/>
  <c r="V8" i="1"/>
  <c r="V9" i="1" s="1"/>
  <c r="Y60" i="1"/>
  <c r="Y58" i="1"/>
  <c r="Z59" i="1" s="1"/>
  <c r="Y79" i="1" l="1"/>
  <c r="Z78" i="1"/>
  <c r="V7" i="1"/>
  <c r="W8" i="1" s="1"/>
  <c r="Z60" i="1"/>
  <c r="Z58" i="1"/>
  <c r="AA59" i="1" s="1"/>
  <c r="AA78" i="1" l="1"/>
  <c r="Z79" i="1"/>
  <c r="W9" i="1"/>
  <c r="W7" i="1"/>
  <c r="X8" i="1" s="1"/>
  <c r="AA60" i="1"/>
  <c r="AA58" i="1"/>
  <c r="AB59" i="1" s="1"/>
  <c r="AB78" i="1" l="1"/>
  <c r="AA79" i="1"/>
  <c r="X7" i="1"/>
  <c r="Y8" i="1" s="1"/>
  <c r="X9" i="1"/>
  <c r="AB60" i="1"/>
  <c r="AB58" i="1"/>
  <c r="AC59" i="1" s="1"/>
  <c r="AC78" i="1" l="1"/>
  <c r="AB79" i="1"/>
  <c r="Y7" i="1"/>
  <c r="Z8" i="1" s="1"/>
  <c r="Y9" i="1"/>
  <c r="AC60" i="1"/>
  <c r="AC58" i="1"/>
  <c r="AC57" i="1"/>
  <c r="AD78" i="1" l="1"/>
  <c r="AC79" i="1"/>
  <c r="Z7" i="1"/>
  <c r="AA8" i="1" s="1"/>
  <c r="Z9" i="1"/>
  <c r="AD59" i="1"/>
  <c r="AE59" i="1" s="1"/>
  <c r="AD79" i="1" l="1"/>
  <c r="AE78" i="1"/>
  <c r="AA7" i="1"/>
  <c r="AB8" i="1" s="1"/>
  <c r="AB9" i="1" s="1"/>
  <c r="AA9" i="1"/>
  <c r="AD60" i="1"/>
  <c r="AF59" i="1"/>
  <c r="AE60" i="1"/>
  <c r="AE79" i="1" l="1"/>
  <c r="AF78" i="1"/>
  <c r="AB7" i="1"/>
  <c r="AC8" i="1" s="1"/>
  <c r="AG59" i="1"/>
  <c r="AF60" i="1"/>
  <c r="AF79" i="1" l="1"/>
  <c r="AG78" i="1"/>
  <c r="AC7" i="1"/>
  <c r="AC6" i="1"/>
  <c r="AC9" i="1"/>
  <c r="AH59" i="1"/>
  <c r="AG60" i="1"/>
  <c r="AG79" i="1" l="1"/>
  <c r="AH78" i="1"/>
  <c r="AD8" i="1"/>
  <c r="AE8" i="1" s="1"/>
  <c r="AI59" i="1"/>
  <c r="AH60" i="1"/>
  <c r="AI78" i="1" l="1"/>
  <c r="AH79" i="1"/>
  <c r="AD9" i="1"/>
  <c r="AF8" i="1"/>
  <c r="AF9" i="1" s="1"/>
  <c r="AE9" i="1"/>
  <c r="AI60" i="1"/>
  <c r="AJ59" i="1"/>
  <c r="AJ78" i="1" l="1"/>
  <c r="AI79" i="1"/>
  <c r="AG8" i="1"/>
  <c r="AG9" i="1" s="1"/>
  <c r="AJ60" i="1"/>
  <c r="AK59" i="1"/>
  <c r="AK78" i="1" l="1"/>
  <c r="AJ79" i="1"/>
  <c r="AH8" i="1"/>
  <c r="AH9" i="1" s="1"/>
  <c r="AK60" i="1"/>
  <c r="AL59" i="1"/>
  <c r="AL78" i="1" l="1"/>
  <c r="AK79" i="1"/>
  <c r="AI8" i="1"/>
  <c r="AI9" i="1" s="1"/>
  <c r="AJ8" i="1" s="1"/>
  <c r="AJ9" i="1" s="1"/>
  <c r="AM59" i="1"/>
  <c r="AL60" i="1"/>
  <c r="AL79" i="1" l="1"/>
  <c r="AM78" i="1"/>
  <c r="AK8" i="1"/>
  <c r="AL8" i="1" s="1"/>
  <c r="AN59" i="1"/>
  <c r="AM60" i="1"/>
  <c r="AM79" i="1" l="1"/>
  <c r="AN78" i="1"/>
  <c r="AK9" i="1"/>
  <c r="AO59" i="1"/>
  <c r="AN60" i="1"/>
  <c r="AL9" i="1"/>
  <c r="AM8" i="1"/>
  <c r="AN79" i="1" l="1"/>
  <c r="AO78" i="1"/>
  <c r="AP59" i="1"/>
  <c r="AO60" i="1"/>
  <c r="AM9" i="1"/>
  <c r="AN8" i="1"/>
  <c r="AO79" i="1" l="1"/>
  <c r="AP78" i="1"/>
  <c r="AQ59" i="1"/>
  <c r="AP60" i="1"/>
  <c r="AN9" i="1"/>
  <c r="AO8" i="1"/>
  <c r="AQ78" i="1" l="1"/>
  <c r="AP79" i="1"/>
  <c r="AQ60" i="1"/>
  <c r="AR59" i="1"/>
  <c r="AO9" i="1"/>
  <c r="AP8" i="1"/>
  <c r="AP9" i="1" s="1"/>
  <c r="AQ8" i="1" s="1"/>
  <c r="AQ9" i="1" s="1"/>
  <c r="AR8" i="1" s="1"/>
  <c r="AR78" i="1" l="1"/>
  <c r="AQ79" i="1"/>
  <c r="AR60" i="1"/>
  <c r="AS59" i="1"/>
  <c r="AR9" i="1"/>
  <c r="AS8" i="1" s="1"/>
  <c r="AS78" i="1" l="1"/>
  <c r="AR79" i="1"/>
  <c r="AS60" i="1"/>
  <c r="AT59" i="1"/>
  <c r="AT8" i="1"/>
  <c r="AT9" i="1" s="1"/>
  <c r="AS9" i="1"/>
  <c r="AT78" i="1" l="1"/>
  <c r="AS79" i="1"/>
  <c r="AU59" i="1"/>
  <c r="AT60" i="1"/>
  <c r="AU8" i="1"/>
  <c r="AU9" i="1" s="1"/>
  <c r="AT79" i="1" l="1"/>
  <c r="AU78" i="1"/>
  <c r="AV59" i="1"/>
  <c r="AV60" i="1" s="1"/>
  <c r="AU60" i="1"/>
  <c r="AV8" i="1"/>
  <c r="AU79" i="1" l="1"/>
  <c r="AV78" i="1"/>
  <c r="AV79" i="1" s="1"/>
  <c r="AV9" i="1"/>
  <c r="M23" i="1" l="1"/>
  <c r="N22" i="1" s="1"/>
  <c r="N21" i="1" s="1"/>
  <c r="N23" i="1" l="1"/>
  <c r="O22" i="1" s="1"/>
  <c r="O21" i="1" s="1"/>
  <c r="O23" i="1" l="1"/>
  <c r="P22" i="1" s="1"/>
  <c r="P23" i="1" l="1"/>
  <c r="P21" i="1"/>
  <c r="P86" i="1" l="1"/>
  <c r="P44" i="1"/>
  <c r="P43" i="1" s="1"/>
  <c r="Q41" i="1" s="1"/>
  <c r="P50" i="1"/>
  <c r="P49" i="1" s="1"/>
  <c r="Q47" i="1" s="1"/>
  <c r="Q22" i="1"/>
  <c r="Q21" i="1" s="1"/>
  <c r="Q84" i="1" l="1"/>
  <c r="M85" i="1"/>
  <c r="Q86" i="1"/>
  <c r="Q23" i="1"/>
  <c r="R22" i="1"/>
  <c r="R21" i="1" s="1"/>
  <c r="Q50" i="1"/>
  <c r="Q49" i="1" s="1"/>
  <c r="R47" i="1" s="1"/>
  <c r="Q44" i="1"/>
  <c r="Q43" i="1" s="1"/>
  <c r="R41" i="1" s="1"/>
  <c r="R84" i="1" l="1"/>
  <c r="N85" i="1"/>
  <c r="R23" i="1"/>
  <c r="S22" i="1" s="1"/>
  <c r="S21" i="1" s="1"/>
  <c r="R86" i="1"/>
  <c r="R44" i="1"/>
  <c r="R43" i="1" s="1"/>
  <c r="S41" i="1" s="1"/>
  <c r="R50" i="1"/>
  <c r="R49" i="1" s="1"/>
  <c r="S47" i="1" s="1"/>
  <c r="S84" i="1" l="1"/>
  <c r="T84" i="1" s="1"/>
  <c r="P85" i="1"/>
  <c r="O85" i="1"/>
  <c r="S23" i="1"/>
  <c r="T22" i="1" s="1"/>
  <c r="T21" i="1" s="1"/>
  <c r="T86" i="1" s="1"/>
  <c r="S50" i="1"/>
  <c r="S49" i="1" s="1"/>
  <c r="T47" i="1" s="1"/>
  <c r="S44" i="1"/>
  <c r="S43" i="1" s="1"/>
  <c r="T41" i="1" s="1"/>
  <c r="T44" i="1" l="1"/>
  <c r="T43" i="1" s="1"/>
  <c r="U41" i="1" s="1"/>
  <c r="T23" i="1"/>
  <c r="U22" i="1" s="1"/>
  <c r="U21" i="1" s="1"/>
  <c r="T50" i="1"/>
  <c r="T49" i="1" s="1"/>
  <c r="U47" i="1" s="1"/>
  <c r="U84" i="1"/>
  <c r="Q85" i="1"/>
  <c r="U23" i="1" l="1"/>
  <c r="V22" i="1" s="1"/>
  <c r="V21" i="1" s="1"/>
  <c r="V44" i="1" s="1"/>
  <c r="V43" i="1" s="1"/>
  <c r="U44" i="1"/>
  <c r="U43" i="1" s="1"/>
  <c r="V41" i="1" s="1"/>
  <c r="U50" i="1"/>
  <c r="U49" i="1" s="1"/>
  <c r="V47" i="1" s="1"/>
  <c r="U86" i="1"/>
  <c r="V86" i="1"/>
  <c r="V50" i="1" l="1"/>
  <c r="V49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AQ47" i="1" s="1"/>
  <c r="AR47" i="1" s="1"/>
  <c r="AS47" i="1" s="1"/>
  <c r="AT47" i="1" s="1"/>
  <c r="AU47" i="1" s="1"/>
  <c r="AV47" i="1" s="1"/>
  <c r="W41" i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O41" i="1" s="1"/>
  <c r="AP41" i="1" s="1"/>
  <c r="AQ41" i="1" s="1"/>
  <c r="AR41" i="1" s="1"/>
  <c r="AS41" i="1" s="1"/>
  <c r="AT41" i="1" s="1"/>
  <c r="AU41" i="1" s="1"/>
  <c r="AV41" i="1" s="1"/>
  <c r="V23" i="1"/>
  <c r="W22" i="1" s="1"/>
  <c r="W21" i="1" s="1"/>
  <c r="V84" i="1"/>
  <c r="V85" i="1" s="1"/>
  <c r="R85" i="1"/>
  <c r="U85" i="1"/>
  <c r="T85" i="1"/>
  <c r="S85" i="1"/>
  <c r="W84" i="1" l="1"/>
  <c r="W85" i="1" s="1"/>
  <c r="W23" i="1"/>
  <c r="X22" i="1" s="1"/>
  <c r="X21" i="1" s="1"/>
  <c r="X84" i="1" l="1"/>
  <c r="Y84" i="1" s="1"/>
  <c r="X23" i="1"/>
  <c r="Y22" i="1" s="1"/>
  <c r="Y21" i="1" s="1"/>
  <c r="X85" i="1" l="1"/>
  <c r="Y23" i="1"/>
  <c r="Z22" i="1" s="1"/>
  <c r="Z21" i="1" s="1"/>
  <c r="Z84" i="1"/>
  <c r="Y85" i="1"/>
  <c r="Z23" i="1" l="1"/>
  <c r="AA22" i="1" s="1"/>
  <c r="AA21" i="1" s="1"/>
  <c r="AA84" i="1"/>
  <c r="Z85" i="1"/>
  <c r="AA23" i="1" l="1"/>
  <c r="AB22" i="1" s="1"/>
  <c r="AB21" i="1" s="1"/>
  <c r="AB84" i="1"/>
  <c r="AA85" i="1"/>
  <c r="AB23" i="1" l="1"/>
  <c r="AC22" i="1" s="1"/>
  <c r="AC21" i="1" s="1"/>
  <c r="AC84" i="1"/>
  <c r="AB85" i="1"/>
  <c r="AC23" i="1" l="1"/>
  <c r="AC20" i="1"/>
  <c r="AD22" i="1" s="1"/>
  <c r="AD84" i="1"/>
  <c r="AC85" i="1"/>
  <c r="AE84" i="1" l="1"/>
  <c r="AD85" i="1"/>
  <c r="AE22" i="1"/>
  <c r="AD23" i="1"/>
  <c r="AF84" i="1" l="1"/>
  <c r="AE85" i="1"/>
  <c r="AE23" i="1"/>
  <c r="AF22" i="1"/>
  <c r="AG84" i="1" l="1"/>
  <c r="AF85" i="1"/>
  <c r="AF23" i="1"/>
  <c r="AG22" i="1"/>
  <c r="AH84" i="1" l="1"/>
  <c r="AG85" i="1"/>
  <c r="AH22" i="1"/>
  <c r="AG23" i="1"/>
  <c r="AI84" i="1" l="1"/>
  <c r="AH85" i="1"/>
  <c r="AH23" i="1"/>
  <c r="AI22" i="1"/>
  <c r="AJ84" i="1" l="1"/>
  <c r="AI85" i="1"/>
  <c r="AJ22" i="1"/>
  <c r="AI23" i="1"/>
  <c r="AK84" i="1" l="1"/>
  <c r="AJ85" i="1"/>
  <c r="AJ23" i="1"/>
  <c r="AK22" i="1"/>
  <c r="AL84" i="1" l="1"/>
  <c r="AK85" i="1"/>
  <c r="AK23" i="1"/>
  <c r="AL22" i="1"/>
  <c r="AM84" i="1" l="1"/>
  <c r="AL85" i="1"/>
  <c r="AL23" i="1"/>
  <c r="AM22" i="1"/>
  <c r="AN84" i="1" l="1"/>
  <c r="AM85" i="1"/>
  <c r="AN22" i="1"/>
  <c r="AM23" i="1"/>
  <c r="AO84" i="1" l="1"/>
  <c r="AN85" i="1"/>
  <c r="AO22" i="1"/>
  <c r="AN23" i="1"/>
  <c r="AP84" i="1" l="1"/>
  <c r="AO85" i="1"/>
  <c r="AO23" i="1"/>
  <c r="AP22" i="1"/>
  <c r="AQ84" i="1" l="1"/>
  <c r="AP85" i="1"/>
  <c r="AP23" i="1"/>
  <c r="AQ22" i="1"/>
  <c r="AR84" i="1" l="1"/>
  <c r="AQ85" i="1"/>
  <c r="AQ23" i="1"/>
  <c r="AR22" i="1"/>
  <c r="AS84" i="1" l="1"/>
  <c r="AR85" i="1"/>
  <c r="AR23" i="1"/>
  <c r="AS22" i="1"/>
  <c r="AT84" i="1" l="1"/>
  <c r="AS85" i="1"/>
  <c r="AT22" i="1"/>
  <c r="AS23" i="1"/>
  <c r="AU84" i="1" l="1"/>
  <c r="AT85" i="1"/>
  <c r="AU22" i="1"/>
  <c r="AT23" i="1"/>
  <c r="AV84" i="1" l="1"/>
  <c r="AV85" i="1" s="1"/>
  <c r="AU85" i="1"/>
  <c r="AU23" i="1"/>
  <c r="AV22" i="1"/>
  <c r="AV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Zhu</author>
  </authors>
  <commentList>
    <comment ref="K1" authorId="0" shapeId="0" xr:uid="{ACE4A463-78C9-4B92-A6E8-F68997BAAA75}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计划员查看后的所做决定各仓调拨的数量和日期填写</t>
        </r>
      </text>
    </comment>
  </commentList>
</comments>
</file>

<file path=xl/sharedStrings.xml><?xml version="1.0" encoding="utf-8"?>
<sst xmlns="http://schemas.openxmlformats.org/spreadsheetml/2006/main" count="975" uniqueCount="202">
  <si>
    <t>DC</t>
  </si>
  <si>
    <t>Factory</t>
  </si>
  <si>
    <t>Code</t>
  </si>
  <si>
    <t>Division</t>
  </si>
  <si>
    <t>Pattern</t>
  </si>
  <si>
    <t>Category</t>
  </si>
  <si>
    <t>Color</t>
  </si>
  <si>
    <t>Size</t>
  </si>
  <si>
    <t>Item No.</t>
  </si>
  <si>
    <t>ETD to SV2</t>
  </si>
  <si>
    <t>03/20</t>
  </si>
  <si>
    <t>03/27</t>
  </si>
  <si>
    <t>04/03</t>
  </si>
  <si>
    <t>04/10</t>
  </si>
  <si>
    <t>04/17</t>
  </si>
  <si>
    <t>04/24</t>
  </si>
  <si>
    <t>05/01</t>
  </si>
  <si>
    <t>05/08</t>
  </si>
  <si>
    <t>05/15</t>
  </si>
  <si>
    <t>05/22</t>
  </si>
  <si>
    <t>05/29</t>
  </si>
  <si>
    <t>06/05</t>
  </si>
  <si>
    <t>06/12</t>
  </si>
  <si>
    <t>06/19</t>
  </si>
  <si>
    <t>06/26</t>
  </si>
  <si>
    <t>07/03</t>
  </si>
  <si>
    <t>07/10</t>
  </si>
  <si>
    <t>07/17</t>
  </si>
  <si>
    <t>07/24</t>
  </si>
  <si>
    <t>07/31</t>
  </si>
  <si>
    <t>08/07</t>
  </si>
  <si>
    <t>08/14</t>
  </si>
  <si>
    <t>08/21</t>
  </si>
  <si>
    <t>08/28</t>
  </si>
  <si>
    <t>09/04</t>
  </si>
  <si>
    <t>09/11</t>
  </si>
  <si>
    <t>09/18</t>
  </si>
  <si>
    <t>09/25</t>
  </si>
  <si>
    <t>10/02</t>
  </si>
  <si>
    <t>10/09</t>
  </si>
  <si>
    <t>10/16</t>
  </si>
  <si>
    <t>10/23</t>
  </si>
  <si>
    <t>10/30</t>
  </si>
  <si>
    <t>11/06</t>
  </si>
  <si>
    <t>11/13</t>
  </si>
  <si>
    <t>11/20</t>
  </si>
  <si>
    <t>11/27</t>
  </si>
  <si>
    <t>12/04</t>
  </si>
  <si>
    <t>ETD to WOD</t>
  </si>
  <si>
    <t>04/08</t>
  </si>
  <si>
    <t>04/15</t>
  </si>
  <si>
    <t>04/22</t>
  </si>
  <si>
    <t>04/29</t>
  </si>
  <si>
    <t>05/06</t>
  </si>
  <si>
    <t>05/13</t>
  </si>
  <si>
    <t>05/20</t>
  </si>
  <si>
    <t>05/27</t>
  </si>
  <si>
    <t>06/03</t>
  </si>
  <si>
    <t>06/10</t>
  </si>
  <si>
    <t>06/17</t>
  </si>
  <si>
    <t>06/24</t>
  </si>
  <si>
    <t>07/01</t>
  </si>
  <si>
    <t>07/08</t>
  </si>
  <si>
    <t>07/15</t>
  </si>
  <si>
    <t>07/22</t>
  </si>
  <si>
    <t>07/29</t>
  </si>
  <si>
    <t>08/05</t>
  </si>
  <si>
    <t>08/12</t>
  </si>
  <si>
    <t>08/19</t>
  </si>
  <si>
    <t>08/26</t>
  </si>
  <si>
    <t>09/02</t>
  </si>
  <si>
    <t>09/09</t>
  </si>
  <si>
    <t>09/16</t>
  </si>
  <si>
    <t>09/23</t>
  </si>
  <si>
    <t>09/30</t>
  </si>
  <si>
    <t>10/07</t>
  </si>
  <si>
    <t>10/14</t>
  </si>
  <si>
    <t>10/21</t>
  </si>
  <si>
    <t>10/28</t>
  </si>
  <si>
    <t>11/04</t>
  </si>
  <si>
    <t>11/11</t>
  </si>
  <si>
    <t>11/18</t>
  </si>
  <si>
    <t>11/25</t>
  </si>
  <si>
    <t>12/02</t>
  </si>
  <si>
    <t>12/09</t>
  </si>
  <si>
    <t>12/16</t>
  </si>
  <si>
    <t>12/23</t>
  </si>
  <si>
    <t>Start Date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</si>
  <si>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</si>
  <si>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</si>
  <si>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</si>
  <si>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</si>
  <si>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</si>
  <si>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</si>
  <si>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</si>
  <si>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</si>
  <si>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</si>
  <si>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</si>
  <si>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</si>
  <si>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</si>
  <si>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08/03</t>
  </si>
  <si>
    <t>08/10</t>
  </si>
  <si>
    <t>08/17</t>
  </si>
  <si>
    <t>08/24</t>
  </si>
  <si>
    <t>08/31</t>
  </si>
  <si>
    <t>09/07</t>
  </si>
  <si>
    <t>09/14</t>
  </si>
  <si>
    <t>09/21</t>
  </si>
  <si>
    <t>09/28</t>
  </si>
  <si>
    <t>10/05</t>
  </si>
  <si>
    <t>10/12</t>
  </si>
  <si>
    <t>10/19</t>
  </si>
  <si>
    <t>10/26</t>
  </si>
  <si>
    <t>11/02</t>
  </si>
  <si>
    <t>11/09</t>
  </si>
  <si>
    <t>11/16</t>
  </si>
  <si>
    <t>11/23</t>
  </si>
  <si>
    <t>11/30</t>
  </si>
  <si>
    <t>12/07</t>
  </si>
  <si>
    <t>12/14</t>
  </si>
  <si>
    <t>12/21</t>
  </si>
  <si>
    <t>12/28</t>
  </si>
  <si>
    <t>01/04</t>
  </si>
  <si>
    <t>01/11</t>
  </si>
  <si>
    <t>01/18</t>
  </si>
  <si>
    <t>01/25</t>
  </si>
  <si>
    <t>Factor</t>
  </si>
  <si>
    <t>ALL</t>
  </si>
  <si>
    <t>A+</t>
  </si>
  <si>
    <t>ADUL</t>
  </si>
  <si>
    <t>Palmer|Teagan|Dakota</t>
  </si>
  <si>
    <t>COMFORTER (SET)(10)</t>
  </si>
  <si>
    <t>Natural</t>
  </si>
  <si>
    <t>Amz PO</t>
  </si>
  <si>
    <t>Tier S</t>
  </si>
  <si>
    <t>Amz Inv</t>
  </si>
  <si>
    <t>Amz POS</t>
  </si>
  <si>
    <t>Fineline</t>
  </si>
  <si>
    <t>1.1</t>
  </si>
  <si>
    <t>1.3</t>
  </si>
  <si>
    <t>1.7</t>
  </si>
  <si>
    <t>1.8</t>
  </si>
  <si>
    <t>3.6</t>
  </si>
  <si>
    <t>1.9</t>
  </si>
  <si>
    <t>0.9</t>
  </si>
  <si>
    <t>0.7</t>
  </si>
  <si>
    <t>A0021A</t>
  </si>
  <si>
    <t>Promo Amz</t>
  </si>
  <si>
    <t>Promo N Amz</t>
  </si>
  <si>
    <t>EEC Inv</t>
  </si>
  <si>
    <t>SV2</t>
  </si>
  <si>
    <t>Incoming</t>
  </si>
  <si>
    <t>COO</t>
  </si>
  <si>
    <t>China</t>
  </si>
  <si>
    <t>Review</t>
  </si>
  <si>
    <t>Inventory</t>
  </si>
  <si>
    <t>LT</t>
  </si>
  <si>
    <t>N</t>
  </si>
  <si>
    <t>79%</t>
  </si>
  <si>
    <t>Inv_WOS</t>
  </si>
  <si>
    <t>MOQ</t>
  </si>
  <si>
    <t>Sales fcst</t>
  </si>
  <si>
    <t>O Span</t>
  </si>
  <si>
    <t>N Amz PO</t>
  </si>
  <si>
    <t>Safety</t>
  </si>
  <si>
    <t>WOD</t>
  </si>
  <si>
    <t>21%</t>
  </si>
  <si>
    <t>Queen: 90x</t>
  </si>
  <si>
    <t>MP10-301</t>
  </si>
  <si>
    <t>4.3%</t>
  </si>
  <si>
    <t>30.3%</t>
  </si>
  <si>
    <t>Customer</t>
    <phoneticPr fontId="1" type="noConversion"/>
  </si>
  <si>
    <t>TIK TOK</t>
    <phoneticPr fontId="1" type="noConversion"/>
  </si>
  <si>
    <t>PO</t>
    <phoneticPr fontId="1" type="noConversion"/>
  </si>
  <si>
    <t>Inv</t>
    <phoneticPr fontId="1" type="noConversion"/>
  </si>
  <si>
    <t>POS</t>
    <phoneticPr fontId="1" type="noConversion"/>
  </si>
  <si>
    <t>Promo</t>
    <phoneticPr fontId="1" type="noConversion"/>
  </si>
  <si>
    <t>ETD</t>
    <phoneticPr fontId="1" type="noConversion"/>
  </si>
  <si>
    <t>Factory</t>
    <phoneticPr fontId="1" type="noConversion"/>
  </si>
  <si>
    <t>Code</t>
    <phoneticPr fontId="1" type="noConversion"/>
  </si>
  <si>
    <t>Division</t>
    <phoneticPr fontId="1" type="noConversion"/>
  </si>
  <si>
    <t>Pattern</t>
    <phoneticPr fontId="1" type="noConversion"/>
  </si>
  <si>
    <t>Category</t>
    <phoneticPr fontId="1" type="noConversion"/>
  </si>
  <si>
    <t>Color</t>
    <phoneticPr fontId="1" type="noConversion"/>
  </si>
  <si>
    <t>Size</t>
    <phoneticPr fontId="1" type="noConversion"/>
  </si>
  <si>
    <t>Item No.</t>
    <phoneticPr fontId="1" type="noConversion"/>
  </si>
  <si>
    <t>新增DI计划模块</t>
    <phoneticPr fontId="1" type="noConversion"/>
  </si>
  <si>
    <t>当前BP计划模块</t>
    <phoneticPr fontId="1" type="noConversion"/>
  </si>
  <si>
    <t>Incoming_DI</t>
    <phoneticPr fontId="1" type="noConversion"/>
  </si>
  <si>
    <t>2. Lead time周内断货, JLA DC库存充裕</t>
    <phoneticPr fontId="1" type="noConversion"/>
  </si>
  <si>
    <t>1. 常规情况，Lead time周内无断货问题</t>
    <phoneticPr fontId="1" type="noConversion"/>
  </si>
  <si>
    <t>2-1. Lead time周内断货，JLA DC库存紧张</t>
    <phoneticPr fontId="1" type="noConversion"/>
  </si>
  <si>
    <t>将PO分配加至当前BP模块的NON-AMZ PO中，若JLA DC库存充裕：按仓库%分配；若JLA DC库存紧张：按DI类客户&amp;AMZ&amp;NON-AMZ客户 DD的%分配库存，且回流至PO行体现(其他规则、细节待讨论,如客户优先级、替代发货等）</t>
    <phoneticPr fontId="1" type="noConversion"/>
  </si>
  <si>
    <t>Total PO Qty</t>
    <phoneticPr fontId="1" type="noConversion"/>
  </si>
  <si>
    <t>DI Customer</t>
    <phoneticPr fontId="1" type="noConversion"/>
  </si>
  <si>
    <t>Planner</t>
    <phoneticPr fontId="1" type="noConversion"/>
  </si>
  <si>
    <t>JLA inv by DC…</t>
    <phoneticPr fontId="1" type="noConversion"/>
  </si>
  <si>
    <t>Request shipping date</t>
    <phoneticPr fontId="1" type="noConversion"/>
  </si>
  <si>
    <t>Request ship Qty</t>
    <phoneticPr fontId="1" type="noConversion"/>
  </si>
  <si>
    <t>DC</t>
    <phoneticPr fontId="1" type="noConversion"/>
  </si>
  <si>
    <t>WALMART 3P</t>
    <phoneticPr fontId="1" type="noConversion"/>
  </si>
  <si>
    <t>PO:仅针对Lead time周内DI客户库存不足时，通过Drop ship或从JLA DC调拨的方式订货，默认以Drop ship形式计算补货PO。
显示有实际的Drop ship或从JLA DC调拨的数量，按从JLA DC（预计）出运日期的周归属来显示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</si>
</sst>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);[Red]\(0.0\)"/>
  </numFmts>
  <fonts count="11">
    <font>
      <sz val="11"/>
      <name val="Calibri"/>
    </font>
    <font>
      <sz val="9"/>
      <name val="宋体"/>
      <family val="3"/>
      <charset val="134"/>
    </font>
    <font>
      <b/>
      <sz val="10"/>
      <name val="等线"/>
      <family val="3"/>
      <charset val="134"/>
    </font>
    <font>
      <sz val="10"/>
      <name val="等线"/>
      <family val="3"/>
      <charset val="134"/>
    </font>
    <font>
      <b/>
      <sz val="10"/>
      <color rgb="FFFFFFFF"/>
      <name val="等线"/>
      <family val="3"/>
      <charset val="134"/>
    </font>
    <font>
      <b/>
      <sz val="10"/>
      <color rgb="FFFF0000"/>
      <name val="等线"/>
      <family val="3"/>
      <charset val="134"/>
    </font>
    <font>
      <sz val="10"/>
      <color rgb="FFFFFFFF"/>
      <name val="等线"/>
      <family val="3"/>
      <charset val="134"/>
    </font>
    <font>
      <sz val="10"/>
      <color rgb="FFFF0000"/>
      <name val="等线"/>
      <family val="3"/>
      <charset val="134"/>
    </font>
    <font>
      <sz val="11"/>
      <name val="Calibri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62768E"/>
      </patternFill>
    </fill>
    <fill>
      <patternFill patternType="solid">
        <fgColor rgb="FFFF99CC"/>
      </patternFill>
    </fill>
    <fill>
      <patternFill patternType="solid">
        <fgColor rgb="FFFFFF00"/>
      </patternFill>
    </fill>
    <fill>
      <patternFill patternType="solid">
        <fgColor rgb="FFCCFFCC"/>
      </patternFill>
    </fill>
    <fill>
      <patternFill patternType="solid">
        <fgColor rgb="FFFFA500"/>
      </patternFill>
    </fill>
    <fill>
      <patternFill patternType="solid">
        <fgColor rgb="FF80808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9393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176" fontId="6" fillId="3" borderId="0" xfId="0" applyNumberFormat="1" applyFont="1" applyFill="1" applyAlignment="1">
      <alignment vertical="top"/>
    </xf>
    <xf numFmtId="0" fontId="3" fillId="8" borderId="0" xfId="0" applyFont="1" applyFill="1" applyAlignment="1">
      <alignment vertical="top"/>
    </xf>
    <xf numFmtId="177" fontId="3" fillId="0" borderId="0" xfId="0" applyNumberFormat="1" applyFont="1" applyAlignment="1">
      <alignment vertical="top"/>
    </xf>
    <xf numFmtId="178" fontId="3" fillId="0" borderId="0" xfId="0" applyNumberFormat="1" applyFont="1" applyAlignment="1">
      <alignment vertical="top"/>
    </xf>
    <xf numFmtId="176" fontId="3" fillId="5" borderId="0" xfId="0" applyNumberFormat="1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5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7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76" fontId="3" fillId="9" borderId="0" xfId="0" applyNumberFormat="1" applyFont="1" applyFill="1" applyAlignment="1">
      <alignment vertical="top"/>
    </xf>
    <xf numFmtId="0" fontId="2" fillId="10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1" fontId="3" fillId="9" borderId="0" xfId="0" applyNumberFormat="1" applyFont="1" applyFill="1" applyAlignment="1">
      <alignment vertical="top"/>
    </xf>
    <xf numFmtId="176" fontId="3" fillId="0" borderId="0" xfId="0" applyNumberFormat="1" applyFont="1" applyAlignment="1">
      <alignment vertical="top"/>
    </xf>
    <xf numFmtId="0" fontId="2" fillId="11" borderId="0" xfId="0" applyFont="1" applyFill="1" applyAlignment="1">
      <alignment vertical="top"/>
    </xf>
    <xf numFmtId="176" fontId="3" fillId="12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178" fontId="3" fillId="0" borderId="0" xfId="0" applyNumberFormat="1" applyFont="1" applyAlignment="1">
      <alignment horizontal="right" vertical="top"/>
    </xf>
    <xf numFmtId="0" fontId="3" fillId="12" borderId="0" xfId="0" applyFont="1" applyFill="1" applyAlignment="1">
      <alignment vertical="top"/>
    </xf>
    <xf numFmtId="1" fontId="3" fillId="12" borderId="0" xfId="0" applyNumberFormat="1" applyFont="1" applyFill="1" applyAlignment="1">
      <alignment vertical="top"/>
    </xf>
    <xf numFmtId="0" fontId="8" fillId="0" borderId="0" xfId="0" applyFont="1"/>
    <xf numFmtId="0" fontId="0" fillId="0" borderId="2" xfId="0" applyBorder="1"/>
    <xf numFmtId="0" fontId="2" fillId="13" borderId="2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9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9"/>
  <sheetViews>
    <sheetView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F12" sqref="F12"/>
    </sheetView>
  </sheetViews>
  <sheetFormatPr defaultRowHeight="12.75"/>
  <cols>
    <col min="1" max="1" width="9" style="1" customWidth="1"/>
    <col min="2" max="6" width="9.140625" style="1" customWidth="1"/>
    <col min="7" max="7" width="6.85546875" style="1" customWidth="1"/>
    <col min="8" max="9" width="9.140625" style="1" customWidth="1"/>
    <col min="10" max="10" width="12.42578125" style="1" customWidth="1"/>
    <col min="11" max="48" width="7.7109375" style="1" bestFit="1" customWidth="1"/>
    <col min="49" max="16384" width="9.140625" style="1"/>
  </cols>
  <sheetData>
    <row r="1" spans="1:48" s="24" customFormat="1" ht="15" customHeight="1">
      <c r="A1" s="24" t="s">
        <v>186</v>
      </c>
    </row>
    <row r="2" spans="1:48" s="21" customFormat="1">
      <c r="A2" s="20" t="s">
        <v>190</v>
      </c>
    </row>
    <row r="3" spans="1:48">
      <c r="A3" s="38" t="s">
        <v>171</v>
      </c>
      <c r="B3" s="38" t="s">
        <v>178</v>
      </c>
      <c r="C3" s="38" t="s">
        <v>179</v>
      </c>
      <c r="D3" s="38" t="s">
        <v>180</v>
      </c>
      <c r="E3" s="38" t="s">
        <v>181</v>
      </c>
      <c r="F3" s="38" t="s">
        <v>182</v>
      </c>
      <c r="G3" s="38" t="s">
        <v>183</v>
      </c>
      <c r="H3" s="38" t="s">
        <v>184</v>
      </c>
      <c r="I3" s="38" t="s">
        <v>185</v>
      </c>
      <c r="J3" s="3" t="s">
        <v>177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  <c r="AL3" s="2" t="s">
        <v>37</v>
      </c>
      <c r="AM3" s="2" t="s">
        <v>38</v>
      </c>
      <c r="AN3" s="2" t="s">
        <v>39</v>
      </c>
      <c r="AO3" s="2" t="s">
        <v>40</v>
      </c>
      <c r="AP3" s="2" t="s">
        <v>41</v>
      </c>
      <c r="AQ3" s="2" t="s">
        <v>42</v>
      </c>
      <c r="AR3" s="2" t="s">
        <v>43</v>
      </c>
      <c r="AS3" s="2" t="s">
        <v>44</v>
      </c>
      <c r="AT3" s="2" t="s">
        <v>45</v>
      </c>
      <c r="AU3" s="2" t="s">
        <v>46</v>
      </c>
      <c r="AV3" s="2" t="s">
        <v>47</v>
      </c>
    </row>
    <row r="4" spans="1:48">
      <c r="A4" s="38"/>
      <c r="B4" s="38"/>
      <c r="C4" s="38"/>
      <c r="D4" s="38"/>
      <c r="E4" s="38"/>
      <c r="F4" s="38"/>
      <c r="G4" s="38"/>
      <c r="H4" s="38"/>
      <c r="I4" s="38"/>
      <c r="J4" s="2" t="s">
        <v>87</v>
      </c>
      <c r="K4" s="2" t="s">
        <v>88</v>
      </c>
      <c r="L4" s="2" t="s">
        <v>89</v>
      </c>
      <c r="M4" s="2" t="s">
        <v>90</v>
      </c>
      <c r="N4" s="2" t="s">
        <v>91</v>
      </c>
      <c r="O4" s="2" t="s">
        <v>92</v>
      </c>
      <c r="P4" s="2" t="s">
        <v>93</v>
      </c>
      <c r="Q4" s="2" t="s">
        <v>94</v>
      </c>
      <c r="R4" s="2" t="s">
        <v>95</v>
      </c>
      <c r="S4" s="2" t="s">
        <v>96</v>
      </c>
      <c r="T4" s="2" t="s">
        <v>97</v>
      </c>
      <c r="U4" s="2" t="s">
        <v>98</v>
      </c>
      <c r="V4" s="2" t="s">
        <v>99</v>
      </c>
      <c r="W4" s="2" t="s">
        <v>100</v>
      </c>
      <c r="X4" s="2" t="s">
        <v>101</v>
      </c>
      <c r="Y4" s="2" t="s">
        <v>102</v>
      </c>
      <c r="Z4" s="2" t="s">
        <v>103</v>
      </c>
      <c r="AA4" s="2" t="s">
        <v>104</v>
      </c>
      <c r="AB4" s="2" t="s">
        <v>105</v>
      </c>
      <c r="AC4" s="2" t="s">
        <v>106</v>
      </c>
      <c r="AD4" s="2" t="s">
        <v>107</v>
      </c>
      <c r="AE4" s="2" t="s">
        <v>108</v>
      </c>
      <c r="AF4" s="2" t="s">
        <v>109</v>
      </c>
      <c r="AG4" s="2" t="s">
        <v>110</v>
      </c>
      <c r="AH4" s="2" t="s">
        <v>111</v>
      </c>
      <c r="AI4" s="2" t="s">
        <v>112</v>
      </c>
      <c r="AJ4" s="2" t="s">
        <v>113</v>
      </c>
      <c r="AK4" s="2" t="s">
        <v>114</v>
      </c>
      <c r="AL4" s="2" t="s">
        <v>115</v>
      </c>
      <c r="AM4" s="2" t="s">
        <v>116</v>
      </c>
      <c r="AN4" s="2" t="s">
        <v>117</v>
      </c>
      <c r="AO4" s="2" t="s">
        <v>118</v>
      </c>
      <c r="AP4" s="2" t="s">
        <v>119</v>
      </c>
      <c r="AQ4" s="2" t="s">
        <v>120</v>
      </c>
      <c r="AR4" s="2" t="s">
        <v>121</v>
      </c>
      <c r="AS4" s="2" t="s">
        <v>122</v>
      </c>
      <c r="AT4" s="2" t="s">
        <v>123</v>
      </c>
      <c r="AU4" s="2" t="s">
        <v>124</v>
      </c>
      <c r="AV4" s="2" t="s">
        <v>125</v>
      </c>
    </row>
    <row r="5" spans="1:48">
      <c r="A5" s="38"/>
      <c r="B5" s="38"/>
      <c r="C5" s="38"/>
      <c r="D5" s="38"/>
      <c r="E5" s="38"/>
      <c r="F5" s="38"/>
      <c r="G5" s="38"/>
      <c r="H5" s="38"/>
      <c r="I5" s="38"/>
      <c r="J5" s="2" t="s">
        <v>126</v>
      </c>
      <c r="K5" s="4">
        <v>202416</v>
      </c>
      <c r="L5" s="2">
        <v>202417</v>
      </c>
      <c r="M5" s="2">
        <v>202418</v>
      </c>
      <c r="N5" s="2">
        <v>202419</v>
      </c>
      <c r="O5" s="2">
        <v>202420</v>
      </c>
      <c r="P5" s="2">
        <v>202421</v>
      </c>
      <c r="Q5" s="2">
        <v>202422</v>
      </c>
      <c r="R5" s="2">
        <v>202423</v>
      </c>
      <c r="S5" s="2">
        <v>202424</v>
      </c>
      <c r="T5" s="2">
        <v>202425</v>
      </c>
      <c r="U5" s="2">
        <v>202426</v>
      </c>
      <c r="V5" s="2">
        <v>202427</v>
      </c>
      <c r="W5" s="2">
        <v>202428</v>
      </c>
      <c r="X5" s="2">
        <v>202429</v>
      </c>
      <c r="Y5" s="2">
        <v>202430</v>
      </c>
      <c r="Z5" s="2">
        <v>202431</v>
      </c>
      <c r="AA5" s="2">
        <v>202432</v>
      </c>
      <c r="AB5" s="2">
        <v>202433</v>
      </c>
      <c r="AC5" s="2">
        <v>202434</v>
      </c>
      <c r="AD5" s="2">
        <v>202435</v>
      </c>
      <c r="AE5" s="2">
        <v>202436</v>
      </c>
      <c r="AF5" s="2">
        <v>202437</v>
      </c>
      <c r="AG5" s="2">
        <v>202438</v>
      </c>
      <c r="AH5" s="2">
        <v>202439</v>
      </c>
      <c r="AI5" s="2">
        <v>202440</v>
      </c>
      <c r="AJ5" s="2">
        <v>202441</v>
      </c>
      <c r="AK5" s="2">
        <v>202442</v>
      </c>
      <c r="AL5" s="2">
        <v>202443</v>
      </c>
      <c r="AM5" s="2">
        <v>202444</v>
      </c>
      <c r="AN5" s="2">
        <v>202445</v>
      </c>
      <c r="AO5" s="2">
        <v>202446</v>
      </c>
      <c r="AP5" s="2">
        <v>202447</v>
      </c>
      <c r="AQ5" s="2">
        <v>202448</v>
      </c>
      <c r="AR5" s="2">
        <v>202449</v>
      </c>
      <c r="AS5" s="2">
        <v>202450</v>
      </c>
      <c r="AT5" s="2">
        <v>202451</v>
      </c>
      <c r="AU5" s="2">
        <v>202452</v>
      </c>
      <c r="AV5" s="2">
        <v>202453</v>
      </c>
    </row>
    <row r="6" spans="1:48" ht="15" customHeight="1">
      <c r="A6" s="40" t="s">
        <v>172</v>
      </c>
      <c r="C6" s="1" t="s">
        <v>128</v>
      </c>
      <c r="D6" s="1" t="s">
        <v>129</v>
      </c>
      <c r="E6" s="1" t="s">
        <v>130</v>
      </c>
      <c r="F6" s="1" t="s">
        <v>131</v>
      </c>
      <c r="G6" s="1" t="s">
        <v>132</v>
      </c>
      <c r="H6" s="1" t="s">
        <v>167</v>
      </c>
      <c r="I6" s="1" t="s">
        <v>168</v>
      </c>
      <c r="J6" s="2" t="s">
        <v>188</v>
      </c>
      <c r="M6" s="1">
        <v>180</v>
      </c>
      <c r="V6" s="1">
        <v>100</v>
      </c>
      <c r="AC6" s="5">
        <f>SUM(AC10:AP10)-AC8</f>
        <v>169</v>
      </c>
      <c r="AG6" s="6"/>
    </row>
    <row r="7" spans="1:48">
      <c r="A7" s="40"/>
      <c r="J7" s="2" t="s">
        <v>173</v>
      </c>
      <c r="K7" s="23">
        <f>MAX(0,K10-K8)</f>
        <v>0</v>
      </c>
      <c r="L7" s="23">
        <f t="shared" ref="L7:AC7" si="0">MAX(0,L10-L8)</f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0</v>
      </c>
      <c r="U7" s="23">
        <f t="shared" si="0"/>
        <v>0</v>
      </c>
      <c r="V7" s="23">
        <f t="shared" si="0"/>
        <v>0</v>
      </c>
      <c r="W7" s="23">
        <f t="shared" si="0"/>
        <v>0</v>
      </c>
      <c r="X7" s="23">
        <f t="shared" si="0"/>
        <v>0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</row>
    <row r="8" spans="1:48">
      <c r="A8" s="40"/>
      <c r="B8" s="1" t="s">
        <v>152</v>
      </c>
      <c r="C8" s="1" t="s">
        <v>153</v>
      </c>
      <c r="D8" s="1" t="s">
        <v>154</v>
      </c>
      <c r="J8" s="2" t="s">
        <v>174</v>
      </c>
      <c r="K8" s="1">
        <v>200</v>
      </c>
      <c r="L8" s="7">
        <f>K8+K6+K7-K10</f>
        <v>185</v>
      </c>
      <c r="M8" s="7">
        <f t="shared" ref="M8:AV8" si="1">L8+L6+L7-L10</f>
        <v>170</v>
      </c>
      <c r="N8" s="7">
        <f t="shared" si="1"/>
        <v>333.5</v>
      </c>
      <c r="O8" s="7">
        <f t="shared" si="1"/>
        <v>318.5</v>
      </c>
      <c r="P8" s="7">
        <f t="shared" si="1"/>
        <v>303.5</v>
      </c>
      <c r="Q8" s="7">
        <f t="shared" si="1"/>
        <v>273.5</v>
      </c>
      <c r="R8" s="7">
        <f t="shared" si="1"/>
        <v>243.5</v>
      </c>
      <c r="S8" s="7">
        <f t="shared" si="1"/>
        <v>227</v>
      </c>
      <c r="T8" s="7">
        <f t="shared" si="1"/>
        <v>212</v>
      </c>
      <c r="U8" s="7">
        <f t="shared" si="1"/>
        <v>197</v>
      </c>
      <c r="V8" s="7">
        <f t="shared" si="1"/>
        <v>182</v>
      </c>
      <c r="W8" s="7">
        <f t="shared" si="1"/>
        <v>267</v>
      </c>
      <c r="X8" s="7">
        <f t="shared" si="1"/>
        <v>252</v>
      </c>
      <c r="Y8" s="7">
        <f t="shared" si="1"/>
        <v>227</v>
      </c>
      <c r="Z8" s="7">
        <f t="shared" si="1"/>
        <v>202</v>
      </c>
      <c r="AA8" s="7">
        <f t="shared" si="1"/>
        <v>187</v>
      </c>
      <c r="AB8" s="7">
        <f t="shared" si="1"/>
        <v>170.5</v>
      </c>
      <c r="AC8" s="7">
        <f>AB8+AB6+AB7-AB10</f>
        <v>155.5</v>
      </c>
      <c r="AD8" s="7">
        <f t="shared" si="1"/>
        <v>309.5</v>
      </c>
      <c r="AE8" s="7">
        <f t="shared" si="1"/>
        <v>294.5</v>
      </c>
      <c r="AF8" s="7">
        <f t="shared" si="1"/>
        <v>279.5</v>
      </c>
      <c r="AG8" s="7">
        <f t="shared" si="1"/>
        <v>243</v>
      </c>
      <c r="AH8" s="7">
        <f t="shared" si="1"/>
        <v>226.5</v>
      </c>
      <c r="AI8" s="7">
        <f t="shared" si="1"/>
        <v>210</v>
      </c>
      <c r="AJ8" s="7">
        <f t="shared" si="1"/>
        <v>193.5</v>
      </c>
      <c r="AK8" s="7">
        <f t="shared" si="1"/>
        <v>174</v>
      </c>
      <c r="AL8" s="7">
        <f t="shared" si="1"/>
        <v>148.5</v>
      </c>
      <c r="AM8" s="7">
        <f t="shared" si="1"/>
        <v>121.5</v>
      </c>
      <c r="AN8" s="7">
        <f t="shared" si="1"/>
        <v>67.5</v>
      </c>
      <c r="AO8" s="7">
        <f t="shared" si="1"/>
        <v>39</v>
      </c>
      <c r="AP8" s="7">
        <f t="shared" si="1"/>
        <v>13.5</v>
      </c>
      <c r="AQ8" s="7">
        <f t="shared" si="1"/>
        <v>0</v>
      </c>
      <c r="AR8" s="7">
        <f t="shared" si="1"/>
        <v>-10.5</v>
      </c>
      <c r="AS8" s="7">
        <f t="shared" si="1"/>
        <v>-27</v>
      </c>
      <c r="AT8" s="7">
        <f t="shared" si="1"/>
        <v>-42</v>
      </c>
      <c r="AU8" s="7">
        <f t="shared" si="1"/>
        <v>-57</v>
      </c>
      <c r="AV8" s="7">
        <f t="shared" si="1"/>
        <v>-72</v>
      </c>
    </row>
    <row r="9" spans="1:48">
      <c r="A9" s="40"/>
      <c r="B9" s="1" t="s">
        <v>156</v>
      </c>
      <c r="C9" s="1">
        <v>9</v>
      </c>
      <c r="D9" s="1" t="s">
        <v>157</v>
      </c>
      <c r="J9" s="2" t="s">
        <v>159</v>
      </c>
      <c r="K9" s="8">
        <f>K8/AVERAGE(K10:N10)</f>
        <v>13.008130081300813</v>
      </c>
      <c r="L9" s="8">
        <f t="shared" ref="L9:AS9" si="2">L8/AVERAGE(L10:O10)</f>
        <v>12.032520325203253</v>
      </c>
      <c r="M9" s="8">
        <f t="shared" si="2"/>
        <v>8.8888888888888893</v>
      </c>
      <c r="N9" s="8">
        <f t="shared" si="2"/>
        <v>14.822222222222223</v>
      </c>
      <c r="O9" s="8">
        <f t="shared" si="2"/>
        <v>13.923497267759563</v>
      </c>
      <c r="P9" s="8">
        <f t="shared" si="2"/>
        <v>13.26775956284153</v>
      </c>
      <c r="Q9" s="8">
        <f t="shared" si="2"/>
        <v>14.300653594771243</v>
      </c>
      <c r="R9" s="8">
        <f t="shared" si="2"/>
        <v>15.83739837398374</v>
      </c>
      <c r="S9" s="8">
        <f t="shared" si="2"/>
        <v>15.133333333333333</v>
      </c>
      <c r="T9" s="8">
        <f t="shared" si="2"/>
        <v>14.133333333333333</v>
      </c>
      <c r="U9" s="8">
        <f t="shared" si="2"/>
        <v>11.257142857142858</v>
      </c>
      <c r="V9" s="8">
        <f t="shared" si="2"/>
        <v>9.1</v>
      </c>
      <c r="W9" s="8">
        <f t="shared" si="2"/>
        <v>13.35</v>
      </c>
      <c r="X9" s="8">
        <f t="shared" si="2"/>
        <v>12.368098159509202</v>
      </c>
      <c r="Y9" s="8">
        <f t="shared" si="2"/>
        <v>12.6993006993007</v>
      </c>
      <c r="Z9" s="8">
        <f t="shared" si="2"/>
        <v>13.138211382113822</v>
      </c>
      <c r="AA9" s="8">
        <f t="shared" si="2"/>
        <v>12.16260162601626</v>
      </c>
      <c r="AB9" s="8">
        <f t="shared" si="2"/>
        <v>11.366666666666667</v>
      </c>
      <c r="AC9" s="8">
        <f t="shared" si="2"/>
        <v>7.6319018404907979</v>
      </c>
      <c r="AD9" s="8">
        <f t="shared" si="2"/>
        <v>14.91566265060241</v>
      </c>
      <c r="AE9" s="8">
        <f t="shared" si="2"/>
        <v>13.940828402366863</v>
      </c>
      <c r="AF9" s="8">
        <f t="shared" si="2"/>
        <v>13</v>
      </c>
      <c r="AG9" s="8">
        <f t="shared" si="2"/>
        <v>14.086956521739131</v>
      </c>
      <c r="AH9" s="8">
        <f t="shared" si="2"/>
        <v>11.615384615384615</v>
      </c>
      <c r="AI9" s="8">
        <f t="shared" si="2"/>
        <v>9.4915254237288131</v>
      </c>
      <c r="AJ9" s="8">
        <f t="shared" si="2"/>
        <v>6.1428571428571432</v>
      </c>
      <c r="AK9" s="8">
        <f t="shared" si="2"/>
        <v>5.1555555555555559</v>
      </c>
      <c r="AL9" s="8">
        <f t="shared" si="2"/>
        <v>4.4000000000000004</v>
      </c>
      <c r="AM9" s="8">
        <f t="shared" si="2"/>
        <v>4</v>
      </c>
      <c r="AN9" s="8">
        <f t="shared" si="2"/>
        <v>3.4615384615384617</v>
      </c>
      <c r="AO9" s="8">
        <f t="shared" si="2"/>
        <v>2.3636363636363638</v>
      </c>
      <c r="AP9" s="8">
        <f t="shared" si="2"/>
        <v>0.97297297297297303</v>
      </c>
      <c r="AQ9" s="8">
        <f t="shared" si="2"/>
        <v>0</v>
      </c>
      <c r="AR9" s="8">
        <f t="shared" si="2"/>
        <v>-0.68292682926829273</v>
      </c>
      <c r="AS9" s="8">
        <f t="shared" si="2"/>
        <v>-1.8</v>
      </c>
      <c r="AT9" s="8">
        <f>AT8/AVERAGE(AT10:AV10)</f>
        <v>-2.8</v>
      </c>
      <c r="AU9" s="8">
        <f>AU8/AVERAGE(AU10:AV10)</f>
        <v>-3.8</v>
      </c>
      <c r="AV9" s="8">
        <f>AV8/AVERAGE(AV10:AV10)</f>
        <v>-4.8</v>
      </c>
    </row>
    <row r="10" spans="1:48">
      <c r="A10" s="40"/>
      <c r="B10" s="1" t="s">
        <v>160</v>
      </c>
      <c r="C10" s="1">
        <v>800</v>
      </c>
      <c r="I10" s="1">
        <v>12</v>
      </c>
      <c r="J10" s="2" t="s">
        <v>175</v>
      </c>
      <c r="K10" s="9">
        <f>$I11*IF(ISBLANK(K$11),1,K11)+K12</f>
        <v>15</v>
      </c>
      <c r="L10" s="9">
        <f t="shared" ref="L10:AV10" si="3">$I11*IF(ISBLANK(L$11),1,L11)+L12</f>
        <v>15</v>
      </c>
      <c r="M10" s="9">
        <f t="shared" si="3"/>
        <v>16.5</v>
      </c>
      <c r="N10" s="9">
        <f t="shared" si="3"/>
        <v>15</v>
      </c>
      <c r="O10" s="9">
        <f t="shared" si="3"/>
        <v>15</v>
      </c>
      <c r="P10" s="9">
        <f t="shared" si="3"/>
        <v>30</v>
      </c>
      <c r="Q10" s="9">
        <f t="shared" si="3"/>
        <v>30</v>
      </c>
      <c r="R10" s="9">
        <f>$I11*IF(ISBLANK(R$11),1,R11)+R12</f>
        <v>16.5</v>
      </c>
      <c r="S10" s="9">
        <f t="shared" si="3"/>
        <v>15</v>
      </c>
      <c r="T10" s="9">
        <f t="shared" si="3"/>
        <v>15</v>
      </c>
      <c r="U10" s="9">
        <f t="shared" si="3"/>
        <v>15</v>
      </c>
      <c r="V10" s="9">
        <f t="shared" si="3"/>
        <v>15</v>
      </c>
      <c r="W10" s="9">
        <f t="shared" si="3"/>
        <v>15</v>
      </c>
      <c r="X10" s="9">
        <f t="shared" si="3"/>
        <v>25</v>
      </c>
      <c r="Y10" s="9">
        <f t="shared" si="3"/>
        <v>25</v>
      </c>
      <c r="Z10" s="9">
        <f t="shared" si="3"/>
        <v>15</v>
      </c>
      <c r="AA10" s="9">
        <f t="shared" si="3"/>
        <v>16.5</v>
      </c>
      <c r="AB10" s="9">
        <f t="shared" si="3"/>
        <v>15</v>
      </c>
      <c r="AC10" s="9">
        <f t="shared" si="3"/>
        <v>15</v>
      </c>
      <c r="AD10" s="9">
        <f t="shared" si="3"/>
        <v>15</v>
      </c>
      <c r="AE10" s="9">
        <f t="shared" si="3"/>
        <v>15</v>
      </c>
      <c r="AF10" s="9">
        <f t="shared" si="3"/>
        <v>36.5</v>
      </c>
      <c r="AG10" s="9">
        <f t="shared" si="3"/>
        <v>16.5</v>
      </c>
      <c r="AH10" s="9">
        <f t="shared" si="3"/>
        <v>16.5</v>
      </c>
      <c r="AI10" s="9">
        <f t="shared" si="3"/>
        <v>16.5</v>
      </c>
      <c r="AJ10" s="9">
        <f t="shared" si="3"/>
        <v>19.5</v>
      </c>
      <c r="AK10" s="9">
        <f t="shared" si="3"/>
        <v>25.5</v>
      </c>
      <c r="AL10" s="9">
        <f t="shared" si="3"/>
        <v>27</v>
      </c>
      <c r="AM10" s="9">
        <f t="shared" si="3"/>
        <v>54</v>
      </c>
      <c r="AN10" s="9">
        <f t="shared" si="3"/>
        <v>28.5</v>
      </c>
      <c r="AO10" s="9">
        <f t="shared" si="3"/>
        <v>25.5</v>
      </c>
      <c r="AP10" s="9">
        <f t="shared" si="3"/>
        <v>13.5</v>
      </c>
      <c r="AQ10" s="9">
        <f t="shared" si="3"/>
        <v>10.5</v>
      </c>
      <c r="AR10" s="9">
        <f t="shared" si="3"/>
        <v>16.5</v>
      </c>
      <c r="AS10" s="9">
        <f t="shared" si="3"/>
        <v>15</v>
      </c>
      <c r="AT10" s="9">
        <f t="shared" si="3"/>
        <v>15</v>
      </c>
      <c r="AU10" s="9">
        <f t="shared" si="3"/>
        <v>15</v>
      </c>
      <c r="AV10" s="9">
        <f t="shared" si="3"/>
        <v>15</v>
      </c>
    </row>
    <row r="11" spans="1:48">
      <c r="A11" s="40"/>
      <c r="B11" s="1" t="s">
        <v>162</v>
      </c>
      <c r="C11" s="1">
        <v>3</v>
      </c>
      <c r="I11" s="10">
        <v>15</v>
      </c>
      <c r="J11" s="2" t="s">
        <v>137</v>
      </c>
      <c r="M11" s="11" t="s">
        <v>138</v>
      </c>
      <c r="R11" s="11" t="s">
        <v>138</v>
      </c>
      <c r="AA11" s="11" t="s">
        <v>138</v>
      </c>
      <c r="AF11" s="11" t="s">
        <v>138</v>
      </c>
      <c r="AG11" s="11" t="s">
        <v>138</v>
      </c>
      <c r="AH11" s="11" t="s">
        <v>138</v>
      </c>
      <c r="AI11" s="11" t="s">
        <v>138</v>
      </c>
      <c r="AJ11" s="11" t="s">
        <v>139</v>
      </c>
      <c r="AK11" s="11" t="s">
        <v>140</v>
      </c>
      <c r="AL11" s="11" t="s">
        <v>141</v>
      </c>
      <c r="AM11" s="11" t="s">
        <v>142</v>
      </c>
      <c r="AN11" s="11" t="s">
        <v>143</v>
      </c>
      <c r="AO11" s="11" t="s">
        <v>140</v>
      </c>
      <c r="AP11" s="11" t="s">
        <v>144</v>
      </c>
      <c r="AQ11" s="11" t="s">
        <v>145</v>
      </c>
      <c r="AR11" s="11" t="s">
        <v>138</v>
      </c>
    </row>
    <row r="12" spans="1:48">
      <c r="A12" s="40"/>
      <c r="B12" s="1" t="s">
        <v>164</v>
      </c>
      <c r="C12" s="1">
        <v>10</v>
      </c>
      <c r="E12" s="1" t="s">
        <v>146</v>
      </c>
      <c r="J12" s="2" t="s">
        <v>176</v>
      </c>
      <c r="P12" s="1">
        <v>15</v>
      </c>
      <c r="Q12" s="1">
        <v>15</v>
      </c>
      <c r="X12" s="1">
        <v>10</v>
      </c>
      <c r="Y12" s="1">
        <v>10</v>
      </c>
      <c r="AF12" s="1">
        <v>20</v>
      </c>
    </row>
    <row r="14" spans="1:48" s="21" customFormat="1">
      <c r="A14" s="20" t="s">
        <v>189</v>
      </c>
    </row>
    <row r="15" spans="1:48" s="21" customFormat="1">
      <c r="A15" s="20" t="s">
        <v>201</v>
      </c>
    </row>
    <row r="16" spans="1:48" s="21" customFormat="1">
      <c r="A16" s="20" t="s">
        <v>192</v>
      </c>
    </row>
    <row r="17" spans="1:48">
      <c r="A17" s="38" t="s">
        <v>171</v>
      </c>
      <c r="B17" s="38" t="s">
        <v>178</v>
      </c>
      <c r="C17" s="38" t="s">
        <v>179</v>
      </c>
      <c r="D17" s="38" t="s">
        <v>180</v>
      </c>
      <c r="E17" s="38" t="s">
        <v>181</v>
      </c>
      <c r="F17" s="38" t="s">
        <v>182</v>
      </c>
      <c r="G17" s="38" t="s">
        <v>183</v>
      </c>
      <c r="H17" s="38" t="s">
        <v>184</v>
      </c>
      <c r="I17" s="38" t="s">
        <v>185</v>
      </c>
      <c r="J17" s="3" t="s">
        <v>177</v>
      </c>
      <c r="K17" s="2" t="s">
        <v>10</v>
      </c>
      <c r="L17" s="2" t="s">
        <v>11</v>
      </c>
      <c r="M17" s="2" t="s">
        <v>12</v>
      </c>
      <c r="N17" s="2" t="s">
        <v>13</v>
      </c>
      <c r="O17" s="2" t="s">
        <v>14</v>
      </c>
      <c r="P17" s="2" t="s">
        <v>15</v>
      </c>
      <c r="Q17" s="2" t="s">
        <v>16</v>
      </c>
      <c r="R17" s="2" t="s">
        <v>17</v>
      </c>
      <c r="S17" s="2" t="s">
        <v>18</v>
      </c>
      <c r="T17" s="2" t="s">
        <v>19</v>
      </c>
      <c r="U17" s="2" t="s">
        <v>20</v>
      </c>
      <c r="V17" s="2" t="s">
        <v>21</v>
      </c>
      <c r="W17" s="2" t="s">
        <v>22</v>
      </c>
      <c r="X17" s="2" t="s">
        <v>23</v>
      </c>
      <c r="Y17" s="2" t="s">
        <v>24</v>
      </c>
      <c r="Z17" s="2" t="s">
        <v>25</v>
      </c>
      <c r="AA17" s="2" t="s">
        <v>26</v>
      </c>
      <c r="AB17" s="2" t="s">
        <v>27</v>
      </c>
      <c r="AC17" s="2" t="s">
        <v>28</v>
      </c>
      <c r="AD17" s="2" t="s">
        <v>29</v>
      </c>
      <c r="AE17" s="2" t="s">
        <v>30</v>
      </c>
      <c r="AF17" s="2" t="s">
        <v>31</v>
      </c>
      <c r="AG17" s="2" t="s">
        <v>32</v>
      </c>
      <c r="AH17" s="2" t="s">
        <v>33</v>
      </c>
      <c r="AI17" s="2" t="s">
        <v>34</v>
      </c>
      <c r="AJ17" s="2" t="s">
        <v>35</v>
      </c>
      <c r="AK17" s="2" t="s">
        <v>36</v>
      </c>
      <c r="AL17" s="2" t="s">
        <v>37</v>
      </c>
      <c r="AM17" s="2" t="s">
        <v>38</v>
      </c>
      <c r="AN17" s="2" t="s">
        <v>39</v>
      </c>
      <c r="AO17" s="2" t="s">
        <v>40</v>
      </c>
      <c r="AP17" s="2" t="s">
        <v>41</v>
      </c>
      <c r="AQ17" s="2" t="s">
        <v>42</v>
      </c>
      <c r="AR17" s="2" t="s">
        <v>43</v>
      </c>
      <c r="AS17" s="2" t="s">
        <v>44</v>
      </c>
      <c r="AT17" s="2" t="s">
        <v>45</v>
      </c>
      <c r="AU17" s="2" t="s">
        <v>46</v>
      </c>
      <c r="AV17" s="2" t="s">
        <v>47</v>
      </c>
    </row>
    <row r="18" spans="1:48">
      <c r="A18" s="38"/>
      <c r="B18" s="38"/>
      <c r="C18" s="38"/>
      <c r="D18" s="38"/>
      <c r="E18" s="38"/>
      <c r="F18" s="38"/>
      <c r="G18" s="38"/>
      <c r="H18" s="38"/>
      <c r="I18" s="38"/>
      <c r="J18" s="2" t="s">
        <v>87</v>
      </c>
      <c r="K18" s="2" t="s">
        <v>88</v>
      </c>
      <c r="L18" s="2" t="s">
        <v>89</v>
      </c>
      <c r="M18" s="2" t="s">
        <v>90</v>
      </c>
      <c r="N18" s="2" t="s">
        <v>91</v>
      </c>
      <c r="O18" s="2" t="s">
        <v>92</v>
      </c>
      <c r="P18" s="2" t="s">
        <v>93</v>
      </c>
      <c r="Q18" s="2" t="s">
        <v>94</v>
      </c>
      <c r="R18" s="2" t="s">
        <v>95</v>
      </c>
      <c r="S18" s="2" t="s">
        <v>96</v>
      </c>
      <c r="T18" s="2" t="s">
        <v>97</v>
      </c>
      <c r="U18" s="2" t="s">
        <v>98</v>
      </c>
      <c r="V18" s="2" t="s">
        <v>99</v>
      </c>
      <c r="W18" s="2" t="s">
        <v>100</v>
      </c>
      <c r="X18" s="2" t="s">
        <v>101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106</v>
      </c>
      <c r="AD18" s="2" t="s">
        <v>107</v>
      </c>
      <c r="AE18" s="2" t="s">
        <v>108</v>
      </c>
      <c r="AF18" s="2" t="s">
        <v>109</v>
      </c>
      <c r="AG18" s="2" t="s">
        <v>110</v>
      </c>
      <c r="AH18" s="2" t="s">
        <v>111</v>
      </c>
      <c r="AI18" s="2" t="s">
        <v>112</v>
      </c>
      <c r="AJ18" s="2" t="s">
        <v>113</v>
      </c>
      <c r="AK18" s="2" t="s">
        <v>114</v>
      </c>
      <c r="AL18" s="2" t="s">
        <v>115</v>
      </c>
      <c r="AM18" s="2" t="s">
        <v>116</v>
      </c>
      <c r="AN18" s="2" t="s">
        <v>117</v>
      </c>
      <c r="AO18" s="2" t="s">
        <v>118</v>
      </c>
      <c r="AP18" s="2" t="s">
        <v>119</v>
      </c>
      <c r="AQ18" s="2" t="s">
        <v>120</v>
      </c>
      <c r="AR18" s="2" t="s">
        <v>121</v>
      </c>
      <c r="AS18" s="2" t="s">
        <v>122</v>
      </c>
      <c r="AT18" s="2" t="s">
        <v>123</v>
      </c>
      <c r="AU18" s="2" t="s">
        <v>124</v>
      </c>
      <c r="AV18" s="2" t="s">
        <v>125</v>
      </c>
    </row>
    <row r="19" spans="1:48">
      <c r="A19" s="38"/>
      <c r="B19" s="38"/>
      <c r="C19" s="38"/>
      <c r="D19" s="38"/>
      <c r="E19" s="38"/>
      <c r="F19" s="38"/>
      <c r="G19" s="38"/>
      <c r="H19" s="38"/>
      <c r="I19" s="38"/>
      <c r="J19" s="2" t="s">
        <v>126</v>
      </c>
      <c r="K19" s="4">
        <v>202416</v>
      </c>
      <c r="L19" s="2">
        <v>202417</v>
      </c>
      <c r="M19" s="2">
        <v>202418</v>
      </c>
      <c r="N19" s="2">
        <v>202419</v>
      </c>
      <c r="O19" s="2">
        <v>202420</v>
      </c>
      <c r="P19" s="2">
        <v>202421</v>
      </c>
      <c r="Q19" s="2">
        <v>202422</v>
      </c>
      <c r="R19" s="2">
        <v>202423</v>
      </c>
      <c r="S19" s="2">
        <v>202424</v>
      </c>
      <c r="T19" s="2">
        <v>202425</v>
      </c>
      <c r="U19" s="2">
        <v>202426</v>
      </c>
      <c r="V19" s="2">
        <v>202427</v>
      </c>
      <c r="W19" s="2">
        <v>202428</v>
      </c>
      <c r="X19" s="2">
        <v>202429</v>
      </c>
      <c r="Y19" s="2">
        <v>202430</v>
      </c>
      <c r="Z19" s="2">
        <v>202431</v>
      </c>
      <c r="AA19" s="2">
        <v>202432</v>
      </c>
      <c r="AB19" s="2">
        <v>202433</v>
      </c>
      <c r="AC19" s="2">
        <v>202434</v>
      </c>
      <c r="AD19" s="2">
        <v>202435</v>
      </c>
      <c r="AE19" s="2">
        <v>202436</v>
      </c>
      <c r="AF19" s="2">
        <v>202437</v>
      </c>
      <c r="AG19" s="2">
        <v>202438</v>
      </c>
      <c r="AH19" s="2">
        <v>202439</v>
      </c>
      <c r="AI19" s="2">
        <v>202440</v>
      </c>
      <c r="AJ19" s="2">
        <v>202441</v>
      </c>
      <c r="AK19" s="2">
        <v>202442</v>
      </c>
      <c r="AL19" s="2">
        <v>202443</v>
      </c>
      <c r="AM19" s="2">
        <v>202444</v>
      </c>
      <c r="AN19" s="2">
        <v>202445</v>
      </c>
      <c r="AO19" s="2">
        <v>202446</v>
      </c>
      <c r="AP19" s="2">
        <v>202447</v>
      </c>
      <c r="AQ19" s="2">
        <v>202448</v>
      </c>
      <c r="AR19" s="2">
        <v>202449</v>
      </c>
      <c r="AS19" s="2">
        <v>202450</v>
      </c>
      <c r="AT19" s="2">
        <v>202451</v>
      </c>
      <c r="AU19" s="2">
        <v>202452</v>
      </c>
      <c r="AV19" s="2">
        <v>202453</v>
      </c>
    </row>
    <row r="20" spans="1:48" ht="15" customHeight="1">
      <c r="A20" s="40" t="s">
        <v>172</v>
      </c>
      <c r="C20" s="1" t="s">
        <v>128</v>
      </c>
      <c r="D20" s="1" t="s">
        <v>129</v>
      </c>
      <c r="E20" s="1" t="s">
        <v>130</v>
      </c>
      <c r="F20" s="1" t="s">
        <v>131</v>
      </c>
      <c r="G20" s="1" t="s">
        <v>132</v>
      </c>
      <c r="H20" s="1" t="s">
        <v>167</v>
      </c>
      <c r="I20" s="1" t="s">
        <v>168</v>
      </c>
      <c r="J20" s="2" t="s">
        <v>188</v>
      </c>
      <c r="V20" s="1">
        <v>300</v>
      </c>
      <c r="AC20" s="5">
        <f>SUM(AC24:AP24)-AC22</f>
        <v>136</v>
      </c>
      <c r="AG20" s="6"/>
    </row>
    <row r="21" spans="1:48">
      <c r="A21" s="40"/>
      <c r="J21" s="2" t="s">
        <v>173</v>
      </c>
      <c r="K21" s="23">
        <f>MAX(0,K24-K22)</f>
        <v>0</v>
      </c>
      <c r="L21" s="23">
        <f t="shared" ref="L21" si="4">MAX(0,L24-L22)</f>
        <v>0</v>
      </c>
      <c r="M21" s="23">
        <f t="shared" ref="M21" si="5">MAX(0,M24-M22)</f>
        <v>0</v>
      </c>
      <c r="N21" s="23">
        <f t="shared" ref="N21" si="6">MAX(0,N24-N22)</f>
        <v>0</v>
      </c>
      <c r="O21" s="23">
        <f t="shared" ref="O21" si="7">MAX(0,O24-O22)</f>
        <v>0</v>
      </c>
      <c r="P21" s="19">
        <f t="shared" ref="P21" si="8">MAX(0,P24-P22)</f>
        <v>6.5</v>
      </c>
      <c r="Q21" s="19">
        <f t="shared" ref="Q21" si="9">MAX(0,Q24-Q22)</f>
        <v>30</v>
      </c>
      <c r="R21" s="19">
        <f t="shared" ref="R21" si="10">MAX(0,R24-R22)</f>
        <v>16.5</v>
      </c>
      <c r="S21" s="19">
        <f t="shared" ref="S21" si="11">MAX(0,S24-S22)</f>
        <v>15</v>
      </c>
      <c r="T21" s="19">
        <f t="shared" ref="T21" si="12">MAX(0,T24-T22)</f>
        <v>15</v>
      </c>
      <c r="U21" s="19">
        <f t="shared" ref="U21" si="13">MAX(0,U24-U22)</f>
        <v>15</v>
      </c>
      <c r="V21" s="19">
        <f t="shared" ref="V21" si="14">MAX(0,V24-V22)</f>
        <v>15</v>
      </c>
      <c r="W21" s="23">
        <f t="shared" ref="W21" si="15">MAX(0,W24-W22)</f>
        <v>0</v>
      </c>
      <c r="X21" s="23">
        <f t="shared" ref="X21" si="16">MAX(0,X24-X22)</f>
        <v>0</v>
      </c>
      <c r="Y21" s="23">
        <f t="shared" ref="Y21" si="17">MAX(0,Y24-Y22)</f>
        <v>0</v>
      </c>
      <c r="Z21" s="23">
        <f t="shared" ref="Z21" si="18">MAX(0,Z24-Z22)</f>
        <v>0</v>
      </c>
      <c r="AA21" s="23">
        <f t="shared" ref="AA21" si="19">MAX(0,AA24-AA22)</f>
        <v>0</v>
      </c>
      <c r="AB21" s="23">
        <f t="shared" ref="AB21" si="20">MAX(0,AB24-AB22)</f>
        <v>0</v>
      </c>
      <c r="AC21" s="23">
        <f t="shared" ref="AC21" si="21">MAX(0,AC24-AC22)</f>
        <v>0</v>
      </c>
    </row>
    <row r="22" spans="1:48">
      <c r="A22" s="40"/>
      <c r="B22" s="1" t="s">
        <v>152</v>
      </c>
      <c r="C22" s="1" t="s">
        <v>153</v>
      </c>
      <c r="D22" s="1" t="s">
        <v>154</v>
      </c>
      <c r="J22" s="2" t="s">
        <v>174</v>
      </c>
      <c r="K22" s="1">
        <v>100</v>
      </c>
      <c r="L22" s="7">
        <f>K22+K20+K21-K24</f>
        <v>85</v>
      </c>
      <c r="M22" s="7">
        <f t="shared" ref="M22:AV22" si="22">L22+L20+L21-L24</f>
        <v>70</v>
      </c>
      <c r="N22" s="7">
        <f t="shared" si="22"/>
        <v>53.5</v>
      </c>
      <c r="O22" s="7">
        <f t="shared" si="22"/>
        <v>38.5</v>
      </c>
      <c r="P22" s="7">
        <f t="shared" si="22"/>
        <v>23.5</v>
      </c>
      <c r="Q22" s="7">
        <f>P22+P20+P21-P24</f>
        <v>0</v>
      </c>
      <c r="R22" s="7">
        <f t="shared" si="22"/>
        <v>0</v>
      </c>
      <c r="S22" s="7">
        <f t="shared" si="22"/>
        <v>0</v>
      </c>
      <c r="T22" s="7">
        <f t="shared" si="22"/>
        <v>0</v>
      </c>
      <c r="U22" s="7">
        <f t="shared" si="22"/>
        <v>0</v>
      </c>
      <c r="V22" s="7">
        <f t="shared" si="22"/>
        <v>0</v>
      </c>
      <c r="W22" s="7">
        <f t="shared" si="22"/>
        <v>300</v>
      </c>
      <c r="X22" s="7">
        <f t="shared" si="22"/>
        <v>285</v>
      </c>
      <c r="Y22" s="7">
        <f t="shared" si="22"/>
        <v>260</v>
      </c>
      <c r="Z22" s="7">
        <f t="shared" si="22"/>
        <v>235</v>
      </c>
      <c r="AA22" s="7">
        <f t="shared" si="22"/>
        <v>220</v>
      </c>
      <c r="AB22" s="7">
        <f t="shared" si="22"/>
        <v>203.5</v>
      </c>
      <c r="AC22" s="7">
        <f>AB22+AB20+AB21-AB24</f>
        <v>188.5</v>
      </c>
      <c r="AD22" s="7">
        <f t="shared" si="22"/>
        <v>309.5</v>
      </c>
      <c r="AE22" s="7">
        <f t="shared" si="22"/>
        <v>294.5</v>
      </c>
      <c r="AF22" s="7">
        <f t="shared" si="22"/>
        <v>279.5</v>
      </c>
      <c r="AG22" s="7">
        <f t="shared" si="22"/>
        <v>243</v>
      </c>
      <c r="AH22" s="7">
        <f t="shared" si="22"/>
        <v>226.5</v>
      </c>
      <c r="AI22" s="7">
        <f t="shared" si="22"/>
        <v>210</v>
      </c>
      <c r="AJ22" s="7">
        <f t="shared" si="22"/>
        <v>193.5</v>
      </c>
      <c r="AK22" s="7">
        <f t="shared" si="22"/>
        <v>174</v>
      </c>
      <c r="AL22" s="7">
        <f t="shared" si="22"/>
        <v>148.5</v>
      </c>
      <c r="AM22" s="7">
        <f t="shared" si="22"/>
        <v>121.5</v>
      </c>
      <c r="AN22" s="7">
        <f t="shared" si="22"/>
        <v>67.5</v>
      </c>
      <c r="AO22" s="7">
        <f t="shared" si="22"/>
        <v>39</v>
      </c>
      <c r="AP22" s="7">
        <f t="shared" si="22"/>
        <v>13.5</v>
      </c>
      <c r="AQ22" s="7">
        <f t="shared" si="22"/>
        <v>0</v>
      </c>
      <c r="AR22" s="7">
        <f t="shared" si="22"/>
        <v>-10.5</v>
      </c>
      <c r="AS22" s="7">
        <f t="shared" si="22"/>
        <v>-27</v>
      </c>
      <c r="AT22" s="7">
        <f t="shared" si="22"/>
        <v>-42</v>
      </c>
      <c r="AU22" s="7">
        <f t="shared" si="22"/>
        <v>-57</v>
      </c>
      <c r="AV22" s="7">
        <f t="shared" si="22"/>
        <v>-72</v>
      </c>
    </row>
    <row r="23" spans="1:48">
      <c r="A23" s="40"/>
      <c r="B23" s="1" t="s">
        <v>156</v>
      </c>
      <c r="C23" s="1">
        <v>9</v>
      </c>
      <c r="D23" s="1" t="s">
        <v>157</v>
      </c>
      <c r="J23" s="2" t="s">
        <v>159</v>
      </c>
      <c r="K23" s="8">
        <f>K22/AVERAGE(K24:N24)</f>
        <v>6.5040650406504064</v>
      </c>
      <c r="L23" s="8">
        <f t="shared" ref="L23" si="23">L22/AVERAGE(L24:O24)</f>
        <v>5.5284552845528454</v>
      </c>
      <c r="M23" s="8">
        <f t="shared" ref="M23" si="24">M22/AVERAGE(M24:P24)</f>
        <v>3.6601307189542482</v>
      </c>
      <c r="N23" s="8">
        <f t="shared" ref="N23" si="25">N22/AVERAGE(N24:Q24)</f>
        <v>2.3777777777777778</v>
      </c>
      <c r="O23" s="8">
        <f t="shared" ref="O23" si="26">O22/AVERAGE(O24:R24)</f>
        <v>1.6830601092896176</v>
      </c>
      <c r="P23" s="8">
        <f>P22/AVERAGE(P24:S24)</f>
        <v>1.0273224043715847</v>
      </c>
      <c r="Q23" s="8">
        <f t="shared" ref="Q23" si="27">Q22/AVERAGE(Q24:T24)</f>
        <v>0</v>
      </c>
      <c r="R23" s="8">
        <f t="shared" ref="R23" si="28">R22/AVERAGE(R24:U24)</f>
        <v>0</v>
      </c>
      <c r="S23" s="8">
        <f t="shared" ref="S23" si="29">S22/AVERAGE(S24:V24)</f>
        <v>0</v>
      </c>
      <c r="T23" s="8">
        <f t="shared" ref="T23" si="30">T22/AVERAGE(T24:W24)</f>
        <v>0</v>
      </c>
      <c r="U23" s="8">
        <f t="shared" ref="U23" si="31">U22/AVERAGE(U24:X24)</f>
        <v>0</v>
      </c>
      <c r="V23" s="8">
        <f t="shared" ref="V23" si="32">V22/AVERAGE(V24:Y24)</f>
        <v>0</v>
      </c>
      <c r="W23" s="8">
        <f t="shared" ref="W23" si="33">W22/AVERAGE(W24:Z24)</f>
        <v>15</v>
      </c>
      <c r="X23" s="8">
        <f t="shared" ref="X23" si="34">X22/AVERAGE(X24:AA24)</f>
        <v>13.987730061349692</v>
      </c>
      <c r="Y23" s="8">
        <f t="shared" ref="Y23" si="35">Y22/AVERAGE(Y24:AB24)</f>
        <v>14.545454545454545</v>
      </c>
      <c r="Z23" s="8">
        <f t="shared" ref="Z23" si="36">Z22/AVERAGE(Z24:AC24)</f>
        <v>15.284552845528456</v>
      </c>
      <c r="AA23" s="8">
        <f t="shared" ref="AA23" si="37">AA22/AVERAGE(AA24:AD24)</f>
        <v>14.308943089430894</v>
      </c>
      <c r="AB23" s="8">
        <f t="shared" ref="AB23" si="38">AB22/AVERAGE(AB24:AE24)</f>
        <v>13.566666666666666</v>
      </c>
      <c r="AC23" s="8">
        <f t="shared" ref="AC23" si="39">AC22/AVERAGE(AC24:AF24)</f>
        <v>9.2515337423312882</v>
      </c>
      <c r="AD23" s="8">
        <f t="shared" ref="AD23" si="40">AD22/AVERAGE(AD24:AG24)</f>
        <v>14.91566265060241</v>
      </c>
      <c r="AE23" s="8">
        <f t="shared" ref="AE23" si="41">AE22/AVERAGE(AE24:AH24)</f>
        <v>13.940828402366863</v>
      </c>
      <c r="AF23" s="8">
        <f t="shared" ref="AF23" si="42">AF22/AVERAGE(AF24:AI24)</f>
        <v>13</v>
      </c>
      <c r="AG23" s="8">
        <f t="shared" ref="AG23" si="43">AG22/AVERAGE(AG24:AJ24)</f>
        <v>14.086956521739131</v>
      </c>
      <c r="AH23" s="8">
        <f t="shared" ref="AH23" si="44">AH22/AVERAGE(AH24:AK24)</f>
        <v>11.615384615384615</v>
      </c>
      <c r="AI23" s="8">
        <f t="shared" ref="AI23" si="45">AI22/AVERAGE(AI24:AL24)</f>
        <v>9.4915254237288131</v>
      </c>
      <c r="AJ23" s="8">
        <f t="shared" ref="AJ23" si="46">AJ22/AVERAGE(AJ24:AM24)</f>
        <v>6.1428571428571432</v>
      </c>
      <c r="AK23" s="8">
        <f t="shared" ref="AK23" si="47">AK22/AVERAGE(AK24:AN24)</f>
        <v>5.1555555555555559</v>
      </c>
      <c r="AL23" s="8">
        <f t="shared" ref="AL23" si="48">AL22/AVERAGE(AL24:AO24)</f>
        <v>4.4000000000000004</v>
      </c>
      <c r="AM23" s="8">
        <f t="shared" ref="AM23" si="49">AM22/AVERAGE(AM24:AP24)</f>
        <v>4</v>
      </c>
      <c r="AN23" s="8">
        <f t="shared" ref="AN23" si="50">AN22/AVERAGE(AN24:AQ24)</f>
        <v>3.4615384615384617</v>
      </c>
      <c r="AO23" s="8">
        <f t="shared" ref="AO23" si="51">AO22/AVERAGE(AO24:AR24)</f>
        <v>2.3636363636363638</v>
      </c>
      <c r="AP23" s="8">
        <f t="shared" ref="AP23" si="52">AP22/AVERAGE(AP24:AS24)</f>
        <v>0.97297297297297303</v>
      </c>
      <c r="AQ23" s="8">
        <f t="shared" ref="AQ23" si="53">AQ22/AVERAGE(AQ24:AT24)</f>
        <v>0</v>
      </c>
      <c r="AR23" s="8">
        <f t="shared" ref="AR23" si="54">AR22/AVERAGE(AR24:AU24)</f>
        <v>-0.68292682926829273</v>
      </c>
      <c r="AS23" s="8">
        <f t="shared" ref="AS23" si="55">AS22/AVERAGE(AS24:AV24)</f>
        <v>-1.8</v>
      </c>
      <c r="AT23" s="8">
        <f>AT22/AVERAGE(AT24:AV24)</f>
        <v>-2.8</v>
      </c>
      <c r="AU23" s="8">
        <f>AU22/AVERAGE(AU24:AV24)</f>
        <v>-3.8</v>
      </c>
      <c r="AV23" s="8">
        <f>AV22/AVERAGE(AV24:AV24)</f>
        <v>-4.8</v>
      </c>
    </row>
    <row r="24" spans="1:48">
      <c r="A24" s="40"/>
      <c r="B24" s="1" t="s">
        <v>160</v>
      </c>
      <c r="C24" s="1">
        <v>800</v>
      </c>
      <c r="I24" s="1">
        <v>12</v>
      </c>
      <c r="J24" s="2" t="s">
        <v>175</v>
      </c>
      <c r="K24" s="9">
        <f t="shared" ref="K24:AV24" si="56">$I25*IF(ISBLANK(K$25),1,K25)+K26</f>
        <v>15</v>
      </c>
      <c r="L24" s="9">
        <f t="shared" si="56"/>
        <v>15</v>
      </c>
      <c r="M24" s="9">
        <f t="shared" si="56"/>
        <v>16.5</v>
      </c>
      <c r="N24" s="9">
        <f t="shared" si="56"/>
        <v>15</v>
      </c>
      <c r="O24" s="9">
        <f t="shared" si="56"/>
        <v>15</v>
      </c>
      <c r="P24" s="9">
        <f t="shared" si="56"/>
        <v>30</v>
      </c>
      <c r="Q24" s="9">
        <f t="shared" si="56"/>
        <v>30</v>
      </c>
      <c r="R24" s="9">
        <f t="shared" si="56"/>
        <v>16.5</v>
      </c>
      <c r="S24" s="9">
        <f t="shared" si="56"/>
        <v>15</v>
      </c>
      <c r="T24" s="9">
        <f t="shared" si="56"/>
        <v>15</v>
      </c>
      <c r="U24" s="9">
        <f t="shared" si="56"/>
        <v>15</v>
      </c>
      <c r="V24" s="9">
        <f t="shared" si="56"/>
        <v>15</v>
      </c>
      <c r="W24" s="9">
        <f t="shared" si="56"/>
        <v>15</v>
      </c>
      <c r="X24" s="9">
        <f t="shared" si="56"/>
        <v>25</v>
      </c>
      <c r="Y24" s="9">
        <f t="shared" si="56"/>
        <v>25</v>
      </c>
      <c r="Z24" s="9">
        <f t="shared" si="56"/>
        <v>15</v>
      </c>
      <c r="AA24" s="9">
        <f t="shared" si="56"/>
        <v>16.5</v>
      </c>
      <c r="AB24" s="9">
        <f t="shared" si="56"/>
        <v>15</v>
      </c>
      <c r="AC24" s="9">
        <f t="shared" si="56"/>
        <v>15</v>
      </c>
      <c r="AD24" s="9">
        <f t="shared" si="56"/>
        <v>15</v>
      </c>
      <c r="AE24" s="9">
        <f t="shared" si="56"/>
        <v>15</v>
      </c>
      <c r="AF24" s="9">
        <f t="shared" si="56"/>
        <v>36.5</v>
      </c>
      <c r="AG24" s="9">
        <f t="shared" si="56"/>
        <v>16.5</v>
      </c>
      <c r="AH24" s="9">
        <f t="shared" si="56"/>
        <v>16.5</v>
      </c>
      <c r="AI24" s="9">
        <f t="shared" si="56"/>
        <v>16.5</v>
      </c>
      <c r="AJ24" s="9">
        <f t="shared" si="56"/>
        <v>19.5</v>
      </c>
      <c r="AK24" s="9">
        <f t="shared" si="56"/>
        <v>25.5</v>
      </c>
      <c r="AL24" s="9">
        <f t="shared" si="56"/>
        <v>27</v>
      </c>
      <c r="AM24" s="9">
        <f t="shared" si="56"/>
        <v>54</v>
      </c>
      <c r="AN24" s="9">
        <f t="shared" si="56"/>
        <v>28.5</v>
      </c>
      <c r="AO24" s="9">
        <f t="shared" si="56"/>
        <v>25.5</v>
      </c>
      <c r="AP24" s="9">
        <f t="shared" si="56"/>
        <v>13.5</v>
      </c>
      <c r="AQ24" s="9">
        <f t="shared" si="56"/>
        <v>10.5</v>
      </c>
      <c r="AR24" s="9">
        <f t="shared" si="56"/>
        <v>16.5</v>
      </c>
      <c r="AS24" s="9">
        <f t="shared" si="56"/>
        <v>15</v>
      </c>
      <c r="AT24" s="9">
        <f t="shared" si="56"/>
        <v>15</v>
      </c>
      <c r="AU24" s="9">
        <f t="shared" si="56"/>
        <v>15</v>
      </c>
      <c r="AV24" s="9">
        <f t="shared" si="56"/>
        <v>15</v>
      </c>
    </row>
    <row r="25" spans="1:48">
      <c r="A25" s="40"/>
      <c r="B25" s="1" t="s">
        <v>162</v>
      </c>
      <c r="C25" s="1">
        <v>3</v>
      </c>
      <c r="I25" s="10">
        <v>15</v>
      </c>
      <c r="J25" s="2" t="s">
        <v>137</v>
      </c>
      <c r="M25" s="11" t="s">
        <v>138</v>
      </c>
      <c r="R25" s="11" t="s">
        <v>138</v>
      </c>
      <c r="AA25" s="11" t="s">
        <v>138</v>
      </c>
      <c r="AF25" s="11" t="s">
        <v>138</v>
      </c>
      <c r="AG25" s="11" t="s">
        <v>138</v>
      </c>
      <c r="AH25" s="11" t="s">
        <v>138</v>
      </c>
      <c r="AI25" s="11" t="s">
        <v>138</v>
      </c>
      <c r="AJ25" s="11" t="s">
        <v>139</v>
      </c>
      <c r="AK25" s="11" t="s">
        <v>140</v>
      </c>
      <c r="AL25" s="11" t="s">
        <v>141</v>
      </c>
      <c r="AM25" s="11" t="s">
        <v>142</v>
      </c>
      <c r="AN25" s="11" t="s">
        <v>143</v>
      </c>
      <c r="AO25" s="11" t="s">
        <v>140</v>
      </c>
      <c r="AP25" s="11" t="s">
        <v>144</v>
      </c>
      <c r="AQ25" s="11" t="s">
        <v>145</v>
      </c>
      <c r="AR25" s="11" t="s">
        <v>138</v>
      </c>
    </row>
    <row r="26" spans="1:48">
      <c r="A26" s="40"/>
      <c r="B26" s="1" t="s">
        <v>164</v>
      </c>
      <c r="C26" s="1">
        <v>10</v>
      </c>
      <c r="E26" s="1" t="s">
        <v>146</v>
      </c>
      <c r="J26" s="2" t="s">
        <v>176</v>
      </c>
      <c r="P26" s="1">
        <v>15</v>
      </c>
      <c r="Q26" s="1">
        <v>15</v>
      </c>
      <c r="X26" s="1">
        <v>10</v>
      </c>
      <c r="Y26" s="1">
        <v>10</v>
      </c>
      <c r="AF26" s="1">
        <v>20</v>
      </c>
    </row>
    <row r="27" spans="1:48">
      <c r="J27" s="26"/>
    </row>
    <row r="28" spans="1:48" s="24" customFormat="1" ht="15" customHeight="1">
      <c r="A28" s="24" t="s">
        <v>187</v>
      </c>
    </row>
    <row r="29" spans="1:48">
      <c r="A29" s="38" t="s">
        <v>0</v>
      </c>
      <c r="B29" s="38" t="s">
        <v>1</v>
      </c>
      <c r="C29" s="38" t="s">
        <v>2</v>
      </c>
      <c r="D29" s="38" t="s">
        <v>3</v>
      </c>
      <c r="E29" s="38" t="s">
        <v>4</v>
      </c>
      <c r="F29" s="38" t="s">
        <v>5</v>
      </c>
      <c r="G29" s="38" t="s">
        <v>6</v>
      </c>
      <c r="H29" s="38" t="s">
        <v>7</v>
      </c>
      <c r="I29" s="38" t="s">
        <v>8</v>
      </c>
      <c r="J29" s="2" t="s">
        <v>9</v>
      </c>
      <c r="K29" s="2" t="s">
        <v>10</v>
      </c>
      <c r="L29" s="2" t="s">
        <v>11</v>
      </c>
      <c r="M29" s="2" t="s">
        <v>12</v>
      </c>
      <c r="N29" s="2" t="s">
        <v>13</v>
      </c>
      <c r="O29" s="2" t="s">
        <v>14</v>
      </c>
      <c r="P29" s="2" t="s">
        <v>15</v>
      </c>
      <c r="Q29" s="2" t="s">
        <v>16</v>
      </c>
      <c r="R29" s="2" t="s">
        <v>17</v>
      </c>
      <c r="S29" s="2" t="s">
        <v>18</v>
      </c>
      <c r="T29" s="2" t="s">
        <v>19</v>
      </c>
      <c r="U29" s="2" t="s">
        <v>20</v>
      </c>
      <c r="V29" s="2" t="s">
        <v>21</v>
      </c>
      <c r="W29" s="2" t="s">
        <v>22</v>
      </c>
      <c r="X29" s="2" t="s">
        <v>23</v>
      </c>
      <c r="Y29" s="2" t="s">
        <v>24</v>
      </c>
      <c r="Z29" s="2" t="s">
        <v>25</v>
      </c>
      <c r="AA29" s="2" t="s">
        <v>26</v>
      </c>
      <c r="AB29" s="2" t="s">
        <v>27</v>
      </c>
      <c r="AC29" s="2" t="s">
        <v>28</v>
      </c>
      <c r="AD29" s="2" t="s">
        <v>29</v>
      </c>
      <c r="AE29" s="2" t="s">
        <v>30</v>
      </c>
      <c r="AF29" s="2" t="s">
        <v>31</v>
      </c>
      <c r="AG29" s="2" t="s">
        <v>32</v>
      </c>
      <c r="AH29" s="2" t="s">
        <v>33</v>
      </c>
      <c r="AI29" s="2" t="s">
        <v>34</v>
      </c>
      <c r="AJ29" s="2" t="s">
        <v>35</v>
      </c>
      <c r="AK29" s="2" t="s">
        <v>36</v>
      </c>
      <c r="AL29" s="2" t="s">
        <v>37</v>
      </c>
      <c r="AM29" s="2" t="s">
        <v>38</v>
      </c>
      <c r="AN29" s="2" t="s">
        <v>39</v>
      </c>
      <c r="AO29" s="2" t="s">
        <v>40</v>
      </c>
      <c r="AP29" s="2" t="s">
        <v>41</v>
      </c>
      <c r="AQ29" s="2" t="s">
        <v>42</v>
      </c>
      <c r="AR29" s="2" t="s">
        <v>43</v>
      </c>
      <c r="AS29" s="2" t="s">
        <v>44</v>
      </c>
      <c r="AT29" s="2" t="s">
        <v>45</v>
      </c>
      <c r="AU29" s="2" t="s">
        <v>46</v>
      </c>
      <c r="AV29" s="2" t="s">
        <v>47</v>
      </c>
    </row>
    <row r="30" spans="1:48">
      <c r="A30" s="38"/>
      <c r="B30" s="38"/>
      <c r="C30" s="38"/>
      <c r="D30" s="38"/>
      <c r="E30" s="38"/>
      <c r="F30" s="38"/>
      <c r="G30" s="38"/>
      <c r="H30" s="38"/>
      <c r="I30" s="38"/>
      <c r="J30" s="2" t="s">
        <v>48</v>
      </c>
      <c r="K30" s="2" t="s">
        <v>49</v>
      </c>
      <c r="L30" s="2" t="s">
        <v>50</v>
      </c>
      <c r="M30" s="2" t="s">
        <v>51</v>
      </c>
      <c r="N30" s="2" t="s">
        <v>52</v>
      </c>
      <c r="O30" s="2" t="s">
        <v>53</v>
      </c>
      <c r="P30" s="2" t="s">
        <v>54</v>
      </c>
      <c r="Q30" s="2" t="s">
        <v>55</v>
      </c>
      <c r="R30" s="2" t="s">
        <v>56</v>
      </c>
      <c r="S30" s="2" t="s">
        <v>57</v>
      </c>
      <c r="T30" s="2" t="s">
        <v>58</v>
      </c>
      <c r="U30" s="2" t="s">
        <v>59</v>
      </c>
      <c r="V30" s="2" t="s">
        <v>60</v>
      </c>
      <c r="W30" s="2" t="s">
        <v>61</v>
      </c>
      <c r="X30" s="2" t="s">
        <v>62</v>
      </c>
      <c r="Y30" s="2" t="s">
        <v>63</v>
      </c>
      <c r="Z30" s="2" t="s">
        <v>64</v>
      </c>
      <c r="AA30" s="2" t="s">
        <v>65</v>
      </c>
      <c r="AB30" s="2" t="s">
        <v>66</v>
      </c>
      <c r="AC30" s="2" t="s">
        <v>67</v>
      </c>
      <c r="AD30" s="2" t="s">
        <v>68</v>
      </c>
      <c r="AE30" s="2" t="s">
        <v>69</v>
      </c>
      <c r="AF30" s="2" t="s">
        <v>70</v>
      </c>
      <c r="AG30" s="2" t="s">
        <v>71</v>
      </c>
      <c r="AH30" s="2" t="s">
        <v>72</v>
      </c>
      <c r="AI30" s="2" t="s">
        <v>73</v>
      </c>
      <c r="AJ30" s="2" t="s">
        <v>74</v>
      </c>
      <c r="AK30" s="2" t="s">
        <v>75</v>
      </c>
      <c r="AL30" s="2" t="s">
        <v>76</v>
      </c>
      <c r="AM30" s="2" t="s">
        <v>77</v>
      </c>
      <c r="AN30" s="2" t="s">
        <v>78</v>
      </c>
      <c r="AO30" s="2" t="s">
        <v>79</v>
      </c>
      <c r="AP30" s="2" t="s">
        <v>80</v>
      </c>
      <c r="AQ30" s="2" t="s">
        <v>81</v>
      </c>
      <c r="AR30" s="2" t="s">
        <v>82</v>
      </c>
      <c r="AS30" s="2" t="s">
        <v>83</v>
      </c>
      <c r="AT30" s="2" t="s">
        <v>84</v>
      </c>
      <c r="AU30" s="2" t="s">
        <v>85</v>
      </c>
      <c r="AV30" s="2" t="s">
        <v>86</v>
      </c>
    </row>
    <row r="31" spans="1:48">
      <c r="A31" s="38"/>
      <c r="B31" s="38"/>
      <c r="C31" s="38"/>
      <c r="D31" s="38"/>
      <c r="E31" s="38"/>
      <c r="F31" s="38"/>
      <c r="G31" s="38"/>
      <c r="H31" s="38"/>
      <c r="I31" s="38"/>
      <c r="J31" s="2" t="s">
        <v>87</v>
      </c>
      <c r="K31" s="2" t="s">
        <v>88</v>
      </c>
      <c r="L31" s="2" t="s">
        <v>89</v>
      </c>
      <c r="M31" s="2" t="s">
        <v>90</v>
      </c>
      <c r="N31" s="2" t="s">
        <v>91</v>
      </c>
      <c r="O31" s="2" t="s">
        <v>92</v>
      </c>
      <c r="P31" s="2" t="s">
        <v>93</v>
      </c>
      <c r="Q31" s="2" t="s">
        <v>94</v>
      </c>
      <c r="R31" s="2" t="s">
        <v>95</v>
      </c>
      <c r="S31" s="2" t="s">
        <v>96</v>
      </c>
      <c r="T31" s="2" t="s">
        <v>97</v>
      </c>
      <c r="U31" s="2" t="s">
        <v>98</v>
      </c>
      <c r="V31" s="2" t="s">
        <v>99</v>
      </c>
      <c r="W31" s="2" t="s">
        <v>100</v>
      </c>
      <c r="X31" s="2" t="s">
        <v>101</v>
      </c>
      <c r="Y31" s="2" t="s">
        <v>102</v>
      </c>
      <c r="Z31" s="2" t="s">
        <v>103</v>
      </c>
      <c r="AA31" s="2" t="s">
        <v>104</v>
      </c>
      <c r="AB31" s="2" t="s">
        <v>105</v>
      </c>
      <c r="AC31" s="2" t="s">
        <v>106</v>
      </c>
      <c r="AD31" s="2" t="s">
        <v>107</v>
      </c>
      <c r="AE31" s="2" t="s">
        <v>108</v>
      </c>
      <c r="AF31" s="2" t="s">
        <v>109</v>
      </c>
      <c r="AG31" s="2" t="s">
        <v>110</v>
      </c>
      <c r="AH31" s="2" t="s">
        <v>111</v>
      </c>
      <c r="AI31" s="2" t="s">
        <v>112</v>
      </c>
      <c r="AJ31" s="2" t="s">
        <v>113</v>
      </c>
      <c r="AK31" s="2" t="s">
        <v>114</v>
      </c>
      <c r="AL31" s="2" t="s">
        <v>115</v>
      </c>
      <c r="AM31" s="2" t="s">
        <v>116</v>
      </c>
      <c r="AN31" s="2" t="s">
        <v>117</v>
      </c>
      <c r="AO31" s="2" t="s">
        <v>118</v>
      </c>
      <c r="AP31" s="2" t="s">
        <v>119</v>
      </c>
      <c r="AQ31" s="2" t="s">
        <v>120</v>
      </c>
      <c r="AR31" s="2" t="s">
        <v>121</v>
      </c>
      <c r="AS31" s="2" t="s">
        <v>122</v>
      </c>
      <c r="AT31" s="2" t="s">
        <v>123</v>
      </c>
      <c r="AU31" s="2" t="s">
        <v>124</v>
      </c>
      <c r="AV31" s="2" t="s">
        <v>125</v>
      </c>
    </row>
    <row r="32" spans="1:48" ht="13.5" thickBot="1">
      <c r="A32" s="38"/>
      <c r="B32" s="38"/>
      <c r="C32" s="38"/>
      <c r="D32" s="38"/>
      <c r="E32" s="38"/>
      <c r="F32" s="38"/>
      <c r="G32" s="38"/>
      <c r="H32" s="38"/>
      <c r="I32" s="38"/>
      <c r="J32" s="2" t="s">
        <v>126</v>
      </c>
      <c r="K32" s="4">
        <v>202416</v>
      </c>
      <c r="L32" s="2">
        <v>202417</v>
      </c>
      <c r="M32" s="2">
        <v>202418</v>
      </c>
      <c r="N32" s="2">
        <v>202419</v>
      </c>
      <c r="O32" s="2">
        <v>202420</v>
      </c>
      <c r="P32" s="2">
        <v>202421</v>
      </c>
      <c r="Q32" s="2">
        <v>202422</v>
      </c>
      <c r="R32" s="2">
        <v>202423</v>
      </c>
      <c r="S32" s="2">
        <v>202424</v>
      </c>
      <c r="T32" s="2">
        <v>202425</v>
      </c>
      <c r="U32" s="2">
        <v>202426</v>
      </c>
      <c r="V32" s="2">
        <v>202427</v>
      </c>
      <c r="W32" s="2">
        <v>202428</v>
      </c>
      <c r="X32" s="2">
        <v>202429</v>
      </c>
      <c r="Y32" s="2">
        <v>202430</v>
      </c>
      <c r="Z32" s="2">
        <v>202431</v>
      </c>
      <c r="AA32" s="2">
        <v>202432</v>
      </c>
      <c r="AB32" s="2">
        <v>202433</v>
      </c>
      <c r="AC32" s="2">
        <v>202434</v>
      </c>
      <c r="AD32" s="2">
        <v>202435</v>
      </c>
      <c r="AE32" s="2">
        <v>202436</v>
      </c>
      <c r="AF32" s="2">
        <v>202437</v>
      </c>
      <c r="AG32" s="2">
        <v>202438</v>
      </c>
      <c r="AH32" s="2">
        <v>202439</v>
      </c>
      <c r="AI32" s="2">
        <v>202440</v>
      </c>
      <c r="AJ32" s="2">
        <v>202441</v>
      </c>
      <c r="AK32" s="2">
        <v>202442</v>
      </c>
      <c r="AL32" s="2">
        <v>202443</v>
      </c>
      <c r="AM32" s="2">
        <v>202444</v>
      </c>
      <c r="AN32" s="2">
        <v>202445</v>
      </c>
      <c r="AO32" s="2">
        <v>202446</v>
      </c>
      <c r="AP32" s="2">
        <v>202447</v>
      </c>
      <c r="AQ32" s="2">
        <v>202448</v>
      </c>
      <c r="AR32" s="2">
        <v>202449</v>
      </c>
      <c r="AS32" s="2">
        <v>202450</v>
      </c>
      <c r="AT32" s="2">
        <v>202451</v>
      </c>
      <c r="AU32" s="2">
        <v>202452</v>
      </c>
      <c r="AV32" s="2">
        <v>202453</v>
      </c>
    </row>
    <row r="33" spans="1:48" ht="13.5" thickTop="1">
      <c r="A33" s="39" t="s">
        <v>127</v>
      </c>
      <c r="B33" s="39"/>
      <c r="C33" s="12" t="s">
        <v>128</v>
      </c>
      <c r="D33" s="39" t="s">
        <v>129</v>
      </c>
      <c r="E33" s="39" t="s">
        <v>130</v>
      </c>
      <c r="F33" s="39" t="s">
        <v>131</v>
      </c>
      <c r="G33" s="39" t="s">
        <v>132</v>
      </c>
      <c r="H33" s="39" t="s">
        <v>167</v>
      </c>
      <c r="I33" s="39" t="s">
        <v>168</v>
      </c>
      <c r="J33" s="13" t="s">
        <v>133</v>
      </c>
      <c r="K33" s="14">
        <v>15</v>
      </c>
      <c r="L33" s="14">
        <v>300</v>
      </c>
      <c r="M33" s="14">
        <v>21</v>
      </c>
      <c r="N33" s="14">
        <v>21</v>
      </c>
      <c r="O33" s="14">
        <v>21</v>
      </c>
      <c r="P33" s="14">
        <v>21</v>
      </c>
      <c r="Q33" s="14">
        <v>21</v>
      </c>
      <c r="R33" s="14">
        <v>21</v>
      </c>
      <c r="S33" s="14">
        <v>21</v>
      </c>
      <c r="T33" s="14">
        <v>17</v>
      </c>
      <c r="U33" s="14">
        <v>15</v>
      </c>
      <c r="V33" s="14">
        <v>15</v>
      </c>
      <c r="W33" s="14">
        <v>15</v>
      </c>
      <c r="X33" s="14">
        <v>15</v>
      </c>
      <c r="Y33" s="14">
        <v>17</v>
      </c>
      <c r="Z33" s="14">
        <v>17</v>
      </c>
      <c r="AA33" s="14">
        <v>17</v>
      </c>
      <c r="AB33" s="14">
        <v>17</v>
      </c>
      <c r="AC33" s="14">
        <v>20</v>
      </c>
      <c r="AD33" s="14">
        <v>26</v>
      </c>
      <c r="AE33" s="14">
        <v>27</v>
      </c>
      <c r="AF33" s="14">
        <v>54</v>
      </c>
      <c r="AG33" s="14">
        <v>29</v>
      </c>
      <c r="AH33" s="14">
        <v>26</v>
      </c>
      <c r="AI33" s="14">
        <v>14</v>
      </c>
      <c r="AJ33" s="14">
        <v>11</v>
      </c>
      <c r="AK33" s="14">
        <v>17</v>
      </c>
      <c r="AL33" s="14">
        <v>15</v>
      </c>
      <c r="AM33" s="14">
        <v>15</v>
      </c>
      <c r="AN33" s="14">
        <v>15</v>
      </c>
      <c r="AO33" s="14">
        <v>15</v>
      </c>
      <c r="AP33" s="14">
        <v>15</v>
      </c>
      <c r="AQ33" s="14">
        <v>15</v>
      </c>
      <c r="AR33" s="14">
        <v>15</v>
      </c>
      <c r="AS33" s="14">
        <v>17</v>
      </c>
      <c r="AT33" s="14">
        <v>15</v>
      </c>
      <c r="AU33" s="14">
        <v>15</v>
      </c>
      <c r="AV33" s="14">
        <v>15</v>
      </c>
    </row>
    <row r="34" spans="1:48">
      <c r="A34" s="37" t="s">
        <v>127</v>
      </c>
      <c r="B34" s="37"/>
      <c r="C34" s="35" t="s">
        <v>134</v>
      </c>
      <c r="D34" s="37" t="s">
        <v>129</v>
      </c>
      <c r="E34" s="37" t="s">
        <v>130</v>
      </c>
      <c r="F34" s="37" t="s">
        <v>131</v>
      </c>
      <c r="G34" s="37" t="s">
        <v>132</v>
      </c>
      <c r="H34" s="37" t="s">
        <v>167</v>
      </c>
      <c r="I34" s="37" t="s">
        <v>168</v>
      </c>
      <c r="J34" s="2" t="s">
        <v>135</v>
      </c>
      <c r="K34" s="1">
        <v>50</v>
      </c>
      <c r="L34" s="1">
        <v>22</v>
      </c>
      <c r="M34" s="1">
        <v>279</v>
      </c>
      <c r="N34" s="1">
        <v>257</v>
      </c>
      <c r="O34" s="1">
        <v>235</v>
      </c>
      <c r="P34" s="1">
        <v>213</v>
      </c>
      <c r="Q34" s="1">
        <v>191</v>
      </c>
      <c r="R34" s="1">
        <v>169</v>
      </c>
      <c r="S34" s="1">
        <v>147</v>
      </c>
      <c r="T34" s="1">
        <v>147</v>
      </c>
      <c r="U34" s="1">
        <v>143</v>
      </c>
      <c r="V34" s="1">
        <v>137</v>
      </c>
      <c r="W34" s="1">
        <v>131</v>
      </c>
      <c r="X34" s="1">
        <v>125</v>
      </c>
      <c r="Y34" s="1">
        <v>119</v>
      </c>
      <c r="Z34" s="1">
        <v>115</v>
      </c>
      <c r="AA34" s="1">
        <v>111</v>
      </c>
      <c r="AB34" s="1">
        <v>111</v>
      </c>
      <c r="AC34" s="1">
        <v>113</v>
      </c>
      <c r="AD34" s="1">
        <v>118</v>
      </c>
      <c r="AE34" s="1">
        <v>129</v>
      </c>
      <c r="AF34" s="1">
        <v>141</v>
      </c>
      <c r="AG34" s="1">
        <v>178</v>
      </c>
      <c r="AH34" s="1">
        <v>190</v>
      </c>
      <c r="AI34" s="1">
        <v>199</v>
      </c>
      <c r="AJ34" s="1">
        <v>196</v>
      </c>
      <c r="AK34" s="1">
        <v>187</v>
      </c>
      <c r="AL34" s="1">
        <v>178</v>
      </c>
      <c r="AM34" s="1">
        <v>166</v>
      </c>
      <c r="AN34" s="1">
        <v>127</v>
      </c>
      <c r="AO34" s="1">
        <v>113</v>
      </c>
      <c r="AP34" s="1">
        <v>102</v>
      </c>
      <c r="AQ34" s="1">
        <v>103</v>
      </c>
      <c r="AR34" s="1">
        <v>107</v>
      </c>
      <c r="AS34" s="1">
        <v>105</v>
      </c>
      <c r="AT34" s="1">
        <v>107</v>
      </c>
      <c r="AU34" s="1">
        <v>107</v>
      </c>
      <c r="AV34" s="1">
        <v>107</v>
      </c>
    </row>
    <row r="35" spans="1:48">
      <c r="A35" s="37" t="s">
        <v>127</v>
      </c>
      <c r="B35" s="37"/>
      <c r="C35" s="36" t="s">
        <v>172</v>
      </c>
      <c r="D35" s="37" t="s">
        <v>129</v>
      </c>
      <c r="E35" s="37" t="s">
        <v>130</v>
      </c>
      <c r="F35" s="37" t="s">
        <v>131</v>
      </c>
      <c r="G35" s="37" t="s">
        <v>132</v>
      </c>
      <c r="I35" s="1">
        <v>12</v>
      </c>
      <c r="J35" s="2" t="s">
        <v>136</v>
      </c>
      <c r="K35" s="15">
        <v>43</v>
      </c>
      <c r="L35" s="15">
        <v>43</v>
      </c>
      <c r="M35" s="15">
        <v>43</v>
      </c>
      <c r="N35" s="15">
        <v>43</v>
      </c>
      <c r="O35" s="15">
        <v>43</v>
      </c>
      <c r="P35" s="15">
        <v>43</v>
      </c>
      <c r="Q35" s="15">
        <v>43</v>
      </c>
      <c r="R35" s="15">
        <v>43</v>
      </c>
      <c r="S35" s="15">
        <v>21</v>
      </c>
      <c r="T35" s="15">
        <v>21</v>
      </c>
      <c r="U35" s="15">
        <v>21</v>
      </c>
      <c r="V35" s="15">
        <v>21</v>
      </c>
      <c r="W35" s="15">
        <v>21</v>
      </c>
      <c r="X35" s="15">
        <v>21</v>
      </c>
      <c r="Y35" s="15">
        <v>21</v>
      </c>
      <c r="Z35" s="15">
        <v>21</v>
      </c>
      <c r="AA35" s="15">
        <v>17</v>
      </c>
      <c r="AB35" s="15">
        <v>15</v>
      </c>
      <c r="AC35" s="15">
        <v>15</v>
      </c>
      <c r="AD35" s="15">
        <v>15</v>
      </c>
      <c r="AE35" s="15">
        <v>15</v>
      </c>
      <c r="AF35" s="15">
        <v>17</v>
      </c>
      <c r="AG35" s="15">
        <v>17</v>
      </c>
      <c r="AH35" s="15">
        <v>17</v>
      </c>
      <c r="AI35" s="15">
        <v>17</v>
      </c>
      <c r="AJ35" s="15">
        <v>20</v>
      </c>
      <c r="AK35" s="15">
        <v>26</v>
      </c>
      <c r="AL35" s="15">
        <v>27</v>
      </c>
      <c r="AM35" s="15">
        <v>54</v>
      </c>
      <c r="AN35" s="15">
        <v>29</v>
      </c>
      <c r="AO35" s="15">
        <v>26</v>
      </c>
      <c r="AP35" s="15">
        <v>14</v>
      </c>
      <c r="AQ35" s="15">
        <v>11</v>
      </c>
      <c r="AR35" s="15">
        <v>17</v>
      </c>
      <c r="AS35" s="15">
        <v>15</v>
      </c>
      <c r="AT35" s="15">
        <v>15</v>
      </c>
      <c r="AU35" s="15">
        <v>15</v>
      </c>
      <c r="AV35" s="15">
        <v>15</v>
      </c>
    </row>
    <row r="36" spans="1:48">
      <c r="A36" s="37" t="s">
        <v>127</v>
      </c>
      <c r="B36" s="37"/>
      <c r="C36" s="34" t="s">
        <v>200</v>
      </c>
      <c r="D36" s="37" t="s">
        <v>129</v>
      </c>
      <c r="E36" s="37" t="s">
        <v>130</v>
      </c>
      <c r="F36" s="37" t="s">
        <v>131</v>
      </c>
      <c r="G36" s="37" t="s">
        <v>132</v>
      </c>
      <c r="I36" s="10">
        <v>15</v>
      </c>
      <c r="J36" s="2" t="s">
        <v>137</v>
      </c>
      <c r="M36" s="11" t="s">
        <v>138</v>
      </c>
      <c r="R36" s="11" t="s">
        <v>138</v>
      </c>
      <c r="AA36" s="11" t="s">
        <v>138</v>
      </c>
      <c r="AF36" s="11" t="s">
        <v>138</v>
      </c>
      <c r="AG36" s="11" t="s">
        <v>138</v>
      </c>
      <c r="AH36" s="11" t="s">
        <v>138</v>
      </c>
      <c r="AI36" s="11" t="s">
        <v>138</v>
      </c>
      <c r="AJ36" s="11" t="s">
        <v>139</v>
      </c>
      <c r="AK36" s="11" t="s">
        <v>140</v>
      </c>
      <c r="AL36" s="11" t="s">
        <v>141</v>
      </c>
      <c r="AM36" s="11" t="s">
        <v>142</v>
      </c>
      <c r="AN36" s="11" t="s">
        <v>143</v>
      </c>
      <c r="AO36" s="11" t="s">
        <v>140</v>
      </c>
      <c r="AP36" s="11" t="s">
        <v>144</v>
      </c>
      <c r="AQ36" s="11" t="s">
        <v>145</v>
      </c>
      <c r="AR36" s="11" t="s">
        <v>138</v>
      </c>
    </row>
    <row r="37" spans="1:48">
      <c r="A37" s="37" t="s">
        <v>127</v>
      </c>
      <c r="B37" s="37"/>
      <c r="D37" s="37" t="s">
        <v>169</v>
      </c>
      <c r="E37" s="37" t="s">
        <v>146</v>
      </c>
      <c r="F37" s="37" t="s">
        <v>131</v>
      </c>
      <c r="G37" s="37" t="s">
        <v>132</v>
      </c>
      <c r="H37" s="37"/>
      <c r="I37" s="37">
        <v>45</v>
      </c>
      <c r="J37" s="2" t="s">
        <v>147</v>
      </c>
      <c r="K37" s="1">
        <v>28</v>
      </c>
      <c r="L37" s="1">
        <v>28</v>
      </c>
      <c r="M37" s="1">
        <v>26</v>
      </c>
      <c r="N37" s="1">
        <v>28</v>
      </c>
      <c r="O37" s="1">
        <v>28</v>
      </c>
      <c r="P37" s="1">
        <v>28</v>
      </c>
      <c r="Q37" s="1">
        <v>28</v>
      </c>
      <c r="R37" s="1">
        <v>26</v>
      </c>
      <c r="S37" s="1">
        <v>6</v>
      </c>
      <c r="T37" s="1">
        <v>6</v>
      </c>
      <c r="U37" s="1">
        <v>6</v>
      </c>
      <c r="V37" s="1">
        <v>6</v>
      </c>
      <c r="W37" s="1">
        <v>6</v>
      </c>
      <c r="X37" s="1">
        <v>6</v>
      </c>
      <c r="Y37" s="1">
        <v>6</v>
      </c>
      <c r="Z37" s="1">
        <v>6</v>
      </c>
    </row>
    <row r="38" spans="1:48">
      <c r="A38" s="37" t="s">
        <v>127</v>
      </c>
      <c r="B38" s="37"/>
      <c r="D38" s="37" t="s">
        <v>169</v>
      </c>
      <c r="E38" s="37" t="s">
        <v>146</v>
      </c>
      <c r="F38" s="37" t="s">
        <v>131</v>
      </c>
      <c r="G38" s="37" t="s">
        <v>132</v>
      </c>
      <c r="H38" s="37"/>
      <c r="I38" s="37">
        <v>45</v>
      </c>
      <c r="J38" s="2" t="s">
        <v>148</v>
      </c>
    </row>
    <row r="39" spans="1:48">
      <c r="A39" s="37" t="s">
        <v>127</v>
      </c>
      <c r="B39" s="37"/>
      <c r="D39" s="37" t="s">
        <v>169</v>
      </c>
      <c r="E39" s="37" t="s">
        <v>146</v>
      </c>
      <c r="F39" s="37" t="s">
        <v>131</v>
      </c>
      <c r="G39" s="37" t="s">
        <v>132</v>
      </c>
      <c r="H39" s="37"/>
      <c r="I39" s="37">
        <v>45</v>
      </c>
      <c r="J39" s="2" t="s">
        <v>149</v>
      </c>
      <c r="K39" s="1">
        <v>1007</v>
      </c>
      <c r="L39" s="1">
        <v>1191</v>
      </c>
      <c r="M39" s="1">
        <v>847</v>
      </c>
      <c r="N39" s="1">
        <v>786</v>
      </c>
      <c r="O39" s="1">
        <v>725</v>
      </c>
      <c r="P39" s="1">
        <v>844</v>
      </c>
      <c r="Q39" s="1">
        <v>933</v>
      </c>
      <c r="R39" s="1">
        <v>868</v>
      </c>
      <c r="S39" s="1">
        <v>807</v>
      </c>
      <c r="T39" s="1">
        <v>1146</v>
      </c>
      <c r="U39" s="1">
        <v>1089</v>
      </c>
      <c r="V39" s="1">
        <v>1034</v>
      </c>
      <c r="W39" s="1">
        <v>979</v>
      </c>
      <c r="X39" s="1">
        <v>924</v>
      </c>
      <c r="Y39" s="1">
        <v>869</v>
      </c>
      <c r="Z39" s="1">
        <v>982</v>
      </c>
    </row>
    <row r="40" spans="1:48">
      <c r="A40" s="37" t="s">
        <v>150</v>
      </c>
      <c r="C40" s="1" t="s">
        <v>128</v>
      </c>
      <c r="D40" s="1" t="s">
        <v>129</v>
      </c>
      <c r="E40" s="37" t="s">
        <v>130</v>
      </c>
      <c r="F40" s="37" t="s">
        <v>131</v>
      </c>
      <c r="G40" s="37" t="s">
        <v>132</v>
      </c>
      <c r="H40" s="37" t="s">
        <v>167</v>
      </c>
      <c r="I40" s="37" t="s">
        <v>168</v>
      </c>
      <c r="J40" s="2" t="s">
        <v>151</v>
      </c>
      <c r="K40" s="1">
        <v>240</v>
      </c>
      <c r="O40" s="1">
        <v>180</v>
      </c>
      <c r="S40" s="1">
        <v>400</v>
      </c>
      <c r="AB40" s="1">
        <v>310</v>
      </c>
      <c r="AC40" s="16"/>
      <c r="AI40" s="17">
        <v>391</v>
      </c>
      <c r="AM40" s="17"/>
      <c r="AQ40" s="17">
        <v>144</v>
      </c>
      <c r="AU40" s="17">
        <v>178</v>
      </c>
    </row>
    <row r="41" spans="1:48">
      <c r="A41" s="37" t="s">
        <v>150</v>
      </c>
      <c r="B41" s="1" t="s">
        <v>152</v>
      </c>
      <c r="C41" s="1" t="s">
        <v>153</v>
      </c>
      <c r="D41" s="1" t="s">
        <v>154</v>
      </c>
      <c r="E41" s="37" t="s">
        <v>130</v>
      </c>
      <c r="F41" s="37" t="s">
        <v>131</v>
      </c>
      <c r="G41" s="37" t="s">
        <v>132</v>
      </c>
      <c r="H41" s="37" t="s">
        <v>167</v>
      </c>
      <c r="I41" s="37" t="s">
        <v>168</v>
      </c>
      <c r="J41" s="2" t="s">
        <v>155</v>
      </c>
      <c r="K41" s="23">
        <v>786</v>
      </c>
      <c r="L41" s="23">
        <f t="shared" ref="L41:P41" si="57">K41+K40-K43</f>
        <v>993</v>
      </c>
      <c r="M41" s="23">
        <f t="shared" si="57"/>
        <v>726</v>
      </c>
      <c r="N41" s="23">
        <f t="shared" si="57"/>
        <v>676</v>
      </c>
      <c r="O41" s="23">
        <f t="shared" si="57"/>
        <v>629</v>
      </c>
      <c r="P41" s="23">
        <f t="shared" si="57"/>
        <v>762</v>
      </c>
      <c r="Q41" s="23">
        <f>P41+P40-P43</f>
        <v>709.86500000000001</v>
      </c>
      <c r="R41" s="23">
        <f t="shared" ref="R41:AV41" si="58">Q41+Q40-Q43</f>
        <v>639.16499999999996</v>
      </c>
      <c r="S41" s="23">
        <f t="shared" si="58"/>
        <v>579.13</v>
      </c>
      <c r="T41" s="23">
        <f t="shared" si="58"/>
        <v>920.28</v>
      </c>
      <c r="U41" s="23">
        <f t="shared" si="58"/>
        <v>865.43</v>
      </c>
      <c r="V41" s="23">
        <f t="shared" si="58"/>
        <v>811.57999999999993</v>
      </c>
      <c r="W41" s="23">
        <f t="shared" si="58"/>
        <v>757.7299999999999</v>
      </c>
      <c r="X41" s="23">
        <f t="shared" si="58"/>
        <v>715.7299999999999</v>
      </c>
      <c r="Y41" s="23">
        <f t="shared" si="58"/>
        <v>673.7299999999999</v>
      </c>
      <c r="Z41" s="23">
        <f t="shared" si="58"/>
        <v>630.7299999999999</v>
      </c>
      <c r="AA41" s="23">
        <f t="shared" si="58"/>
        <v>587.7299999999999</v>
      </c>
      <c r="AB41" s="23">
        <f t="shared" si="58"/>
        <v>541.7299999999999</v>
      </c>
      <c r="AC41" s="23">
        <f t="shared" si="58"/>
        <v>808.7299999999999</v>
      </c>
      <c r="AD41" s="23">
        <f t="shared" si="58"/>
        <v>762.7299999999999</v>
      </c>
      <c r="AE41" s="23">
        <f t="shared" si="58"/>
        <v>711.7299999999999</v>
      </c>
      <c r="AF41" s="23">
        <f t="shared" si="58"/>
        <v>660.7299999999999</v>
      </c>
      <c r="AG41" s="23">
        <f t="shared" si="58"/>
        <v>584.7299999999999</v>
      </c>
      <c r="AH41" s="23">
        <f t="shared" si="58"/>
        <v>528.7299999999999</v>
      </c>
      <c r="AI41" s="23">
        <f t="shared" si="58"/>
        <v>474.7299999999999</v>
      </c>
      <c r="AJ41" s="23">
        <f t="shared" si="58"/>
        <v>821.7299999999999</v>
      </c>
      <c r="AK41" s="23">
        <f t="shared" si="58"/>
        <v>773.7299999999999</v>
      </c>
      <c r="AL41" s="23">
        <f t="shared" si="58"/>
        <v>709.7299999999999</v>
      </c>
      <c r="AM41" s="23">
        <f t="shared" si="58"/>
        <v>643.7299999999999</v>
      </c>
      <c r="AN41" s="23">
        <f t="shared" si="58"/>
        <v>523.7299999999999</v>
      </c>
      <c r="AO41" s="23">
        <f t="shared" si="58"/>
        <v>454.7299999999999</v>
      </c>
      <c r="AP41" s="23">
        <f t="shared" si="58"/>
        <v>391.7299999999999</v>
      </c>
      <c r="AQ41" s="23">
        <f t="shared" si="58"/>
        <v>352.7299999999999</v>
      </c>
      <c r="AR41" s="23">
        <f t="shared" si="58"/>
        <v>463.7299999999999</v>
      </c>
      <c r="AS41" s="23">
        <f t="shared" si="58"/>
        <v>418.7299999999999</v>
      </c>
      <c r="AT41" s="23">
        <f t="shared" si="58"/>
        <v>375.7299999999999</v>
      </c>
      <c r="AU41" s="23">
        <f t="shared" si="58"/>
        <v>333.7299999999999</v>
      </c>
      <c r="AV41" s="23">
        <f t="shared" si="58"/>
        <v>469.7299999999999</v>
      </c>
    </row>
    <row r="42" spans="1:48">
      <c r="A42" s="37" t="s">
        <v>150</v>
      </c>
      <c r="B42" s="1" t="s">
        <v>156</v>
      </c>
      <c r="C42" s="1">
        <v>9</v>
      </c>
      <c r="D42" s="1" t="s">
        <v>157</v>
      </c>
      <c r="E42" s="37" t="s">
        <v>130</v>
      </c>
      <c r="F42" s="37" t="s">
        <v>131</v>
      </c>
      <c r="G42" s="1" t="s">
        <v>158</v>
      </c>
      <c r="H42" s="37" t="s">
        <v>167</v>
      </c>
      <c r="I42" s="37" t="s">
        <v>168</v>
      </c>
      <c r="J42" s="2" t="s">
        <v>159</v>
      </c>
      <c r="K42" s="11">
        <v>7.9</v>
      </c>
      <c r="L42" s="11">
        <v>9.6</v>
      </c>
      <c r="M42" s="11">
        <v>15.1</v>
      </c>
      <c r="N42" s="11">
        <v>14.4</v>
      </c>
      <c r="O42" s="11">
        <v>13.1</v>
      </c>
      <c r="P42" s="11">
        <v>15.9</v>
      </c>
      <c r="Q42" s="11">
        <v>15.2</v>
      </c>
      <c r="R42" s="11">
        <v>14.5</v>
      </c>
      <c r="S42" s="11">
        <v>14</v>
      </c>
      <c r="T42" s="11">
        <v>23.1</v>
      </c>
      <c r="U42" s="11">
        <v>22.1</v>
      </c>
      <c r="V42" s="11">
        <v>21.1</v>
      </c>
      <c r="W42" s="11">
        <v>20.100000000000001</v>
      </c>
      <c r="X42" s="11">
        <v>18.2</v>
      </c>
      <c r="Y42" s="11">
        <v>17.3</v>
      </c>
      <c r="Z42" s="11">
        <v>16.3</v>
      </c>
      <c r="AA42" s="11">
        <v>14.7</v>
      </c>
      <c r="AB42" s="11">
        <v>13.1</v>
      </c>
      <c r="AC42" s="11">
        <v>16</v>
      </c>
      <c r="AD42" s="11">
        <v>14.6</v>
      </c>
      <c r="AE42" s="11">
        <v>13.5</v>
      </c>
      <c r="AF42" s="11">
        <v>12.9</v>
      </c>
      <c r="AG42" s="11">
        <v>13.4</v>
      </c>
      <c r="AH42" s="11">
        <v>11.8</v>
      </c>
      <c r="AI42" s="11">
        <v>10</v>
      </c>
      <c r="AJ42" s="11">
        <v>12.3</v>
      </c>
      <c r="AK42" s="11">
        <v>10.8</v>
      </c>
      <c r="AL42" s="11">
        <v>10</v>
      </c>
      <c r="AM42" s="11">
        <v>10</v>
      </c>
      <c r="AN42" s="11">
        <v>12</v>
      </c>
      <c r="AO42" s="11">
        <v>12</v>
      </c>
      <c r="AP42" s="11">
        <v>12</v>
      </c>
      <c r="AQ42" s="11">
        <v>10.7</v>
      </c>
      <c r="AR42" s="11">
        <v>12.8</v>
      </c>
      <c r="AS42" s="11">
        <v>12</v>
      </c>
      <c r="AT42" s="11">
        <v>11</v>
      </c>
      <c r="AU42" s="11">
        <v>10</v>
      </c>
      <c r="AV42" s="11">
        <v>13.2</v>
      </c>
    </row>
    <row r="43" spans="1:48">
      <c r="A43" s="37" t="s">
        <v>150</v>
      </c>
      <c r="B43" s="1" t="s">
        <v>160</v>
      </c>
      <c r="C43" s="1">
        <v>800</v>
      </c>
      <c r="D43" s="37"/>
      <c r="E43" s="37" t="s">
        <v>130</v>
      </c>
      <c r="F43" s="37" t="s">
        <v>131</v>
      </c>
      <c r="H43" s="37" t="s">
        <v>167</v>
      </c>
      <c r="I43" s="37" t="s">
        <v>168</v>
      </c>
      <c r="J43" s="2" t="s">
        <v>161</v>
      </c>
      <c r="K43" s="9">
        <f>K45+K44</f>
        <v>33</v>
      </c>
      <c r="L43" s="9">
        <f t="shared" ref="L43" si="59">L45+L44</f>
        <v>267</v>
      </c>
      <c r="M43" s="9">
        <f t="shared" ref="M43" si="60">M45+M44</f>
        <v>50</v>
      </c>
      <c r="N43" s="9">
        <f t="shared" ref="N43" si="61">N45+N44</f>
        <v>47</v>
      </c>
      <c r="O43" s="9">
        <f t="shared" ref="O43" si="62">O45+O44</f>
        <v>47</v>
      </c>
      <c r="P43" s="9">
        <f t="shared" ref="P43" si="63">P45+P44</f>
        <v>52.134999999999998</v>
      </c>
      <c r="Q43" s="9">
        <f t="shared" ref="Q43" si="64">Q45+Q44</f>
        <v>70.7</v>
      </c>
      <c r="R43" s="9">
        <f t="shared" ref="R43" si="65">R45+R44</f>
        <v>60.034999999999997</v>
      </c>
      <c r="S43" s="9">
        <f t="shared" ref="S43" si="66">S45+S44</f>
        <v>58.85</v>
      </c>
      <c r="T43" s="9">
        <f t="shared" ref="T43" si="67">T45+T44</f>
        <v>54.85</v>
      </c>
      <c r="U43" s="9">
        <f t="shared" ref="U43" si="68">U45+U44</f>
        <v>53.85</v>
      </c>
      <c r="V43" s="9">
        <f t="shared" ref="V43" si="69">V45+V44</f>
        <v>53.85</v>
      </c>
      <c r="W43" s="9">
        <f t="shared" ref="W43" si="70">W45+W44</f>
        <v>42</v>
      </c>
      <c r="X43" s="9">
        <f t="shared" ref="X43" si="71">X45+X44</f>
        <v>42</v>
      </c>
      <c r="Y43" s="9">
        <f t="shared" ref="Y43" si="72">Y45+Y44</f>
        <v>43</v>
      </c>
      <c r="Z43" s="9">
        <f t="shared" ref="Z43" si="73">Z45+Z44</f>
        <v>43</v>
      </c>
      <c r="AA43" s="9">
        <f t="shared" ref="AA43" si="74">AA45+AA44</f>
        <v>46</v>
      </c>
      <c r="AB43" s="9">
        <f t="shared" ref="AB43" si="75">AB45+AB44</f>
        <v>43</v>
      </c>
      <c r="AC43" s="9">
        <f t="shared" ref="AC43" si="76">AC45+AC44</f>
        <v>46</v>
      </c>
      <c r="AD43" s="9">
        <f t="shared" ref="AD43" si="77">AD45+AD44</f>
        <v>51</v>
      </c>
      <c r="AE43" s="9">
        <f t="shared" ref="AE43" si="78">AE45+AE44</f>
        <v>51</v>
      </c>
      <c r="AF43" s="9">
        <f t="shared" ref="AF43" si="79">AF45+AF44</f>
        <v>76</v>
      </c>
      <c r="AG43" s="9">
        <f t="shared" ref="AG43" si="80">AG45+AG44</f>
        <v>56</v>
      </c>
      <c r="AH43" s="9">
        <f t="shared" ref="AH43" si="81">AH45+AH44</f>
        <v>54</v>
      </c>
      <c r="AI43" s="9">
        <f t="shared" ref="AI43" si="82">AI45+AI44</f>
        <v>44</v>
      </c>
      <c r="AJ43" s="9">
        <f t="shared" ref="AJ43" si="83">AJ45+AJ44</f>
        <v>48</v>
      </c>
      <c r="AK43" s="9">
        <f t="shared" ref="AK43" si="84">AK45+AK44</f>
        <v>64</v>
      </c>
      <c r="AL43" s="9">
        <f t="shared" ref="AL43" si="85">AL45+AL44</f>
        <v>66</v>
      </c>
      <c r="AM43" s="9">
        <f t="shared" ref="AM43" si="86">AM45+AM44</f>
        <v>120</v>
      </c>
      <c r="AN43" s="9">
        <f t="shared" ref="AN43" si="87">AN45+AN44</f>
        <v>69</v>
      </c>
      <c r="AO43" s="9">
        <f t="shared" ref="AO43" si="88">AO45+AO44</f>
        <v>63</v>
      </c>
      <c r="AP43" s="9">
        <f t="shared" ref="AP43" si="89">AP45+AP44</f>
        <v>39</v>
      </c>
      <c r="AQ43" s="9">
        <f t="shared" ref="AQ43" si="90">AQ45+AQ44</f>
        <v>33</v>
      </c>
      <c r="AR43" s="9">
        <f t="shared" ref="AR43" si="91">AR45+AR44</f>
        <v>45</v>
      </c>
      <c r="AS43" s="9">
        <f t="shared" ref="AS43" si="92">AS45+AS44</f>
        <v>43</v>
      </c>
      <c r="AT43" s="9">
        <f t="shared" ref="AT43" si="93">AT45+AT44</f>
        <v>42</v>
      </c>
      <c r="AU43" s="9">
        <f t="shared" ref="AU43" si="94">AU45+AU44</f>
        <v>42</v>
      </c>
      <c r="AV43" s="9">
        <f t="shared" ref="AV43" si="95">AV45+AV44</f>
        <v>42</v>
      </c>
    </row>
    <row r="44" spans="1:48">
      <c r="A44" s="37" t="s">
        <v>150</v>
      </c>
      <c r="B44" s="1" t="s">
        <v>162</v>
      </c>
      <c r="C44" s="1">
        <v>3</v>
      </c>
      <c r="D44" s="37"/>
      <c r="E44" s="37" t="s">
        <v>130</v>
      </c>
      <c r="F44" s="37" t="s">
        <v>131</v>
      </c>
      <c r="G44" s="37"/>
      <c r="I44" s="18">
        <v>21</v>
      </c>
      <c r="J44" s="2" t="s">
        <v>163</v>
      </c>
      <c r="K44" s="15">
        <v>18</v>
      </c>
      <c r="L44" s="15">
        <v>30</v>
      </c>
      <c r="M44" s="15">
        <v>33</v>
      </c>
      <c r="N44" s="15">
        <v>30</v>
      </c>
      <c r="O44" s="15">
        <v>30</v>
      </c>
      <c r="P44" s="22">
        <f t="shared" ref="P44:V44" si="96">$I45+P$21*$G42</f>
        <v>35.134999999999998</v>
      </c>
      <c r="Q44" s="22">
        <f t="shared" si="96"/>
        <v>53.7</v>
      </c>
      <c r="R44" s="22">
        <f t="shared" si="96"/>
        <v>43.034999999999997</v>
      </c>
      <c r="S44" s="22">
        <f t="shared" si="96"/>
        <v>41.85</v>
      </c>
      <c r="T44" s="22">
        <f t="shared" si="96"/>
        <v>41.85</v>
      </c>
      <c r="U44" s="22">
        <f t="shared" si="96"/>
        <v>41.85</v>
      </c>
      <c r="V44" s="22">
        <f t="shared" si="96"/>
        <v>41.85</v>
      </c>
      <c r="W44" s="15">
        <v>30</v>
      </c>
      <c r="X44" s="15">
        <v>30</v>
      </c>
      <c r="Y44" s="15">
        <v>30</v>
      </c>
      <c r="Z44" s="15">
        <v>30</v>
      </c>
      <c r="AA44" s="15">
        <v>33</v>
      </c>
      <c r="AB44" s="15">
        <v>30</v>
      </c>
      <c r="AC44" s="15">
        <v>30</v>
      </c>
      <c r="AD44" s="15">
        <v>30</v>
      </c>
      <c r="AE44" s="15">
        <v>30</v>
      </c>
      <c r="AF44" s="15">
        <v>33</v>
      </c>
      <c r="AG44" s="15">
        <v>33</v>
      </c>
      <c r="AH44" s="15">
        <v>33</v>
      </c>
      <c r="AI44" s="15">
        <v>33</v>
      </c>
      <c r="AJ44" s="15">
        <v>39</v>
      </c>
      <c r="AK44" s="15">
        <v>51</v>
      </c>
      <c r="AL44" s="15">
        <v>54</v>
      </c>
      <c r="AM44" s="15">
        <v>108</v>
      </c>
      <c r="AN44" s="15">
        <v>57</v>
      </c>
      <c r="AO44" s="15">
        <v>51</v>
      </c>
      <c r="AP44" s="15">
        <v>27</v>
      </c>
      <c r="AQ44" s="15">
        <v>21</v>
      </c>
      <c r="AR44" s="15">
        <v>33</v>
      </c>
      <c r="AS44" s="15">
        <v>30</v>
      </c>
      <c r="AT44" s="15">
        <v>30</v>
      </c>
      <c r="AU44" s="15">
        <v>30</v>
      </c>
      <c r="AV44" s="15">
        <v>30</v>
      </c>
    </row>
    <row r="45" spans="1:48">
      <c r="A45" s="37" t="s">
        <v>150</v>
      </c>
      <c r="B45" s="1" t="s">
        <v>164</v>
      </c>
      <c r="C45" s="1">
        <v>10</v>
      </c>
      <c r="D45" s="1" t="s">
        <v>170</v>
      </c>
      <c r="E45" s="1" t="s">
        <v>146</v>
      </c>
      <c r="F45" s="37" t="s">
        <v>131</v>
      </c>
      <c r="G45" s="37"/>
      <c r="I45" s="10">
        <v>30</v>
      </c>
      <c r="J45" s="2" t="s">
        <v>133</v>
      </c>
      <c r="K45" s="15">
        <v>15</v>
      </c>
      <c r="L45" s="15">
        <v>237</v>
      </c>
      <c r="M45" s="15">
        <v>17</v>
      </c>
      <c r="N45" s="15">
        <v>17</v>
      </c>
      <c r="O45" s="15">
        <v>17</v>
      </c>
      <c r="P45" s="15">
        <v>17</v>
      </c>
      <c r="Q45" s="15">
        <v>17</v>
      </c>
      <c r="R45" s="15">
        <v>17</v>
      </c>
      <c r="S45" s="15">
        <v>17</v>
      </c>
      <c r="T45" s="15">
        <v>13</v>
      </c>
      <c r="U45" s="15">
        <v>12</v>
      </c>
      <c r="V45" s="15">
        <v>12</v>
      </c>
      <c r="W45" s="15">
        <v>12</v>
      </c>
      <c r="X45" s="15">
        <v>12</v>
      </c>
      <c r="Y45" s="15">
        <v>13</v>
      </c>
      <c r="Z45" s="15">
        <v>13</v>
      </c>
      <c r="AA45" s="15">
        <v>13</v>
      </c>
      <c r="AB45" s="15">
        <v>13</v>
      </c>
      <c r="AC45" s="15">
        <v>16</v>
      </c>
      <c r="AD45" s="15">
        <v>21</v>
      </c>
      <c r="AE45" s="15">
        <v>21</v>
      </c>
      <c r="AF45" s="15">
        <v>43</v>
      </c>
      <c r="AG45" s="15">
        <v>23</v>
      </c>
      <c r="AH45" s="15">
        <v>21</v>
      </c>
      <c r="AI45" s="15">
        <v>11</v>
      </c>
      <c r="AJ45" s="15">
        <v>9</v>
      </c>
      <c r="AK45" s="15">
        <v>13</v>
      </c>
      <c r="AL45" s="15">
        <v>12</v>
      </c>
      <c r="AM45" s="15">
        <v>12</v>
      </c>
      <c r="AN45" s="15">
        <v>12</v>
      </c>
      <c r="AO45" s="15">
        <v>12</v>
      </c>
      <c r="AP45" s="15">
        <v>12</v>
      </c>
      <c r="AQ45" s="15">
        <v>12</v>
      </c>
      <c r="AR45" s="15">
        <v>12</v>
      </c>
      <c r="AS45" s="15">
        <v>13</v>
      </c>
      <c r="AT45" s="15">
        <v>12</v>
      </c>
      <c r="AU45" s="15">
        <v>12</v>
      </c>
      <c r="AV45" s="15">
        <v>12</v>
      </c>
    </row>
    <row r="46" spans="1:48">
      <c r="A46" s="37" t="s">
        <v>165</v>
      </c>
      <c r="C46" s="1" t="s">
        <v>128</v>
      </c>
      <c r="D46" s="1" t="s">
        <v>129</v>
      </c>
      <c r="E46" s="37" t="s">
        <v>130</v>
      </c>
      <c r="F46" s="37" t="s">
        <v>131</v>
      </c>
      <c r="G46" s="37" t="s">
        <v>132</v>
      </c>
      <c r="H46" s="37" t="s">
        <v>167</v>
      </c>
      <c r="I46" s="37" t="s">
        <v>168</v>
      </c>
      <c r="J46" s="2" t="s">
        <v>151</v>
      </c>
      <c r="P46" s="1">
        <v>150</v>
      </c>
      <c r="Y46" s="1">
        <v>170</v>
      </c>
      <c r="Z46" s="16"/>
      <c r="AF46" s="17">
        <v>103</v>
      </c>
      <c r="AJ46" s="17">
        <v>16</v>
      </c>
      <c r="AN46" s="17">
        <v>44</v>
      </c>
      <c r="AR46" s="17">
        <v>44</v>
      </c>
      <c r="AV46" s="17">
        <v>52</v>
      </c>
    </row>
    <row r="47" spans="1:48">
      <c r="A47" s="37" t="s">
        <v>165</v>
      </c>
      <c r="B47" s="1" t="s">
        <v>152</v>
      </c>
      <c r="C47" s="1" t="s">
        <v>153</v>
      </c>
      <c r="D47" s="1" t="s">
        <v>154</v>
      </c>
      <c r="E47" s="37" t="s">
        <v>130</v>
      </c>
      <c r="F47" s="37" t="s">
        <v>131</v>
      </c>
      <c r="G47" s="37" t="s">
        <v>132</v>
      </c>
      <c r="H47" s="37" t="s">
        <v>167</v>
      </c>
      <c r="I47" s="37" t="s">
        <v>168</v>
      </c>
      <c r="J47" s="2" t="s">
        <v>155</v>
      </c>
      <c r="K47" s="23">
        <v>786</v>
      </c>
      <c r="L47" s="23">
        <f t="shared" ref="L47:P47" si="97">K47+K46-K49</f>
        <v>773</v>
      </c>
      <c r="M47" s="23">
        <f t="shared" si="97"/>
        <v>699</v>
      </c>
      <c r="N47" s="23">
        <f t="shared" si="97"/>
        <v>684</v>
      </c>
      <c r="O47" s="23">
        <f t="shared" si="97"/>
        <v>670</v>
      </c>
      <c r="P47" s="23">
        <f t="shared" si="97"/>
        <v>656</v>
      </c>
      <c r="Q47" s="23">
        <f>P47+P46-P49</f>
        <v>790.63499999999999</v>
      </c>
      <c r="R47" s="23">
        <f t="shared" ref="R47:AV47" si="98">Q47+Q46-Q49</f>
        <v>770.33500000000004</v>
      </c>
      <c r="S47" s="23">
        <f t="shared" si="98"/>
        <v>752.87</v>
      </c>
      <c r="T47" s="23">
        <f t="shared" si="98"/>
        <v>735.72</v>
      </c>
      <c r="U47" s="23">
        <f t="shared" si="98"/>
        <v>718.57</v>
      </c>
      <c r="V47" s="23">
        <f t="shared" si="98"/>
        <v>702.42000000000007</v>
      </c>
      <c r="W47" s="23">
        <f t="shared" si="98"/>
        <v>686.2700000000001</v>
      </c>
      <c r="X47" s="23">
        <f t="shared" si="98"/>
        <v>673.2700000000001</v>
      </c>
      <c r="Y47" s="23">
        <f t="shared" si="98"/>
        <v>660.2700000000001</v>
      </c>
      <c r="Z47" s="23">
        <f t="shared" si="98"/>
        <v>816.2700000000001</v>
      </c>
      <c r="AA47" s="23">
        <f t="shared" si="98"/>
        <v>802.2700000000001</v>
      </c>
      <c r="AB47" s="23">
        <f t="shared" si="98"/>
        <v>787.2700000000001</v>
      </c>
      <c r="AC47" s="23">
        <f t="shared" si="98"/>
        <v>773.2700000000001</v>
      </c>
      <c r="AD47" s="23">
        <f t="shared" si="98"/>
        <v>759.2700000000001</v>
      </c>
      <c r="AE47" s="23">
        <f t="shared" si="98"/>
        <v>744.2700000000001</v>
      </c>
      <c r="AF47" s="23">
        <f t="shared" si="98"/>
        <v>728.2700000000001</v>
      </c>
      <c r="AG47" s="23">
        <f t="shared" si="98"/>
        <v>809.2700000000001</v>
      </c>
      <c r="AH47" s="23">
        <f t="shared" si="98"/>
        <v>792.2700000000001</v>
      </c>
      <c r="AI47" s="23">
        <f t="shared" si="98"/>
        <v>776.2700000000001</v>
      </c>
      <c r="AJ47" s="23">
        <f t="shared" si="98"/>
        <v>762.2700000000001</v>
      </c>
      <c r="AK47" s="23">
        <f t="shared" si="98"/>
        <v>763.2700000000001</v>
      </c>
      <c r="AL47" s="23">
        <f t="shared" si="98"/>
        <v>742.2700000000001</v>
      </c>
      <c r="AM47" s="23">
        <f t="shared" si="98"/>
        <v>721.2700000000001</v>
      </c>
      <c r="AN47" s="23">
        <f t="shared" si="98"/>
        <v>682.2700000000001</v>
      </c>
      <c r="AO47" s="23">
        <f t="shared" si="98"/>
        <v>704.2700000000001</v>
      </c>
      <c r="AP47" s="23">
        <f t="shared" si="98"/>
        <v>684.2700000000001</v>
      </c>
      <c r="AQ47" s="23">
        <f t="shared" si="98"/>
        <v>672.2700000000001</v>
      </c>
      <c r="AR47" s="23">
        <f t="shared" si="98"/>
        <v>662.2700000000001</v>
      </c>
      <c r="AS47" s="23">
        <f t="shared" si="98"/>
        <v>692.2700000000001</v>
      </c>
      <c r="AT47" s="23">
        <f t="shared" si="98"/>
        <v>678.2700000000001</v>
      </c>
      <c r="AU47" s="23">
        <f t="shared" si="98"/>
        <v>665.2700000000001</v>
      </c>
      <c r="AV47" s="23">
        <f t="shared" si="98"/>
        <v>652.2700000000001</v>
      </c>
    </row>
    <row r="48" spans="1:48">
      <c r="A48" s="37" t="s">
        <v>165</v>
      </c>
      <c r="B48" s="1" t="s">
        <v>156</v>
      </c>
      <c r="C48" s="1">
        <v>9</v>
      </c>
      <c r="D48" s="1" t="s">
        <v>157</v>
      </c>
      <c r="E48" s="37" t="s">
        <v>130</v>
      </c>
      <c r="F48" s="37" t="s">
        <v>131</v>
      </c>
      <c r="G48" s="1" t="s">
        <v>166</v>
      </c>
      <c r="H48" s="37" t="s">
        <v>167</v>
      </c>
      <c r="I48" s="37" t="s">
        <v>168</v>
      </c>
      <c r="J48" s="2" t="s">
        <v>159</v>
      </c>
      <c r="K48" s="11">
        <v>8.3000000000000007</v>
      </c>
      <c r="L48" s="11">
        <v>7.9</v>
      </c>
      <c r="M48" s="11">
        <v>11</v>
      </c>
      <c r="N48" s="11">
        <v>9.9</v>
      </c>
      <c r="O48" s="11">
        <v>8.9</v>
      </c>
      <c r="P48" s="11">
        <v>7.9</v>
      </c>
      <c r="Q48" s="11">
        <v>17.600000000000001</v>
      </c>
      <c r="R48" s="11">
        <v>16.600000000000001</v>
      </c>
      <c r="S48" s="11">
        <v>15.6</v>
      </c>
      <c r="T48" s="11">
        <v>15.7</v>
      </c>
      <c r="U48" s="11">
        <v>14.6</v>
      </c>
      <c r="V48" s="11">
        <v>13.6</v>
      </c>
      <c r="W48" s="11">
        <v>11.7</v>
      </c>
      <c r="X48" s="11">
        <v>10.8</v>
      </c>
      <c r="Y48" s="11">
        <v>9.9</v>
      </c>
      <c r="Z48" s="11">
        <v>21</v>
      </c>
      <c r="AA48" s="11">
        <v>20</v>
      </c>
      <c r="AB48" s="11">
        <v>17.7</v>
      </c>
      <c r="AC48" s="11">
        <v>14.8</v>
      </c>
      <c r="AD48" s="11">
        <v>13.2</v>
      </c>
      <c r="AE48" s="11">
        <v>12.3</v>
      </c>
      <c r="AF48" s="11">
        <v>12.1</v>
      </c>
      <c r="AG48" s="11">
        <v>17.899999999999999</v>
      </c>
      <c r="AH48" s="11">
        <v>16.899999999999999</v>
      </c>
      <c r="AI48" s="11">
        <v>14.1</v>
      </c>
      <c r="AJ48" s="11">
        <v>10</v>
      </c>
      <c r="AK48" s="11">
        <v>9.3000000000000007</v>
      </c>
      <c r="AL48" s="11">
        <v>8.5</v>
      </c>
      <c r="AM48" s="11">
        <v>8.6999999999999993</v>
      </c>
      <c r="AN48" s="11">
        <v>10</v>
      </c>
      <c r="AO48" s="11">
        <v>13</v>
      </c>
      <c r="AP48" s="11">
        <v>13.5</v>
      </c>
      <c r="AQ48" s="11">
        <v>11.5</v>
      </c>
      <c r="AR48" s="11">
        <v>10</v>
      </c>
      <c r="AS48" s="11">
        <v>13.1</v>
      </c>
      <c r="AT48" s="11">
        <v>12</v>
      </c>
      <c r="AU48" s="11">
        <v>11</v>
      </c>
      <c r="AV48" s="11">
        <v>10</v>
      </c>
    </row>
    <row r="49" spans="1:48">
      <c r="A49" s="37" t="s">
        <v>165</v>
      </c>
      <c r="B49" s="1" t="s">
        <v>160</v>
      </c>
      <c r="C49" s="1">
        <v>800</v>
      </c>
      <c r="D49" s="37"/>
      <c r="E49" s="37" t="s">
        <v>130</v>
      </c>
      <c r="F49" s="37" t="s">
        <v>131</v>
      </c>
      <c r="H49" s="37" t="s">
        <v>167</v>
      </c>
      <c r="I49" s="37" t="s">
        <v>168</v>
      </c>
      <c r="J49" s="2" t="s">
        <v>161</v>
      </c>
      <c r="K49" s="9">
        <f>K51+K50</f>
        <v>13</v>
      </c>
      <c r="L49" s="9">
        <f t="shared" ref="L49:AV49" si="99">L51+L50</f>
        <v>74</v>
      </c>
      <c r="M49" s="9">
        <f t="shared" si="99"/>
        <v>15</v>
      </c>
      <c r="N49" s="9">
        <f t="shared" si="99"/>
        <v>14</v>
      </c>
      <c r="O49" s="9">
        <f t="shared" si="99"/>
        <v>14</v>
      </c>
      <c r="P49" s="9">
        <f t="shared" si="99"/>
        <v>15.365</v>
      </c>
      <c r="Q49" s="9">
        <f t="shared" si="99"/>
        <v>20.3</v>
      </c>
      <c r="R49" s="9">
        <f t="shared" si="99"/>
        <v>17.465</v>
      </c>
      <c r="S49" s="9">
        <f t="shared" si="99"/>
        <v>17.149999999999999</v>
      </c>
      <c r="T49" s="9">
        <f t="shared" si="99"/>
        <v>17.149999999999999</v>
      </c>
      <c r="U49" s="9">
        <f t="shared" si="99"/>
        <v>16.149999999999999</v>
      </c>
      <c r="V49" s="9">
        <f t="shared" si="99"/>
        <v>16.149999999999999</v>
      </c>
      <c r="W49" s="9">
        <f t="shared" si="99"/>
        <v>13</v>
      </c>
      <c r="X49" s="9">
        <f t="shared" si="99"/>
        <v>13</v>
      </c>
      <c r="Y49" s="9">
        <f t="shared" si="99"/>
        <v>14</v>
      </c>
      <c r="Z49" s="9">
        <f t="shared" si="99"/>
        <v>14</v>
      </c>
      <c r="AA49" s="9">
        <f t="shared" si="99"/>
        <v>15</v>
      </c>
      <c r="AB49" s="9">
        <f t="shared" si="99"/>
        <v>14</v>
      </c>
      <c r="AC49" s="9">
        <f t="shared" si="99"/>
        <v>14</v>
      </c>
      <c r="AD49" s="9">
        <f t="shared" si="99"/>
        <v>15</v>
      </c>
      <c r="AE49" s="9">
        <f t="shared" si="99"/>
        <v>16</v>
      </c>
      <c r="AF49" s="9">
        <f t="shared" si="99"/>
        <v>22</v>
      </c>
      <c r="AG49" s="9">
        <f t="shared" si="99"/>
        <v>17</v>
      </c>
      <c r="AH49" s="9">
        <f t="shared" si="99"/>
        <v>16</v>
      </c>
      <c r="AI49" s="9">
        <f t="shared" si="99"/>
        <v>14</v>
      </c>
      <c r="AJ49" s="9">
        <f t="shared" si="99"/>
        <v>15</v>
      </c>
      <c r="AK49" s="9">
        <f t="shared" si="99"/>
        <v>21</v>
      </c>
      <c r="AL49" s="9">
        <f t="shared" si="99"/>
        <v>21</v>
      </c>
      <c r="AM49" s="9">
        <f t="shared" si="99"/>
        <v>39</v>
      </c>
      <c r="AN49" s="9">
        <f t="shared" si="99"/>
        <v>22</v>
      </c>
      <c r="AO49" s="9">
        <f t="shared" si="99"/>
        <v>20</v>
      </c>
      <c r="AP49" s="9">
        <f t="shared" si="99"/>
        <v>12</v>
      </c>
      <c r="AQ49" s="9">
        <f t="shared" si="99"/>
        <v>10</v>
      </c>
      <c r="AR49" s="9">
        <f t="shared" si="99"/>
        <v>14</v>
      </c>
      <c r="AS49" s="9">
        <f t="shared" si="99"/>
        <v>14</v>
      </c>
      <c r="AT49" s="9">
        <f t="shared" si="99"/>
        <v>13</v>
      </c>
      <c r="AU49" s="9">
        <f t="shared" si="99"/>
        <v>13</v>
      </c>
      <c r="AV49" s="9">
        <f t="shared" si="99"/>
        <v>13</v>
      </c>
    </row>
    <row r="50" spans="1:48">
      <c r="A50" s="37" t="s">
        <v>165</v>
      </c>
      <c r="B50" s="1" t="s">
        <v>162</v>
      </c>
      <c r="C50" s="1">
        <v>3</v>
      </c>
      <c r="D50" s="37"/>
      <c r="E50" s="37" t="s">
        <v>130</v>
      </c>
      <c r="F50" s="37" t="s">
        <v>131</v>
      </c>
      <c r="G50" s="37"/>
      <c r="I50" s="18">
        <v>7</v>
      </c>
      <c r="J50" s="2" t="s">
        <v>163</v>
      </c>
      <c r="K50" s="15">
        <v>3</v>
      </c>
      <c r="L50" s="15">
        <v>11</v>
      </c>
      <c r="M50" s="15">
        <v>11</v>
      </c>
      <c r="N50" s="15">
        <v>10</v>
      </c>
      <c r="O50" s="15">
        <v>10</v>
      </c>
      <c r="P50" s="22">
        <f t="shared" ref="P50:V50" si="100">$I51+P$21*$G48</f>
        <v>11.365</v>
      </c>
      <c r="Q50" s="22">
        <f t="shared" si="100"/>
        <v>16.3</v>
      </c>
      <c r="R50" s="22">
        <f t="shared" si="100"/>
        <v>13.465</v>
      </c>
      <c r="S50" s="22">
        <f t="shared" si="100"/>
        <v>13.15</v>
      </c>
      <c r="T50" s="22">
        <f t="shared" si="100"/>
        <v>13.15</v>
      </c>
      <c r="U50" s="22">
        <f t="shared" si="100"/>
        <v>13.15</v>
      </c>
      <c r="V50" s="22">
        <f t="shared" si="100"/>
        <v>13.15</v>
      </c>
      <c r="W50" s="15">
        <v>10</v>
      </c>
      <c r="X50" s="15">
        <v>10</v>
      </c>
      <c r="Y50" s="15">
        <v>10</v>
      </c>
      <c r="Z50" s="15">
        <v>10</v>
      </c>
      <c r="AA50" s="15">
        <v>11</v>
      </c>
      <c r="AB50" s="15">
        <v>10</v>
      </c>
      <c r="AC50" s="15">
        <v>10</v>
      </c>
      <c r="AD50" s="15">
        <v>10</v>
      </c>
      <c r="AE50" s="15">
        <v>10</v>
      </c>
      <c r="AF50" s="15">
        <v>11</v>
      </c>
      <c r="AG50" s="15">
        <v>11</v>
      </c>
      <c r="AH50" s="15">
        <v>11</v>
      </c>
      <c r="AI50" s="15">
        <v>11</v>
      </c>
      <c r="AJ50" s="15">
        <v>13</v>
      </c>
      <c r="AK50" s="15">
        <v>17</v>
      </c>
      <c r="AL50" s="15">
        <v>18</v>
      </c>
      <c r="AM50" s="15">
        <v>36</v>
      </c>
      <c r="AN50" s="15">
        <v>19</v>
      </c>
      <c r="AO50" s="15">
        <v>17</v>
      </c>
      <c r="AP50" s="15">
        <v>9</v>
      </c>
      <c r="AQ50" s="15">
        <v>7</v>
      </c>
      <c r="AR50" s="15">
        <v>11</v>
      </c>
      <c r="AS50" s="15">
        <v>10</v>
      </c>
      <c r="AT50" s="15">
        <v>10</v>
      </c>
      <c r="AU50" s="15">
        <v>10</v>
      </c>
      <c r="AV50" s="15">
        <v>10</v>
      </c>
    </row>
    <row r="51" spans="1:48">
      <c r="A51" s="37" t="s">
        <v>165</v>
      </c>
      <c r="B51" s="1" t="s">
        <v>164</v>
      </c>
      <c r="C51" s="1">
        <v>10</v>
      </c>
      <c r="D51" s="1" t="s">
        <v>170</v>
      </c>
      <c r="E51" s="1" t="s">
        <v>146</v>
      </c>
      <c r="F51" s="37" t="s">
        <v>131</v>
      </c>
      <c r="G51" s="37"/>
      <c r="I51" s="10">
        <v>10</v>
      </c>
      <c r="J51" s="2" t="s">
        <v>133</v>
      </c>
      <c r="K51" s="15">
        <v>10</v>
      </c>
      <c r="L51" s="15">
        <v>63</v>
      </c>
      <c r="M51" s="15">
        <v>4</v>
      </c>
      <c r="N51" s="15">
        <v>4</v>
      </c>
      <c r="O51" s="15">
        <v>4</v>
      </c>
      <c r="P51" s="15">
        <v>4</v>
      </c>
      <c r="Q51" s="15">
        <v>4</v>
      </c>
      <c r="R51" s="15">
        <v>4</v>
      </c>
      <c r="S51" s="15">
        <v>4</v>
      </c>
      <c r="T51" s="15">
        <v>4</v>
      </c>
      <c r="U51" s="15">
        <v>3</v>
      </c>
      <c r="V51" s="15">
        <v>3</v>
      </c>
      <c r="W51" s="15">
        <v>3</v>
      </c>
      <c r="X51" s="15">
        <v>3</v>
      </c>
      <c r="Y51" s="15">
        <v>4</v>
      </c>
      <c r="Z51" s="15">
        <v>4</v>
      </c>
      <c r="AA51" s="15">
        <v>4</v>
      </c>
      <c r="AB51" s="15">
        <v>4</v>
      </c>
      <c r="AC51" s="15">
        <v>4</v>
      </c>
      <c r="AD51" s="15">
        <v>5</v>
      </c>
      <c r="AE51" s="15">
        <v>6</v>
      </c>
      <c r="AF51" s="15">
        <v>11</v>
      </c>
      <c r="AG51" s="15">
        <v>6</v>
      </c>
      <c r="AH51" s="15">
        <v>5</v>
      </c>
      <c r="AI51" s="15">
        <v>3</v>
      </c>
      <c r="AJ51" s="15">
        <v>2</v>
      </c>
      <c r="AK51" s="15">
        <v>4</v>
      </c>
      <c r="AL51" s="15">
        <v>3</v>
      </c>
      <c r="AM51" s="15">
        <v>3</v>
      </c>
      <c r="AN51" s="15">
        <v>3</v>
      </c>
      <c r="AO51" s="15">
        <v>3</v>
      </c>
      <c r="AP51" s="15">
        <v>3</v>
      </c>
      <c r="AQ51" s="15">
        <v>3</v>
      </c>
      <c r="AR51" s="15">
        <v>3</v>
      </c>
      <c r="AS51" s="15">
        <v>4</v>
      </c>
      <c r="AT51" s="15">
        <v>3</v>
      </c>
      <c r="AU51" s="15">
        <v>3</v>
      </c>
      <c r="AV51" s="15">
        <v>3</v>
      </c>
    </row>
    <row r="52" spans="1:48">
      <c r="J52" s="26"/>
    </row>
    <row r="53" spans="1:48" s="21" customFormat="1">
      <c r="A53" s="20" t="s">
        <v>191</v>
      </c>
    </row>
    <row r="54" spans="1:48">
      <c r="A54" s="38" t="s">
        <v>171</v>
      </c>
      <c r="B54" s="38" t="s">
        <v>178</v>
      </c>
      <c r="C54" s="38" t="s">
        <v>179</v>
      </c>
      <c r="D54" s="38" t="s">
        <v>180</v>
      </c>
      <c r="E54" s="38" t="s">
        <v>181</v>
      </c>
      <c r="F54" s="38" t="s">
        <v>182</v>
      </c>
      <c r="G54" s="38" t="s">
        <v>183</v>
      </c>
      <c r="H54" s="38" t="s">
        <v>184</v>
      </c>
      <c r="I54" s="38" t="s">
        <v>185</v>
      </c>
      <c r="J54" s="3" t="s">
        <v>177</v>
      </c>
      <c r="K54" s="2" t="s">
        <v>10</v>
      </c>
      <c r="L54" s="2" t="s">
        <v>11</v>
      </c>
      <c r="M54" s="2" t="s">
        <v>12</v>
      </c>
      <c r="N54" s="2" t="s">
        <v>13</v>
      </c>
      <c r="O54" s="2" t="s">
        <v>14</v>
      </c>
      <c r="P54" s="2" t="s">
        <v>15</v>
      </c>
      <c r="Q54" s="2" t="s">
        <v>16</v>
      </c>
      <c r="R54" s="2" t="s">
        <v>17</v>
      </c>
      <c r="S54" s="2" t="s">
        <v>18</v>
      </c>
      <c r="T54" s="2" t="s">
        <v>19</v>
      </c>
      <c r="U54" s="2" t="s">
        <v>20</v>
      </c>
      <c r="V54" s="2" t="s">
        <v>21</v>
      </c>
      <c r="W54" s="2" t="s">
        <v>22</v>
      </c>
      <c r="X54" s="2" t="s">
        <v>23</v>
      </c>
      <c r="Y54" s="2" t="s">
        <v>24</v>
      </c>
      <c r="Z54" s="2" t="s">
        <v>25</v>
      </c>
      <c r="AA54" s="2" t="s">
        <v>26</v>
      </c>
      <c r="AB54" s="2" t="s">
        <v>27</v>
      </c>
      <c r="AC54" s="2" t="s">
        <v>28</v>
      </c>
      <c r="AD54" s="2" t="s">
        <v>29</v>
      </c>
      <c r="AE54" s="2" t="s">
        <v>30</v>
      </c>
      <c r="AF54" s="2" t="s">
        <v>31</v>
      </c>
      <c r="AG54" s="2" t="s">
        <v>32</v>
      </c>
      <c r="AH54" s="2" t="s">
        <v>33</v>
      </c>
      <c r="AI54" s="2" t="s">
        <v>34</v>
      </c>
      <c r="AJ54" s="2" t="s">
        <v>35</v>
      </c>
      <c r="AK54" s="2" t="s">
        <v>36</v>
      </c>
      <c r="AL54" s="2" t="s">
        <v>37</v>
      </c>
      <c r="AM54" s="2" t="s">
        <v>38</v>
      </c>
      <c r="AN54" s="2" t="s">
        <v>39</v>
      </c>
      <c r="AO54" s="2" t="s">
        <v>40</v>
      </c>
      <c r="AP54" s="2" t="s">
        <v>41</v>
      </c>
      <c r="AQ54" s="2" t="s">
        <v>42</v>
      </c>
      <c r="AR54" s="2" t="s">
        <v>43</v>
      </c>
      <c r="AS54" s="2" t="s">
        <v>44</v>
      </c>
      <c r="AT54" s="2" t="s">
        <v>45</v>
      </c>
      <c r="AU54" s="2" t="s">
        <v>46</v>
      </c>
      <c r="AV54" s="2" t="s">
        <v>47</v>
      </c>
    </row>
    <row r="55" spans="1:48">
      <c r="A55" s="38"/>
      <c r="B55" s="38"/>
      <c r="C55" s="38"/>
      <c r="D55" s="38"/>
      <c r="E55" s="38"/>
      <c r="F55" s="38"/>
      <c r="G55" s="38"/>
      <c r="H55" s="38"/>
      <c r="I55" s="38"/>
      <c r="J55" s="2" t="s">
        <v>87</v>
      </c>
      <c r="K55" s="2" t="s">
        <v>88</v>
      </c>
      <c r="L55" s="2" t="s">
        <v>89</v>
      </c>
      <c r="M55" s="2" t="s">
        <v>90</v>
      </c>
      <c r="N55" s="2" t="s">
        <v>91</v>
      </c>
      <c r="O55" s="2" t="s">
        <v>92</v>
      </c>
      <c r="P55" s="2" t="s">
        <v>93</v>
      </c>
      <c r="Q55" s="2" t="s">
        <v>94</v>
      </c>
      <c r="R55" s="2" t="s">
        <v>95</v>
      </c>
      <c r="S55" s="2" t="s">
        <v>96</v>
      </c>
      <c r="T55" s="2" t="s">
        <v>97</v>
      </c>
      <c r="U55" s="2" t="s">
        <v>98</v>
      </c>
      <c r="V55" s="2" t="s">
        <v>99</v>
      </c>
      <c r="W55" s="2" t="s">
        <v>100</v>
      </c>
      <c r="X55" s="2" t="s">
        <v>101</v>
      </c>
      <c r="Y55" s="2" t="s">
        <v>102</v>
      </c>
      <c r="Z55" s="2" t="s">
        <v>103</v>
      </c>
      <c r="AA55" s="2" t="s">
        <v>104</v>
      </c>
      <c r="AB55" s="2" t="s">
        <v>105</v>
      </c>
      <c r="AC55" s="2" t="s">
        <v>106</v>
      </c>
      <c r="AD55" s="2" t="s">
        <v>107</v>
      </c>
      <c r="AE55" s="2" t="s">
        <v>108</v>
      </c>
      <c r="AF55" s="2" t="s">
        <v>109</v>
      </c>
      <c r="AG55" s="2" t="s">
        <v>110</v>
      </c>
      <c r="AH55" s="2" t="s">
        <v>111</v>
      </c>
      <c r="AI55" s="2" t="s">
        <v>112</v>
      </c>
      <c r="AJ55" s="2" t="s">
        <v>113</v>
      </c>
      <c r="AK55" s="2" t="s">
        <v>114</v>
      </c>
      <c r="AL55" s="2" t="s">
        <v>115</v>
      </c>
      <c r="AM55" s="2" t="s">
        <v>116</v>
      </c>
      <c r="AN55" s="2" t="s">
        <v>117</v>
      </c>
      <c r="AO55" s="2" t="s">
        <v>118</v>
      </c>
      <c r="AP55" s="2" t="s">
        <v>119</v>
      </c>
      <c r="AQ55" s="2" t="s">
        <v>120</v>
      </c>
      <c r="AR55" s="2" t="s">
        <v>121</v>
      </c>
      <c r="AS55" s="2" t="s">
        <v>122</v>
      </c>
      <c r="AT55" s="2" t="s">
        <v>123</v>
      </c>
      <c r="AU55" s="2" t="s">
        <v>124</v>
      </c>
      <c r="AV55" s="2" t="s">
        <v>125</v>
      </c>
    </row>
    <row r="56" spans="1:48">
      <c r="A56" s="38"/>
      <c r="B56" s="38"/>
      <c r="C56" s="38"/>
      <c r="D56" s="38"/>
      <c r="E56" s="38"/>
      <c r="F56" s="38"/>
      <c r="G56" s="38"/>
      <c r="H56" s="38"/>
      <c r="I56" s="38"/>
      <c r="J56" s="2" t="s">
        <v>126</v>
      </c>
      <c r="K56" s="4">
        <v>202416</v>
      </c>
      <c r="L56" s="2">
        <v>202417</v>
      </c>
      <c r="M56" s="2">
        <v>202418</v>
      </c>
      <c r="N56" s="2">
        <v>202419</v>
      </c>
      <c r="O56" s="2">
        <v>202420</v>
      </c>
      <c r="P56" s="2">
        <v>202421</v>
      </c>
      <c r="Q56" s="2">
        <v>202422</v>
      </c>
      <c r="R56" s="2">
        <v>202423</v>
      </c>
      <c r="S56" s="2">
        <v>202424</v>
      </c>
      <c r="T56" s="2">
        <v>202425</v>
      </c>
      <c r="U56" s="2">
        <v>202426</v>
      </c>
      <c r="V56" s="2">
        <v>202427</v>
      </c>
      <c r="W56" s="2">
        <v>202428</v>
      </c>
      <c r="X56" s="2">
        <v>202429</v>
      </c>
      <c r="Y56" s="2">
        <v>202430</v>
      </c>
      <c r="Z56" s="2">
        <v>202431</v>
      </c>
      <c r="AA56" s="2">
        <v>202432</v>
      </c>
      <c r="AB56" s="2">
        <v>202433</v>
      </c>
      <c r="AC56" s="2">
        <v>202434</v>
      </c>
      <c r="AD56" s="2">
        <v>202435</v>
      </c>
      <c r="AE56" s="2">
        <v>202436</v>
      </c>
      <c r="AF56" s="2">
        <v>202437</v>
      </c>
      <c r="AG56" s="2">
        <v>202438</v>
      </c>
      <c r="AH56" s="2">
        <v>202439</v>
      </c>
      <c r="AI56" s="2">
        <v>202440</v>
      </c>
      <c r="AJ56" s="2">
        <v>202441</v>
      </c>
      <c r="AK56" s="2">
        <v>202442</v>
      </c>
      <c r="AL56" s="2">
        <v>202443</v>
      </c>
      <c r="AM56" s="2">
        <v>202444</v>
      </c>
      <c r="AN56" s="2">
        <v>202445</v>
      </c>
      <c r="AO56" s="2">
        <v>202446</v>
      </c>
      <c r="AP56" s="2">
        <v>202447</v>
      </c>
      <c r="AQ56" s="2">
        <v>202448</v>
      </c>
      <c r="AR56" s="2">
        <v>202449</v>
      </c>
      <c r="AS56" s="2">
        <v>202450</v>
      </c>
      <c r="AT56" s="2">
        <v>202451</v>
      </c>
      <c r="AU56" s="2">
        <v>202452</v>
      </c>
      <c r="AV56" s="2">
        <v>202453</v>
      </c>
    </row>
    <row r="57" spans="1:48" ht="15" customHeight="1">
      <c r="A57" s="40" t="s">
        <v>172</v>
      </c>
      <c r="C57" s="1" t="s">
        <v>128</v>
      </c>
      <c r="D57" s="1" t="s">
        <v>129</v>
      </c>
      <c r="E57" s="1" t="s">
        <v>130</v>
      </c>
      <c r="F57" s="1" t="s">
        <v>131</v>
      </c>
      <c r="G57" s="1" t="s">
        <v>132</v>
      </c>
      <c r="H57" s="1" t="s">
        <v>167</v>
      </c>
      <c r="I57" s="1" t="s">
        <v>168</v>
      </c>
      <c r="J57" s="2" t="s">
        <v>188</v>
      </c>
      <c r="V57" s="1">
        <v>300</v>
      </c>
      <c r="AC57" s="5">
        <f>SUM(AC61:AP61)-AC59</f>
        <v>136</v>
      </c>
      <c r="AG57" s="6"/>
    </row>
    <row r="58" spans="1:48">
      <c r="A58" s="40"/>
      <c r="J58" s="2" t="s">
        <v>173</v>
      </c>
      <c r="K58" s="23">
        <f>MAX(0,K61-K59)</f>
        <v>0</v>
      </c>
      <c r="L58" s="23">
        <f t="shared" ref="L58" si="101">MAX(0,L61-L59)</f>
        <v>0</v>
      </c>
      <c r="M58" s="23">
        <f t="shared" ref="M58" si="102">MAX(0,M61-M59)</f>
        <v>0</v>
      </c>
      <c r="N58" s="23">
        <f t="shared" ref="N58" si="103">MAX(0,N61-N59)</f>
        <v>0</v>
      </c>
      <c r="O58" s="23">
        <f t="shared" ref="O58" si="104">MAX(0,O61-O59)</f>
        <v>0</v>
      </c>
      <c r="P58" s="19">
        <f t="shared" ref="P58" si="105">MAX(0,P61-P59)</f>
        <v>6.5</v>
      </c>
      <c r="Q58" s="19">
        <f t="shared" ref="Q58" si="106">MAX(0,Q61-Q59)</f>
        <v>30</v>
      </c>
      <c r="R58" s="19">
        <f>MAX(0,R61-R59)</f>
        <v>16.5</v>
      </c>
      <c r="S58" s="19">
        <f t="shared" ref="S58" si="107">MAX(0,S61-S59)</f>
        <v>15</v>
      </c>
      <c r="T58" s="25">
        <v>0</v>
      </c>
      <c r="U58" s="25">
        <v>0</v>
      </c>
      <c r="V58" s="25">
        <v>0</v>
      </c>
      <c r="W58" s="23">
        <f t="shared" ref="W58" si="108">MAX(0,W61-W59)</f>
        <v>0</v>
      </c>
      <c r="X58" s="23">
        <f t="shared" ref="X58" si="109">MAX(0,X61-X59)</f>
        <v>0</v>
      </c>
      <c r="Y58" s="23">
        <f t="shared" ref="Y58" si="110">MAX(0,Y61-Y59)</f>
        <v>0</v>
      </c>
      <c r="Z58" s="23">
        <f t="shared" ref="Z58" si="111">MAX(0,Z61-Z59)</f>
        <v>0</v>
      </c>
      <c r="AA58" s="23">
        <f t="shared" ref="AA58" si="112">MAX(0,AA61-AA59)</f>
        <v>0</v>
      </c>
      <c r="AB58" s="23">
        <f t="shared" ref="AB58" si="113">MAX(0,AB61-AB59)</f>
        <v>0</v>
      </c>
      <c r="AC58" s="23">
        <f t="shared" ref="AC58" si="114">MAX(0,AC61-AC59)</f>
        <v>0</v>
      </c>
    </row>
    <row r="59" spans="1:48">
      <c r="A59" s="40"/>
      <c r="B59" s="1" t="s">
        <v>152</v>
      </c>
      <c r="C59" s="1" t="s">
        <v>153</v>
      </c>
      <c r="D59" s="1" t="s">
        <v>154</v>
      </c>
      <c r="J59" s="2" t="s">
        <v>174</v>
      </c>
      <c r="K59" s="1">
        <v>100</v>
      </c>
      <c r="L59" s="7">
        <f>K59+K57+K58-K61</f>
        <v>85</v>
      </c>
      <c r="M59" s="7">
        <f t="shared" ref="M59:P59" si="115">L59+L57+L58-L61</f>
        <v>70</v>
      </c>
      <c r="N59" s="7">
        <f t="shared" si="115"/>
        <v>53.5</v>
      </c>
      <c r="O59" s="7">
        <f t="shared" si="115"/>
        <v>38.5</v>
      </c>
      <c r="P59" s="7">
        <f t="shared" si="115"/>
        <v>23.5</v>
      </c>
      <c r="Q59" s="7">
        <f>P59+P57+P58-P61</f>
        <v>0</v>
      </c>
      <c r="R59" s="7">
        <f t="shared" ref="R59:AB59" si="116">Q59+Q57+Q58-Q61</f>
        <v>0</v>
      </c>
      <c r="S59" s="7">
        <f t="shared" si="116"/>
        <v>0</v>
      </c>
      <c r="T59" s="7">
        <f t="shared" si="116"/>
        <v>0</v>
      </c>
      <c r="U59" s="7">
        <f>T59+T57+T58-T61</f>
        <v>0</v>
      </c>
      <c r="V59" s="7">
        <f t="shared" si="116"/>
        <v>0</v>
      </c>
      <c r="W59" s="7">
        <f t="shared" si="116"/>
        <v>300</v>
      </c>
      <c r="X59" s="7">
        <f t="shared" si="116"/>
        <v>285</v>
      </c>
      <c r="Y59" s="7">
        <f t="shared" si="116"/>
        <v>260</v>
      </c>
      <c r="Z59" s="7">
        <f t="shared" si="116"/>
        <v>235</v>
      </c>
      <c r="AA59" s="7">
        <f t="shared" si="116"/>
        <v>220</v>
      </c>
      <c r="AB59" s="7">
        <f t="shared" si="116"/>
        <v>203.5</v>
      </c>
      <c r="AC59" s="7">
        <f>AB59+AB57+AB58-AB61</f>
        <v>188.5</v>
      </c>
      <c r="AD59" s="7">
        <f t="shared" ref="AD59:AV59" si="117">AC59+AC57+AC58-AC61</f>
        <v>309.5</v>
      </c>
      <c r="AE59" s="7">
        <f t="shared" si="117"/>
        <v>294.5</v>
      </c>
      <c r="AF59" s="7">
        <f t="shared" si="117"/>
        <v>279.5</v>
      </c>
      <c r="AG59" s="7">
        <f t="shared" si="117"/>
        <v>243</v>
      </c>
      <c r="AH59" s="7">
        <f t="shared" si="117"/>
        <v>226.5</v>
      </c>
      <c r="AI59" s="7">
        <f t="shared" si="117"/>
        <v>210</v>
      </c>
      <c r="AJ59" s="7">
        <f t="shared" si="117"/>
        <v>193.5</v>
      </c>
      <c r="AK59" s="7">
        <f t="shared" si="117"/>
        <v>174</v>
      </c>
      <c r="AL59" s="7">
        <f t="shared" si="117"/>
        <v>148.5</v>
      </c>
      <c r="AM59" s="7">
        <f t="shared" si="117"/>
        <v>121.5</v>
      </c>
      <c r="AN59" s="7">
        <f t="shared" si="117"/>
        <v>67.5</v>
      </c>
      <c r="AO59" s="7">
        <f t="shared" si="117"/>
        <v>39</v>
      </c>
      <c r="AP59" s="7">
        <f t="shared" si="117"/>
        <v>13.5</v>
      </c>
      <c r="AQ59" s="7">
        <f t="shared" si="117"/>
        <v>0</v>
      </c>
      <c r="AR59" s="7">
        <f t="shared" si="117"/>
        <v>-10.5</v>
      </c>
      <c r="AS59" s="7">
        <f t="shared" si="117"/>
        <v>-27</v>
      </c>
      <c r="AT59" s="7">
        <f t="shared" si="117"/>
        <v>-42</v>
      </c>
      <c r="AU59" s="7">
        <f t="shared" si="117"/>
        <v>-57</v>
      </c>
      <c r="AV59" s="7">
        <f t="shared" si="117"/>
        <v>-72</v>
      </c>
    </row>
    <row r="60" spans="1:48">
      <c r="A60" s="40"/>
      <c r="B60" s="1" t="s">
        <v>156</v>
      </c>
      <c r="C60" s="1">
        <v>9</v>
      </c>
      <c r="D60" s="1" t="s">
        <v>157</v>
      </c>
      <c r="J60" s="2" t="s">
        <v>159</v>
      </c>
      <c r="K60" s="8">
        <f>K59/AVERAGE(K61:N61)</f>
        <v>6.5040650406504064</v>
      </c>
      <c r="L60" s="8">
        <f t="shared" ref="L60" si="118">L59/AVERAGE(L61:O61)</f>
        <v>5.5284552845528454</v>
      </c>
      <c r="M60" s="8">
        <f t="shared" ref="M60" si="119">M59/AVERAGE(M61:P61)</f>
        <v>3.6601307189542482</v>
      </c>
      <c r="N60" s="8">
        <f t="shared" ref="N60" si="120">N59/AVERAGE(N61:Q61)</f>
        <v>2.3777777777777778</v>
      </c>
      <c r="O60" s="8">
        <f t="shared" ref="O60" si="121">O59/AVERAGE(O61:R61)</f>
        <v>1.6830601092896176</v>
      </c>
      <c r="P60" s="8">
        <f>P59/AVERAGE(P61:S61)</f>
        <v>1.0273224043715847</v>
      </c>
      <c r="Q60" s="8">
        <f t="shared" ref="Q60" si="122">Q59/AVERAGE(Q61:T61)</f>
        <v>0</v>
      </c>
      <c r="R60" s="8">
        <f t="shared" ref="R60" si="123">R59/AVERAGE(R61:U61)</f>
        <v>0</v>
      </c>
      <c r="S60" s="8">
        <f t="shared" ref="S60" si="124">S59/AVERAGE(S61:V61)</f>
        <v>0</v>
      </c>
      <c r="T60" s="8">
        <f t="shared" ref="T60" si="125">T59/AVERAGE(T61:W61)</f>
        <v>0</v>
      </c>
      <c r="U60" s="8">
        <f t="shared" ref="U60" si="126">U59/AVERAGE(U61:X61)</f>
        <v>0</v>
      </c>
      <c r="V60" s="8">
        <f t="shared" ref="V60" si="127">V59/AVERAGE(V61:Y61)</f>
        <v>0</v>
      </c>
      <c r="W60" s="8">
        <f t="shared" ref="W60" si="128">W59/AVERAGE(W61:Z61)</f>
        <v>15</v>
      </c>
      <c r="X60" s="8">
        <f t="shared" ref="X60" si="129">X59/AVERAGE(X61:AA61)</f>
        <v>13.987730061349692</v>
      </c>
      <c r="Y60" s="8">
        <f t="shared" ref="Y60" si="130">Y59/AVERAGE(Y61:AB61)</f>
        <v>14.545454545454545</v>
      </c>
      <c r="Z60" s="8">
        <f t="shared" ref="Z60" si="131">Z59/AVERAGE(Z61:AC61)</f>
        <v>15.284552845528456</v>
      </c>
      <c r="AA60" s="8">
        <f t="shared" ref="AA60" si="132">AA59/AVERAGE(AA61:AD61)</f>
        <v>14.308943089430894</v>
      </c>
      <c r="AB60" s="8">
        <f t="shared" ref="AB60" si="133">AB59/AVERAGE(AB61:AE61)</f>
        <v>13.566666666666666</v>
      </c>
      <c r="AC60" s="8">
        <f t="shared" ref="AC60" si="134">AC59/AVERAGE(AC61:AF61)</f>
        <v>9.2515337423312882</v>
      </c>
      <c r="AD60" s="8">
        <f t="shared" ref="AD60" si="135">AD59/AVERAGE(AD61:AG61)</f>
        <v>14.91566265060241</v>
      </c>
      <c r="AE60" s="8">
        <f t="shared" ref="AE60" si="136">AE59/AVERAGE(AE61:AH61)</f>
        <v>13.940828402366863</v>
      </c>
      <c r="AF60" s="8">
        <f t="shared" ref="AF60" si="137">AF59/AVERAGE(AF61:AI61)</f>
        <v>13</v>
      </c>
      <c r="AG60" s="8">
        <f t="shared" ref="AG60" si="138">AG59/AVERAGE(AG61:AJ61)</f>
        <v>14.086956521739131</v>
      </c>
      <c r="AH60" s="8">
        <f t="shared" ref="AH60" si="139">AH59/AVERAGE(AH61:AK61)</f>
        <v>11.615384615384615</v>
      </c>
      <c r="AI60" s="8">
        <f t="shared" ref="AI60" si="140">AI59/AVERAGE(AI61:AL61)</f>
        <v>9.4915254237288131</v>
      </c>
      <c r="AJ60" s="8">
        <f t="shared" ref="AJ60" si="141">AJ59/AVERAGE(AJ61:AM61)</f>
        <v>6.1428571428571432</v>
      </c>
      <c r="AK60" s="8">
        <f t="shared" ref="AK60" si="142">AK59/AVERAGE(AK61:AN61)</f>
        <v>5.1555555555555559</v>
      </c>
      <c r="AL60" s="8">
        <f t="shared" ref="AL60" si="143">AL59/AVERAGE(AL61:AO61)</f>
        <v>4.4000000000000004</v>
      </c>
      <c r="AM60" s="8">
        <f t="shared" ref="AM60" si="144">AM59/AVERAGE(AM61:AP61)</f>
        <v>4</v>
      </c>
      <c r="AN60" s="8">
        <f t="shared" ref="AN60" si="145">AN59/AVERAGE(AN61:AQ61)</f>
        <v>3.4615384615384617</v>
      </c>
      <c r="AO60" s="8">
        <f t="shared" ref="AO60" si="146">AO59/AVERAGE(AO61:AR61)</f>
        <v>2.3636363636363638</v>
      </c>
      <c r="AP60" s="8">
        <f t="shared" ref="AP60" si="147">AP59/AVERAGE(AP61:AS61)</f>
        <v>0.97297297297297303</v>
      </c>
      <c r="AQ60" s="8">
        <f t="shared" ref="AQ60" si="148">AQ59/AVERAGE(AQ61:AT61)</f>
        <v>0</v>
      </c>
      <c r="AR60" s="8">
        <f t="shared" ref="AR60" si="149">AR59/AVERAGE(AR61:AU61)</f>
        <v>-0.68292682926829273</v>
      </c>
      <c r="AS60" s="8">
        <f t="shared" ref="AS60" si="150">AS59/AVERAGE(AS61:AV61)</f>
        <v>-1.8</v>
      </c>
      <c r="AT60" s="8">
        <f>AT59/AVERAGE(AT61:AV61)</f>
        <v>-2.8</v>
      </c>
      <c r="AU60" s="8">
        <f>AU59/AVERAGE(AU61:AV61)</f>
        <v>-3.8</v>
      </c>
      <c r="AV60" s="8">
        <f>AV59/AVERAGE(AV61:AV61)</f>
        <v>-4.8</v>
      </c>
    </row>
    <row r="61" spans="1:48">
      <c r="A61" s="40"/>
      <c r="B61" s="1" t="s">
        <v>160</v>
      </c>
      <c r="C61" s="1">
        <v>800</v>
      </c>
      <c r="I61" s="1">
        <v>12</v>
      </c>
      <c r="J61" s="2" t="s">
        <v>175</v>
      </c>
      <c r="K61" s="9">
        <f t="shared" ref="K61:P61" si="151">$I62*IF(ISBLANK(K$25),1,K62)+K63</f>
        <v>15</v>
      </c>
      <c r="L61" s="9">
        <f t="shared" si="151"/>
        <v>15</v>
      </c>
      <c r="M61" s="9">
        <f t="shared" si="151"/>
        <v>16.5</v>
      </c>
      <c r="N61" s="9">
        <f t="shared" si="151"/>
        <v>15</v>
      </c>
      <c r="O61" s="9">
        <f t="shared" si="151"/>
        <v>15</v>
      </c>
      <c r="P61" s="9">
        <f t="shared" si="151"/>
        <v>30</v>
      </c>
      <c r="Q61" s="9">
        <f t="shared" ref="Q61" si="152">$I62*IF(ISBLANK(Q$25),1,Q62)+Q63</f>
        <v>30</v>
      </c>
      <c r="R61" s="9">
        <f t="shared" ref="R61" si="153">$I62*IF(ISBLANK(R$25),1,R62)+R63</f>
        <v>16.5</v>
      </c>
      <c r="S61" s="9">
        <f t="shared" ref="S61" si="154">$I62*IF(ISBLANK(S$25),1,S62)+S63</f>
        <v>15</v>
      </c>
      <c r="T61" s="25">
        <v>0</v>
      </c>
      <c r="U61" s="25">
        <v>0</v>
      </c>
      <c r="V61" s="25">
        <v>0</v>
      </c>
      <c r="W61" s="9">
        <f t="shared" ref="W61:AV61" si="155">$I62*IF(ISBLANK(W$25),1,W62)+W63</f>
        <v>15</v>
      </c>
      <c r="X61" s="9">
        <f t="shared" si="155"/>
        <v>25</v>
      </c>
      <c r="Y61" s="9">
        <f t="shared" si="155"/>
        <v>25</v>
      </c>
      <c r="Z61" s="9">
        <f t="shared" si="155"/>
        <v>15</v>
      </c>
      <c r="AA61" s="9">
        <f t="shared" si="155"/>
        <v>16.5</v>
      </c>
      <c r="AB61" s="9">
        <f t="shared" si="155"/>
        <v>15</v>
      </c>
      <c r="AC61" s="9">
        <f t="shared" si="155"/>
        <v>15</v>
      </c>
      <c r="AD61" s="9">
        <f t="shared" si="155"/>
        <v>15</v>
      </c>
      <c r="AE61" s="9">
        <f t="shared" si="155"/>
        <v>15</v>
      </c>
      <c r="AF61" s="9">
        <f t="shared" si="155"/>
        <v>36.5</v>
      </c>
      <c r="AG61" s="9">
        <f t="shared" si="155"/>
        <v>16.5</v>
      </c>
      <c r="AH61" s="9">
        <f t="shared" si="155"/>
        <v>16.5</v>
      </c>
      <c r="AI61" s="9">
        <f t="shared" si="155"/>
        <v>16.5</v>
      </c>
      <c r="AJ61" s="9">
        <f t="shared" si="155"/>
        <v>19.5</v>
      </c>
      <c r="AK61" s="9">
        <f t="shared" si="155"/>
        <v>25.5</v>
      </c>
      <c r="AL61" s="9">
        <f t="shared" si="155"/>
        <v>27</v>
      </c>
      <c r="AM61" s="9">
        <f t="shared" si="155"/>
        <v>54</v>
      </c>
      <c r="AN61" s="9">
        <f t="shared" si="155"/>
        <v>28.5</v>
      </c>
      <c r="AO61" s="9">
        <f t="shared" si="155"/>
        <v>25.5</v>
      </c>
      <c r="AP61" s="9">
        <f t="shared" si="155"/>
        <v>13.5</v>
      </c>
      <c r="AQ61" s="9">
        <f t="shared" si="155"/>
        <v>10.5</v>
      </c>
      <c r="AR61" s="9">
        <f t="shared" si="155"/>
        <v>16.5</v>
      </c>
      <c r="AS61" s="9">
        <f t="shared" si="155"/>
        <v>15</v>
      </c>
      <c r="AT61" s="9">
        <f t="shared" si="155"/>
        <v>15</v>
      </c>
      <c r="AU61" s="9">
        <f t="shared" si="155"/>
        <v>15</v>
      </c>
      <c r="AV61" s="9">
        <f t="shared" si="155"/>
        <v>15</v>
      </c>
    </row>
    <row r="62" spans="1:48">
      <c r="A62" s="40"/>
      <c r="B62" s="1" t="s">
        <v>162</v>
      </c>
      <c r="C62" s="1">
        <v>3</v>
      </c>
      <c r="I62" s="10">
        <v>15</v>
      </c>
      <c r="J62" s="2" t="s">
        <v>137</v>
      </c>
      <c r="M62" s="11" t="s">
        <v>138</v>
      </c>
      <c r="R62" s="11" t="s">
        <v>138</v>
      </c>
      <c r="AA62" s="11" t="s">
        <v>138</v>
      </c>
      <c r="AF62" s="11" t="s">
        <v>138</v>
      </c>
      <c r="AG62" s="11" t="s">
        <v>138</v>
      </c>
      <c r="AH62" s="11" t="s">
        <v>138</v>
      </c>
      <c r="AI62" s="11" t="s">
        <v>138</v>
      </c>
      <c r="AJ62" s="11" t="s">
        <v>139</v>
      </c>
      <c r="AK62" s="11" t="s">
        <v>140</v>
      </c>
      <c r="AL62" s="11" t="s">
        <v>141</v>
      </c>
      <c r="AM62" s="11" t="s">
        <v>142</v>
      </c>
      <c r="AN62" s="11" t="s">
        <v>143</v>
      </c>
      <c r="AO62" s="11" t="s">
        <v>140</v>
      </c>
      <c r="AP62" s="11" t="s">
        <v>144</v>
      </c>
      <c r="AQ62" s="11" t="s">
        <v>145</v>
      </c>
      <c r="AR62" s="11" t="s">
        <v>138</v>
      </c>
    </row>
    <row r="63" spans="1:48">
      <c r="A63" s="40"/>
      <c r="B63" s="1" t="s">
        <v>164</v>
      </c>
      <c r="C63" s="1">
        <v>10</v>
      </c>
      <c r="E63" s="1" t="s">
        <v>146</v>
      </c>
      <c r="J63" s="2" t="s">
        <v>176</v>
      </c>
      <c r="P63" s="1">
        <v>15</v>
      </c>
      <c r="Q63" s="1">
        <v>15</v>
      </c>
      <c r="X63" s="1">
        <v>10</v>
      </c>
      <c r="Y63" s="1">
        <v>10</v>
      </c>
      <c r="AF63" s="1">
        <v>20</v>
      </c>
    </row>
    <row r="64" spans="1:48">
      <c r="J64" s="2"/>
    </row>
    <row r="65" spans="1:48" s="24" customFormat="1" ht="15" customHeight="1">
      <c r="A65" s="24" t="s">
        <v>187</v>
      </c>
    </row>
    <row r="66" spans="1:48">
      <c r="A66" s="38" t="s">
        <v>0</v>
      </c>
      <c r="B66" s="38" t="s">
        <v>1</v>
      </c>
      <c r="C66" s="38" t="s">
        <v>2</v>
      </c>
      <c r="D66" s="38" t="s">
        <v>3</v>
      </c>
      <c r="E66" s="38" t="s">
        <v>4</v>
      </c>
      <c r="F66" s="38" t="s">
        <v>5</v>
      </c>
      <c r="G66" s="38" t="s">
        <v>6</v>
      </c>
      <c r="H66" s="38" t="s">
        <v>7</v>
      </c>
      <c r="I66" s="38" t="s">
        <v>8</v>
      </c>
      <c r="J66" s="2" t="s">
        <v>9</v>
      </c>
      <c r="K66" s="2" t="s">
        <v>10</v>
      </c>
      <c r="L66" s="2" t="s">
        <v>11</v>
      </c>
      <c r="M66" s="2" t="s">
        <v>12</v>
      </c>
      <c r="N66" s="2" t="s">
        <v>13</v>
      </c>
      <c r="O66" s="2" t="s">
        <v>14</v>
      </c>
      <c r="P66" s="2" t="s">
        <v>15</v>
      </c>
      <c r="Q66" s="2" t="s">
        <v>16</v>
      </c>
      <c r="R66" s="2" t="s">
        <v>17</v>
      </c>
      <c r="S66" s="2" t="s">
        <v>18</v>
      </c>
      <c r="T66" s="2" t="s">
        <v>19</v>
      </c>
      <c r="U66" s="2" t="s">
        <v>20</v>
      </c>
      <c r="V66" s="2" t="s">
        <v>21</v>
      </c>
      <c r="W66" s="2" t="s">
        <v>22</v>
      </c>
      <c r="X66" s="2" t="s">
        <v>23</v>
      </c>
      <c r="Y66" s="2" t="s">
        <v>24</v>
      </c>
      <c r="Z66" s="2" t="s">
        <v>25</v>
      </c>
      <c r="AA66" s="2" t="s">
        <v>26</v>
      </c>
      <c r="AB66" s="2" t="s">
        <v>27</v>
      </c>
      <c r="AC66" s="2" t="s">
        <v>28</v>
      </c>
      <c r="AD66" s="2" t="s">
        <v>29</v>
      </c>
      <c r="AE66" s="2" t="s">
        <v>30</v>
      </c>
      <c r="AF66" s="2" t="s">
        <v>31</v>
      </c>
      <c r="AG66" s="2" t="s">
        <v>32</v>
      </c>
      <c r="AH66" s="2" t="s">
        <v>33</v>
      </c>
      <c r="AI66" s="2" t="s">
        <v>34</v>
      </c>
      <c r="AJ66" s="2" t="s">
        <v>35</v>
      </c>
      <c r="AK66" s="2" t="s">
        <v>36</v>
      </c>
      <c r="AL66" s="2" t="s">
        <v>37</v>
      </c>
      <c r="AM66" s="2" t="s">
        <v>38</v>
      </c>
      <c r="AN66" s="2" t="s">
        <v>39</v>
      </c>
      <c r="AO66" s="2" t="s">
        <v>40</v>
      </c>
      <c r="AP66" s="2" t="s">
        <v>41</v>
      </c>
      <c r="AQ66" s="2" t="s">
        <v>42</v>
      </c>
      <c r="AR66" s="2" t="s">
        <v>43</v>
      </c>
      <c r="AS66" s="2" t="s">
        <v>44</v>
      </c>
      <c r="AT66" s="2" t="s">
        <v>45</v>
      </c>
      <c r="AU66" s="2" t="s">
        <v>46</v>
      </c>
      <c r="AV66" s="2" t="s">
        <v>47</v>
      </c>
    </row>
    <row r="67" spans="1:48">
      <c r="A67" s="38"/>
      <c r="B67" s="38"/>
      <c r="C67" s="38"/>
      <c r="D67" s="38"/>
      <c r="E67" s="38"/>
      <c r="F67" s="38"/>
      <c r="G67" s="38"/>
      <c r="H67" s="38"/>
      <c r="I67" s="38"/>
      <c r="J67" s="2" t="s">
        <v>48</v>
      </c>
      <c r="K67" s="2" t="s">
        <v>49</v>
      </c>
      <c r="L67" s="2" t="s">
        <v>50</v>
      </c>
      <c r="M67" s="2" t="s">
        <v>51</v>
      </c>
      <c r="N67" s="2" t="s">
        <v>52</v>
      </c>
      <c r="O67" s="2" t="s">
        <v>53</v>
      </c>
      <c r="P67" s="2" t="s">
        <v>54</v>
      </c>
      <c r="Q67" s="2" t="s">
        <v>55</v>
      </c>
      <c r="R67" s="2" t="s">
        <v>56</v>
      </c>
      <c r="S67" s="2" t="s">
        <v>57</v>
      </c>
      <c r="T67" s="2" t="s">
        <v>58</v>
      </c>
      <c r="U67" s="2" t="s">
        <v>59</v>
      </c>
      <c r="V67" s="2" t="s">
        <v>60</v>
      </c>
      <c r="W67" s="2" t="s">
        <v>61</v>
      </c>
      <c r="X67" s="2" t="s">
        <v>62</v>
      </c>
      <c r="Y67" s="2" t="s">
        <v>63</v>
      </c>
      <c r="Z67" s="2" t="s">
        <v>64</v>
      </c>
      <c r="AA67" s="2" t="s">
        <v>65</v>
      </c>
      <c r="AB67" s="2" t="s">
        <v>66</v>
      </c>
      <c r="AC67" s="2" t="s">
        <v>67</v>
      </c>
      <c r="AD67" s="2" t="s">
        <v>68</v>
      </c>
      <c r="AE67" s="2" t="s">
        <v>69</v>
      </c>
      <c r="AF67" s="2" t="s">
        <v>70</v>
      </c>
      <c r="AG67" s="2" t="s">
        <v>71</v>
      </c>
      <c r="AH67" s="2" t="s">
        <v>72</v>
      </c>
      <c r="AI67" s="2" t="s">
        <v>73</v>
      </c>
      <c r="AJ67" s="2" t="s">
        <v>74</v>
      </c>
      <c r="AK67" s="2" t="s">
        <v>75</v>
      </c>
      <c r="AL67" s="2" t="s">
        <v>76</v>
      </c>
      <c r="AM67" s="2" t="s">
        <v>77</v>
      </c>
      <c r="AN67" s="2" t="s">
        <v>78</v>
      </c>
      <c r="AO67" s="2" t="s">
        <v>79</v>
      </c>
      <c r="AP67" s="2" t="s">
        <v>80</v>
      </c>
      <c r="AQ67" s="2" t="s">
        <v>81</v>
      </c>
      <c r="AR67" s="2" t="s">
        <v>82</v>
      </c>
      <c r="AS67" s="2" t="s">
        <v>83</v>
      </c>
      <c r="AT67" s="2" t="s">
        <v>84</v>
      </c>
      <c r="AU67" s="2" t="s">
        <v>85</v>
      </c>
      <c r="AV67" s="2" t="s">
        <v>86</v>
      </c>
    </row>
    <row r="68" spans="1:48">
      <c r="A68" s="38"/>
      <c r="B68" s="38"/>
      <c r="C68" s="38"/>
      <c r="D68" s="38"/>
      <c r="E68" s="38"/>
      <c r="F68" s="38"/>
      <c r="G68" s="38"/>
      <c r="H68" s="38"/>
      <c r="I68" s="38"/>
      <c r="J68" s="2" t="s">
        <v>87</v>
      </c>
      <c r="K68" s="2" t="s">
        <v>88</v>
      </c>
      <c r="L68" s="2" t="s">
        <v>89</v>
      </c>
      <c r="M68" s="2" t="s">
        <v>90</v>
      </c>
      <c r="N68" s="2" t="s">
        <v>91</v>
      </c>
      <c r="O68" s="2" t="s">
        <v>92</v>
      </c>
      <c r="P68" s="2" t="s">
        <v>93</v>
      </c>
      <c r="Q68" s="2" t="s">
        <v>94</v>
      </c>
      <c r="R68" s="2" t="s">
        <v>95</v>
      </c>
      <c r="S68" s="2" t="s">
        <v>96</v>
      </c>
      <c r="T68" s="2" t="s">
        <v>97</v>
      </c>
      <c r="U68" s="2" t="s">
        <v>98</v>
      </c>
      <c r="V68" s="2" t="s">
        <v>99</v>
      </c>
      <c r="W68" s="2" t="s">
        <v>100</v>
      </c>
      <c r="X68" s="2" t="s">
        <v>101</v>
      </c>
      <c r="Y68" s="2" t="s">
        <v>102</v>
      </c>
      <c r="Z68" s="2" t="s">
        <v>103</v>
      </c>
      <c r="AA68" s="2" t="s">
        <v>104</v>
      </c>
      <c r="AB68" s="2" t="s">
        <v>105</v>
      </c>
      <c r="AC68" s="2" t="s">
        <v>106</v>
      </c>
      <c r="AD68" s="2" t="s">
        <v>107</v>
      </c>
      <c r="AE68" s="2" t="s">
        <v>108</v>
      </c>
      <c r="AF68" s="2" t="s">
        <v>109</v>
      </c>
      <c r="AG68" s="2" t="s">
        <v>110</v>
      </c>
      <c r="AH68" s="2" t="s">
        <v>111</v>
      </c>
      <c r="AI68" s="2" t="s">
        <v>112</v>
      </c>
      <c r="AJ68" s="2" t="s">
        <v>113</v>
      </c>
      <c r="AK68" s="2" t="s">
        <v>114</v>
      </c>
      <c r="AL68" s="2" t="s">
        <v>115</v>
      </c>
      <c r="AM68" s="2" t="s">
        <v>116</v>
      </c>
      <c r="AN68" s="2" t="s">
        <v>117</v>
      </c>
      <c r="AO68" s="2" t="s">
        <v>118</v>
      </c>
      <c r="AP68" s="2" t="s">
        <v>119</v>
      </c>
      <c r="AQ68" s="2" t="s">
        <v>120</v>
      </c>
      <c r="AR68" s="2" t="s">
        <v>121</v>
      </c>
      <c r="AS68" s="2" t="s">
        <v>122</v>
      </c>
      <c r="AT68" s="2" t="s">
        <v>123</v>
      </c>
      <c r="AU68" s="2" t="s">
        <v>124</v>
      </c>
      <c r="AV68" s="2" t="s">
        <v>125</v>
      </c>
    </row>
    <row r="69" spans="1:48" ht="13.5" thickBot="1">
      <c r="A69" s="38"/>
      <c r="B69" s="38"/>
      <c r="C69" s="38"/>
      <c r="D69" s="38"/>
      <c r="E69" s="38"/>
      <c r="F69" s="38"/>
      <c r="G69" s="38"/>
      <c r="H69" s="38"/>
      <c r="I69" s="38"/>
      <c r="J69" s="2" t="s">
        <v>126</v>
      </c>
      <c r="K69" s="4">
        <v>202416</v>
      </c>
      <c r="L69" s="2">
        <v>202417</v>
      </c>
      <c r="M69" s="2">
        <v>202418</v>
      </c>
      <c r="N69" s="2">
        <v>202419</v>
      </c>
      <c r="O69" s="2">
        <v>202420</v>
      </c>
      <c r="P69" s="2">
        <v>202421</v>
      </c>
      <c r="Q69" s="2">
        <v>202422</v>
      </c>
      <c r="R69" s="2">
        <v>202423</v>
      </c>
      <c r="S69" s="2">
        <v>202424</v>
      </c>
      <c r="T69" s="2">
        <v>202425</v>
      </c>
      <c r="U69" s="2">
        <v>202426</v>
      </c>
      <c r="V69" s="2">
        <v>202427</v>
      </c>
      <c r="W69" s="2">
        <v>202428</v>
      </c>
      <c r="X69" s="2">
        <v>202429</v>
      </c>
      <c r="Y69" s="2">
        <v>202430</v>
      </c>
      <c r="Z69" s="2">
        <v>202431</v>
      </c>
      <c r="AA69" s="2">
        <v>202432</v>
      </c>
      <c r="AB69" s="2">
        <v>202433</v>
      </c>
      <c r="AC69" s="2">
        <v>202434</v>
      </c>
      <c r="AD69" s="2">
        <v>202435</v>
      </c>
      <c r="AE69" s="2">
        <v>202436</v>
      </c>
      <c r="AF69" s="2">
        <v>202437</v>
      </c>
      <c r="AG69" s="2">
        <v>202438</v>
      </c>
      <c r="AH69" s="2">
        <v>202439</v>
      </c>
      <c r="AI69" s="2">
        <v>202440</v>
      </c>
      <c r="AJ69" s="2">
        <v>202441</v>
      </c>
      <c r="AK69" s="2">
        <v>202442</v>
      </c>
      <c r="AL69" s="2">
        <v>202443</v>
      </c>
      <c r="AM69" s="2">
        <v>202444</v>
      </c>
      <c r="AN69" s="2">
        <v>202445</v>
      </c>
      <c r="AO69" s="2">
        <v>202446</v>
      </c>
      <c r="AP69" s="2">
        <v>202447</v>
      </c>
      <c r="AQ69" s="2">
        <v>202448</v>
      </c>
      <c r="AR69" s="2">
        <v>202449</v>
      </c>
      <c r="AS69" s="2">
        <v>202450</v>
      </c>
      <c r="AT69" s="2">
        <v>202451</v>
      </c>
      <c r="AU69" s="2">
        <v>202452</v>
      </c>
      <c r="AV69" s="2">
        <v>202453</v>
      </c>
    </row>
    <row r="70" spans="1:48" ht="13.5" thickTop="1">
      <c r="A70" s="39" t="s">
        <v>127</v>
      </c>
      <c r="B70" s="39"/>
      <c r="C70" s="12" t="s">
        <v>128</v>
      </c>
      <c r="D70" s="39" t="s">
        <v>129</v>
      </c>
      <c r="E70" s="39" t="s">
        <v>130</v>
      </c>
      <c r="F70" s="39" t="s">
        <v>131</v>
      </c>
      <c r="G70" s="39" t="s">
        <v>132</v>
      </c>
      <c r="H70" s="39" t="s">
        <v>167</v>
      </c>
      <c r="I70" s="39" t="s">
        <v>168</v>
      </c>
      <c r="J70" s="13" t="s">
        <v>133</v>
      </c>
      <c r="K70" s="14">
        <v>15</v>
      </c>
      <c r="L70" s="14">
        <v>300</v>
      </c>
      <c r="M70" s="14">
        <v>21</v>
      </c>
      <c r="N70" s="14">
        <v>21</v>
      </c>
      <c r="O70" s="14">
        <v>21</v>
      </c>
      <c r="P70" s="14">
        <v>21</v>
      </c>
      <c r="Q70" s="14">
        <v>21</v>
      </c>
      <c r="R70" s="14">
        <v>21</v>
      </c>
      <c r="S70" s="14">
        <v>21</v>
      </c>
      <c r="T70" s="14">
        <v>17</v>
      </c>
      <c r="U70" s="14">
        <v>15</v>
      </c>
      <c r="V70" s="14">
        <v>15</v>
      </c>
      <c r="W70" s="14">
        <v>15</v>
      </c>
      <c r="X70" s="14">
        <v>15</v>
      </c>
      <c r="Y70" s="14">
        <v>17</v>
      </c>
      <c r="Z70" s="14">
        <v>17</v>
      </c>
      <c r="AA70" s="14">
        <v>17</v>
      </c>
      <c r="AB70" s="14">
        <v>17</v>
      </c>
      <c r="AC70" s="14">
        <v>20</v>
      </c>
      <c r="AD70" s="14">
        <v>26</v>
      </c>
      <c r="AE70" s="14">
        <v>27</v>
      </c>
      <c r="AF70" s="14">
        <v>54</v>
      </c>
      <c r="AG70" s="14">
        <v>29</v>
      </c>
      <c r="AH70" s="14">
        <v>26</v>
      </c>
      <c r="AI70" s="14">
        <v>14</v>
      </c>
      <c r="AJ70" s="14">
        <v>11</v>
      </c>
      <c r="AK70" s="14">
        <v>17</v>
      </c>
      <c r="AL70" s="14">
        <v>15</v>
      </c>
      <c r="AM70" s="14">
        <v>15</v>
      </c>
      <c r="AN70" s="14">
        <v>15</v>
      </c>
      <c r="AO70" s="14">
        <v>15</v>
      </c>
      <c r="AP70" s="14">
        <v>15</v>
      </c>
      <c r="AQ70" s="14">
        <v>15</v>
      </c>
      <c r="AR70" s="14">
        <v>15</v>
      </c>
      <c r="AS70" s="14">
        <v>17</v>
      </c>
      <c r="AT70" s="14">
        <v>15</v>
      </c>
      <c r="AU70" s="14">
        <v>15</v>
      </c>
      <c r="AV70" s="14">
        <v>15</v>
      </c>
    </row>
    <row r="71" spans="1:48">
      <c r="A71" s="37" t="s">
        <v>127</v>
      </c>
      <c r="B71" s="37"/>
      <c r="C71" s="35" t="s">
        <v>134</v>
      </c>
      <c r="D71" s="37" t="s">
        <v>129</v>
      </c>
      <c r="E71" s="37" t="s">
        <v>130</v>
      </c>
      <c r="F71" s="37" t="s">
        <v>131</v>
      </c>
      <c r="G71" s="37" t="s">
        <v>132</v>
      </c>
      <c r="H71" s="37" t="s">
        <v>167</v>
      </c>
      <c r="I71" s="37" t="s">
        <v>168</v>
      </c>
      <c r="J71" s="2" t="s">
        <v>135</v>
      </c>
      <c r="K71" s="1">
        <v>50</v>
      </c>
      <c r="L71" s="1">
        <v>22</v>
      </c>
      <c r="M71" s="1">
        <v>279</v>
      </c>
      <c r="N71" s="1">
        <v>257</v>
      </c>
      <c r="O71" s="1">
        <v>235</v>
      </c>
      <c r="P71" s="1">
        <v>213</v>
      </c>
      <c r="Q71" s="1">
        <v>191</v>
      </c>
      <c r="R71" s="1">
        <v>169</v>
      </c>
      <c r="S71" s="1">
        <v>147</v>
      </c>
      <c r="T71" s="1">
        <v>147</v>
      </c>
      <c r="U71" s="1">
        <v>143</v>
      </c>
      <c r="V71" s="1">
        <v>137</v>
      </c>
      <c r="W71" s="1">
        <v>131</v>
      </c>
      <c r="X71" s="1">
        <v>125</v>
      </c>
      <c r="Y71" s="1">
        <v>119</v>
      </c>
      <c r="Z71" s="1">
        <v>115</v>
      </c>
      <c r="AA71" s="1">
        <v>111</v>
      </c>
      <c r="AB71" s="1">
        <v>111</v>
      </c>
      <c r="AC71" s="1">
        <v>113</v>
      </c>
      <c r="AD71" s="1">
        <v>118</v>
      </c>
      <c r="AE71" s="1">
        <v>129</v>
      </c>
      <c r="AF71" s="1">
        <v>141</v>
      </c>
      <c r="AG71" s="1">
        <v>178</v>
      </c>
      <c r="AH71" s="1">
        <v>190</v>
      </c>
      <c r="AI71" s="1">
        <v>199</v>
      </c>
      <c r="AJ71" s="1">
        <v>196</v>
      </c>
      <c r="AK71" s="1">
        <v>187</v>
      </c>
      <c r="AL71" s="1">
        <v>178</v>
      </c>
      <c r="AM71" s="1">
        <v>166</v>
      </c>
      <c r="AN71" s="1">
        <v>127</v>
      </c>
      <c r="AO71" s="1">
        <v>113</v>
      </c>
      <c r="AP71" s="1">
        <v>102</v>
      </c>
      <c r="AQ71" s="1">
        <v>103</v>
      </c>
      <c r="AR71" s="1">
        <v>107</v>
      </c>
      <c r="AS71" s="1">
        <v>105</v>
      </c>
      <c r="AT71" s="1">
        <v>107</v>
      </c>
      <c r="AU71" s="1">
        <v>107</v>
      </c>
      <c r="AV71" s="1">
        <v>107</v>
      </c>
    </row>
    <row r="72" spans="1:48">
      <c r="A72" s="37" t="s">
        <v>127</v>
      </c>
      <c r="B72" s="37"/>
      <c r="C72" s="36" t="s">
        <v>172</v>
      </c>
      <c r="D72" s="37" t="s">
        <v>129</v>
      </c>
      <c r="E72" s="37" t="s">
        <v>130</v>
      </c>
      <c r="F72" s="37" t="s">
        <v>131</v>
      </c>
      <c r="G72" s="37" t="s">
        <v>132</v>
      </c>
      <c r="I72" s="1">
        <v>12</v>
      </c>
      <c r="J72" s="2" t="s">
        <v>136</v>
      </c>
      <c r="K72" s="15">
        <v>43</v>
      </c>
      <c r="L72" s="15">
        <v>43</v>
      </c>
      <c r="M72" s="15">
        <v>43</v>
      </c>
      <c r="N72" s="15">
        <v>43</v>
      </c>
      <c r="O72" s="15">
        <v>43</v>
      </c>
      <c r="P72" s="15">
        <v>43</v>
      </c>
      <c r="Q72" s="15">
        <v>43</v>
      </c>
      <c r="R72" s="15">
        <v>43</v>
      </c>
      <c r="S72" s="15">
        <v>21</v>
      </c>
      <c r="T72" s="15">
        <v>21</v>
      </c>
      <c r="U72" s="15">
        <v>21</v>
      </c>
      <c r="V72" s="15">
        <v>21</v>
      </c>
      <c r="W72" s="15">
        <v>21</v>
      </c>
      <c r="X72" s="15">
        <v>21</v>
      </c>
      <c r="Y72" s="15">
        <v>21</v>
      </c>
      <c r="Z72" s="15">
        <v>21</v>
      </c>
      <c r="AA72" s="15">
        <v>17</v>
      </c>
      <c r="AB72" s="15">
        <v>15</v>
      </c>
      <c r="AC72" s="15">
        <v>15</v>
      </c>
      <c r="AD72" s="15">
        <v>15</v>
      </c>
      <c r="AE72" s="15">
        <v>15</v>
      </c>
      <c r="AF72" s="15">
        <v>17</v>
      </c>
      <c r="AG72" s="15">
        <v>17</v>
      </c>
      <c r="AH72" s="15">
        <v>17</v>
      </c>
      <c r="AI72" s="15">
        <v>17</v>
      </c>
      <c r="AJ72" s="15">
        <v>20</v>
      </c>
      <c r="AK72" s="15">
        <v>26</v>
      </c>
      <c r="AL72" s="15">
        <v>27</v>
      </c>
      <c r="AM72" s="15">
        <v>54</v>
      </c>
      <c r="AN72" s="15">
        <v>29</v>
      </c>
      <c r="AO72" s="15">
        <v>26</v>
      </c>
      <c r="AP72" s="15">
        <v>14</v>
      </c>
      <c r="AQ72" s="15">
        <v>11</v>
      </c>
      <c r="AR72" s="15">
        <v>17</v>
      </c>
      <c r="AS72" s="15">
        <v>15</v>
      </c>
      <c r="AT72" s="15">
        <v>15</v>
      </c>
      <c r="AU72" s="15">
        <v>15</v>
      </c>
      <c r="AV72" s="15">
        <v>15</v>
      </c>
    </row>
    <row r="73" spans="1:48">
      <c r="A73" s="37" t="s">
        <v>127</v>
      </c>
      <c r="B73" s="37"/>
      <c r="C73" s="34" t="s">
        <v>200</v>
      </c>
      <c r="D73" s="37" t="s">
        <v>129</v>
      </c>
      <c r="E73" s="37" t="s">
        <v>130</v>
      </c>
      <c r="F73" s="37" t="s">
        <v>131</v>
      </c>
      <c r="G73" s="37" t="s">
        <v>132</v>
      </c>
      <c r="I73" s="10">
        <v>15</v>
      </c>
      <c r="J73" s="2" t="s">
        <v>137</v>
      </c>
      <c r="M73" s="11" t="s">
        <v>138</v>
      </c>
      <c r="R73" s="11" t="s">
        <v>138</v>
      </c>
      <c r="AA73" s="11" t="s">
        <v>138</v>
      </c>
      <c r="AF73" s="11" t="s">
        <v>138</v>
      </c>
      <c r="AG73" s="11" t="s">
        <v>138</v>
      </c>
      <c r="AH73" s="11" t="s">
        <v>138</v>
      </c>
      <c r="AI73" s="11" t="s">
        <v>138</v>
      </c>
      <c r="AJ73" s="11" t="s">
        <v>139</v>
      </c>
      <c r="AK73" s="11" t="s">
        <v>140</v>
      </c>
      <c r="AL73" s="11" t="s">
        <v>141</v>
      </c>
      <c r="AM73" s="11" t="s">
        <v>142</v>
      </c>
      <c r="AN73" s="11" t="s">
        <v>143</v>
      </c>
      <c r="AO73" s="11" t="s">
        <v>140</v>
      </c>
      <c r="AP73" s="11" t="s">
        <v>144</v>
      </c>
      <c r="AQ73" s="11" t="s">
        <v>145</v>
      </c>
      <c r="AR73" s="11" t="s">
        <v>138</v>
      </c>
    </row>
    <row r="74" spans="1:48">
      <c r="A74" s="37" t="s">
        <v>127</v>
      </c>
      <c r="B74" s="37"/>
      <c r="D74" s="37" t="s">
        <v>169</v>
      </c>
      <c r="E74" s="37" t="s">
        <v>146</v>
      </c>
      <c r="F74" s="37" t="s">
        <v>131</v>
      </c>
      <c r="G74" s="37" t="s">
        <v>132</v>
      </c>
      <c r="H74" s="37"/>
      <c r="I74" s="37">
        <v>45</v>
      </c>
      <c r="J74" s="2" t="s">
        <v>147</v>
      </c>
      <c r="K74" s="1">
        <v>28</v>
      </c>
      <c r="L74" s="1">
        <v>28</v>
      </c>
      <c r="M74" s="1">
        <v>26</v>
      </c>
      <c r="N74" s="1">
        <v>28</v>
      </c>
      <c r="O74" s="1">
        <v>28</v>
      </c>
      <c r="P74" s="1">
        <v>28</v>
      </c>
      <c r="Q74" s="1">
        <v>28</v>
      </c>
      <c r="R74" s="1">
        <v>26</v>
      </c>
      <c r="S74" s="1">
        <v>6</v>
      </c>
      <c r="T74" s="1">
        <v>6</v>
      </c>
      <c r="U74" s="1">
        <v>6</v>
      </c>
      <c r="V74" s="1">
        <v>6</v>
      </c>
      <c r="W74" s="1">
        <v>6</v>
      </c>
      <c r="X74" s="1">
        <v>6</v>
      </c>
      <c r="Y74" s="1">
        <v>6</v>
      </c>
      <c r="Z74" s="1">
        <v>6</v>
      </c>
    </row>
    <row r="75" spans="1:48">
      <c r="A75" s="37" t="s">
        <v>127</v>
      </c>
      <c r="B75" s="37"/>
      <c r="D75" s="37" t="s">
        <v>169</v>
      </c>
      <c r="E75" s="37" t="s">
        <v>146</v>
      </c>
      <c r="F75" s="37" t="s">
        <v>131</v>
      </c>
      <c r="G75" s="37" t="s">
        <v>132</v>
      </c>
      <c r="H75" s="37"/>
      <c r="I75" s="37">
        <v>45</v>
      </c>
      <c r="J75" s="2" t="s">
        <v>148</v>
      </c>
    </row>
    <row r="76" spans="1:48">
      <c r="A76" s="37" t="s">
        <v>127</v>
      </c>
      <c r="B76" s="37"/>
      <c r="D76" s="37" t="s">
        <v>169</v>
      </c>
      <c r="E76" s="37" t="s">
        <v>146</v>
      </c>
      <c r="F76" s="37" t="s">
        <v>131</v>
      </c>
      <c r="G76" s="37" t="s">
        <v>132</v>
      </c>
      <c r="H76" s="37"/>
      <c r="I76" s="37">
        <v>45</v>
      </c>
      <c r="J76" s="2" t="s">
        <v>149</v>
      </c>
      <c r="K76" s="1">
        <v>1007</v>
      </c>
      <c r="L76" s="1">
        <v>1191</v>
      </c>
      <c r="M76" s="1">
        <v>847</v>
      </c>
      <c r="N76" s="1">
        <v>786</v>
      </c>
      <c r="O76" s="1">
        <v>725</v>
      </c>
      <c r="P76" s="1">
        <v>844</v>
      </c>
      <c r="Q76" s="1">
        <v>933</v>
      </c>
      <c r="R76" s="1">
        <v>868</v>
      </c>
      <c r="S76" s="1">
        <v>807</v>
      </c>
      <c r="T76" s="1">
        <v>1146</v>
      </c>
      <c r="U76" s="1">
        <v>1089</v>
      </c>
      <c r="V76" s="1">
        <v>1034</v>
      </c>
      <c r="W76" s="1">
        <v>979</v>
      </c>
      <c r="X76" s="1">
        <v>924</v>
      </c>
      <c r="Y76" s="1">
        <v>869</v>
      </c>
      <c r="Z76" s="1">
        <v>982</v>
      </c>
    </row>
    <row r="77" spans="1:48">
      <c r="A77" s="37" t="s">
        <v>150</v>
      </c>
      <c r="C77" s="1" t="s">
        <v>128</v>
      </c>
      <c r="D77" s="1" t="s">
        <v>129</v>
      </c>
      <c r="E77" s="37" t="s">
        <v>130</v>
      </c>
      <c r="F77" s="37" t="s">
        <v>131</v>
      </c>
      <c r="G77" s="37" t="s">
        <v>132</v>
      </c>
      <c r="H77" s="37" t="s">
        <v>167</v>
      </c>
      <c r="I77" s="37" t="s">
        <v>168</v>
      </c>
      <c r="J77" s="2" t="s">
        <v>151</v>
      </c>
      <c r="K77" s="1">
        <v>240</v>
      </c>
      <c r="AB77" s="1">
        <v>310</v>
      </c>
      <c r="AC77" s="16"/>
    </row>
    <row r="78" spans="1:48">
      <c r="A78" s="37" t="s">
        <v>150</v>
      </c>
      <c r="B78" s="1" t="s">
        <v>152</v>
      </c>
      <c r="C78" s="1" t="s">
        <v>153</v>
      </c>
      <c r="D78" s="1" t="s">
        <v>154</v>
      </c>
      <c r="E78" s="37" t="s">
        <v>130</v>
      </c>
      <c r="F78" s="37" t="s">
        <v>131</v>
      </c>
      <c r="G78" s="37" t="s">
        <v>132</v>
      </c>
      <c r="H78" s="37" t="s">
        <v>167</v>
      </c>
      <c r="I78" s="37" t="s">
        <v>168</v>
      </c>
      <c r="J78" s="2" t="s">
        <v>155</v>
      </c>
      <c r="K78" s="7">
        <v>450</v>
      </c>
      <c r="L78" s="7">
        <f t="shared" ref="L78" si="156">K78+K77-K80</f>
        <v>657</v>
      </c>
      <c r="M78" s="7">
        <f t="shared" ref="M78" si="157">L78+L77-L80</f>
        <v>390</v>
      </c>
      <c r="N78" s="7">
        <f t="shared" ref="N78" si="158">M78+M77-M80</f>
        <v>340</v>
      </c>
      <c r="O78" s="7">
        <f t="shared" ref="O78" si="159">N78+N77-N80</f>
        <v>293</v>
      </c>
      <c r="P78" s="7">
        <f t="shared" ref="P78" si="160">O78+O77-O80</f>
        <v>246</v>
      </c>
      <c r="Q78" s="7">
        <f>P78+P77-P80</f>
        <v>193.86500000000001</v>
      </c>
      <c r="R78" s="7">
        <f t="shared" ref="R78" si="161">Q78+Q77-Q80</f>
        <v>123.16500000000001</v>
      </c>
      <c r="S78" s="7">
        <f t="shared" ref="S78" si="162">R78+R77-R80</f>
        <v>63.13000000000001</v>
      </c>
      <c r="T78" s="7">
        <f t="shared" ref="T78" si="163">S78+S77-S80</f>
        <v>4.2800000000000082</v>
      </c>
      <c r="U78" s="7">
        <f t="shared" ref="U78" si="164">T78+T77-T80</f>
        <v>4.2800000000000082</v>
      </c>
      <c r="V78" s="7">
        <f t="shared" ref="V78" si="165">U78+U77-U80</f>
        <v>4.2800000000000082</v>
      </c>
      <c r="W78" s="7">
        <f t="shared" ref="W78" si="166">V78+V77-V80</f>
        <v>4.2800000000000082</v>
      </c>
      <c r="X78" s="7">
        <f t="shared" ref="X78" si="167">W78+W77-W80</f>
        <v>4.2800000000000082</v>
      </c>
      <c r="Y78" s="7">
        <f t="shared" ref="Y78" si="168">X78+X77-X80</f>
        <v>4.2800000000000082</v>
      </c>
      <c r="Z78" s="7">
        <f t="shared" ref="Z78" si="169">Y78+Y77-Y80</f>
        <v>4.2800000000000082</v>
      </c>
      <c r="AA78" s="7">
        <f t="shared" ref="AA78" si="170">Z78+Z77-Z80</f>
        <v>-38.719999999999992</v>
      </c>
      <c r="AB78" s="7">
        <f t="shared" ref="AB78" si="171">AA78+AA77-AA80</f>
        <v>-84.72</v>
      </c>
      <c r="AC78" s="7">
        <f t="shared" ref="AC78" si="172">AB78+AB77-AB80</f>
        <v>182.28</v>
      </c>
      <c r="AD78" s="7">
        <f t="shared" ref="AD78" si="173">AC78+AC77-AC80</f>
        <v>136.28</v>
      </c>
      <c r="AE78" s="7">
        <f t="shared" ref="AE78" si="174">AD78+AD77-AD80</f>
        <v>85.28</v>
      </c>
      <c r="AF78" s="7">
        <f t="shared" ref="AF78" si="175">AE78+AE77-AE80</f>
        <v>34.28</v>
      </c>
      <c r="AG78" s="7">
        <f t="shared" ref="AG78" si="176">AF78+AF77-AF80</f>
        <v>-41.72</v>
      </c>
      <c r="AH78" s="7">
        <f t="shared" ref="AH78" si="177">AG78+AG77-AG80</f>
        <v>-97.72</v>
      </c>
      <c r="AI78" s="7">
        <f t="shared" ref="AI78" si="178">AH78+AH77-AH80</f>
        <v>-151.72</v>
      </c>
      <c r="AJ78" s="7">
        <f t="shared" ref="AJ78" si="179">AI78+AI77-AI80</f>
        <v>-195.72</v>
      </c>
      <c r="AK78" s="7">
        <f t="shared" ref="AK78" si="180">AJ78+AJ77-AJ80</f>
        <v>-243.72</v>
      </c>
      <c r="AL78" s="7">
        <f t="shared" ref="AL78" si="181">AK78+AK77-AK80</f>
        <v>-307.72000000000003</v>
      </c>
      <c r="AM78" s="7">
        <f t="shared" ref="AM78" si="182">AL78+AL77-AL80</f>
        <v>-373.72</v>
      </c>
      <c r="AN78" s="7">
        <f t="shared" ref="AN78" si="183">AM78+AM77-AM80</f>
        <v>-493.72</v>
      </c>
      <c r="AO78" s="7">
        <f t="shared" ref="AO78" si="184">AN78+AN77-AN80</f>
        <v>-562.72</v>
      </c>
      <c r="AP78" s="7">
        <f t="shared" ref="AP78" si="185">AO78+AO77-AO80</f>
        <v>-625.72</v>
      </c>
      <c r="AQ78" s="7">
        <f t="shared" ref="AQ78" si="186">AP78+AP77-AP80</f>
        <v>-664.72</v>
      </c>
      <c r="AR78" s="7">
        <f t="shared" ref="AR78" si="187">AQ78+AQ77-AQ80</f>
        <v>-697.72</v>
      </c>
      <c r="AS78" s="7">
        <f t="shared" ref="AS78" si="188">AR78+AR77-AR80</f>
        <v>-742.72</v>
      </c>
      <c r="AT78" s="7">
        <f t="shared" ref="AT78" si="189">AS78+AS77-AS80</f>
        <v>-785.72</v>
      </c>
      <c r="AU78" s="7">
        <f t="shared" ref="AU78" si="190">AT78+AT77-AT80</f>
        <v>-827.72</v>
      </c>
      <c r="AV78" s="7">
        <f t="shared" ref="AV78" si="191">AU78+AU77-AU80</f>
        <v>-869.72</v>
      </c>
    </row>
    <row r="79" spans="1:48">
      <c r="A79" s="37" t="s">
        <v>150</v>
      </c>
      <c r="B79" s="1" t="s">
        <v>156</v>
      </c>
      <c r="C79" s="1">
        <v>9</v>
      </c>
      <c r="D79" s="1" t="s">
        <v>157</v>
      </c>
      <c r="E79" s="37" t="s">
        <v>130</v>
      </c>
      <c r="F79" s="37" t="s">
        <v>131</v>
      </c>
      <c r="G79" s="1" t="s">
        <v>158</v>
      </c>
      <c r="H79" s="37" t="s">
        <v>167</v>
      </c>
      <c r="I79" s="37" t="s">
        <v>168</v>
      </c>
      <c r="J79" s="2" t="s">
        <v>159</v>
      </c>
      <c r="K79" s="27">
        <f>K78/AVERAGE(K80:N80)</f>
        <v>4.5340050377833752</v>
      </c>
      <c r="L79" s="27">
        <f t="shared" ref="L79" si="192">L78/AVERAGE(L80:O80)</f>
        <v>6.3941605839416056</v>
      </c>
      <c r="M79" s="27">
        <f t="shared" ref="M79" si="193">M78/AVERAGE(M80:P80)</f>
        <v>7.953705356004793</v>
      </c>
      <c r="N79" s="27">
        <f t="shared" ref="N79" si="194">N78/AVERAGE(N80:Q80)</f>
        <v>6.2720501764014118</v>
      </c>
      <c r="O79" s="27">
        <f t="shared" ref="O79" si="195">O78/AVERAGE(O80:R80)</f>
        <v>5.0985339539739858</v>
      </c>
      <c r="P79" s="27">
        <f t="shared" ref="P79" si="196">P78/AVERAGE(P80:S80)</f>
        <v>4.0708257488002646</v>
      </c>
      <c r="Q79" s="27">
        <f t="shared" ref="Q79" si="197">Q78/AVERAGE(Q80:T80)</f>
        <v>4.0903025028351401</v>
      </c>
      <c r="R79" s="27">
        <f t="shared" ref="R79" si="198">R78/AVERAGE(R80:U80)</f>
        <v>4.1440047104344542</v>
      </c>
      <c r="S79" s="27">
        <f t="shared" ref="S79" si="199">S78/AVERAGE(S80:V80)</f>
        <v>4.2909090909090919</v>
      </c>
      <c r="T79" s="27" t="e">
        <f t="shared" ref="T79" si="200">T78/AVERAGE(T80:W80)</f>
        <v>#DIV/0!</v>
      </c>
      <c r="U79" s="27" t="e">
        <f t="shared" ref="U79" si="201">U78/AVERAGE(U80:X80)</f>
        <v>#DIV/0!</v>
      </c>
      <c r="V79" s="27" t="e">
        <f t="shared" ref="V79" si="202">V78/AVERAGE(V80:Y80)</f>
        <v>#DIV/0!</v>
      </c>
      <c r="W79" s="27">
        <f t="shared" ref="W79" si="203">W78/AVERAGE(W80:Z80)</f>
        <v>0.39813953488372172</v>
      </c>
      <c r="X79" s="27">
        <f t="shared" ref="X79" si="204">X78/AVERAGE(X80:AA80)</f>
        <v>0.19235955056179813</v>
      </c>
      <c r="Y79" s="27">
        <f t="shared" ref="Y79" si="205">Y78/AVERAGE(Y80:AB80)</f>
        <v>0.12969696969696995</v>
      </c>
      <c r="Z79" s="27">
        <f t="shared" ref="Z79" si="206">Z78/AVERAGE(Z80:AC80)</f>
        <v>9.6179775280899063E-2</v>
      </c>
      <c r="AA79" s="27">
        <f t="shared" ref="AA79" si="207">AA78/AVERAGE(AA80:AD80)</f>
        <v>-0.8326881720430106</v>
      </c>
      <c r="AB79" s="27">
        <f t="shared" ref="AB79" si="208">AB78/AVERAGE(AB80:AE80)</f>
        <v>-1.774240837696335</v>
      </c>
      <c r="AC79" s="27">
        <f t="shared" ref="AC79" si="209">AC78/AVERAGE(AC80:AF80)</f>
        <v>3.2549999999999999</v>
      </c>
      <c r="AD79" s="27">
        <f t="shared" ref="AD79" si="210">AD78/AVERAGE(AD80:AG80)</f>
        <v>2.3295726495726496</v>
      </c>
      <c r="AE79" s="27">
        <f t="shared" ref="AE79" si="211">AE78/AVERAGE(AE80:AH80)</f>
        <v>1.4393248945147679</v>
      </c>
      <c r="AF79" s="27">
        <f t="shared" ref="AF79" si="212">AF78/AVERAGE(AF80:AI80)</f>
        <v>0.59617391304347833</v>
      </c>
      <c r="AG79" s="27">
        <f t="shared" ref="AG79" si="213">AG78/AVERAGE(AG80:AJ80)</f>
        <v>-0.8261386138613861</v>
      </c>
      <c r="AH79" s="27">
        <f t="shared" ref="AH79" si="214">AH78/AVERAGE(AH80:AK80)</f>
        <v>-1.8613333333333333</v>
      </c>
      <c r="AI79" s="27">
        <f t="shared" ref="AI79" si="215">AI78/AVERAGE(AI80:AL80)</f>
        <v>-2.7336936936936937</v>
      </c>
      <c r="AJ79" s="27">
        <f t="shared" ref="AJ79" si="216">AJ78/AVERAGE(AJ80:AM80)</f>
        <v>-2.6271140939597317</v>
      </c>
      <c r="AK79" s="27">
        <f t="shared" ref="AK79" si="217">AK78/AVERAGE(AK80:AN80)</f>
        <v>-3.0560501567398117</v>
      </c>
      <c r="AL79" s="27">
        <f t="shared" ref="AL79" si="218">AL78/AVERAGE(AL80:AO80)</f>
        <v>-3.8706918238993713</v>
      </c>
      <c r="AM79" s="27">
        <f t="shared" ref="AM79" si="219">AM78/AVERAGE(AM80:AP80)</f>
        <v>-5.1370446735395197</v>
      </c>
      <c r="AN79" s="27">
        <f t="shared" ref="AN79" si="220">AN78/AVERAGE(AN80:AQ80)</f>
        <v>-9.680784313725491</v>
      </c>
      <c r="AO79" s="27">
        <f t="shared" ref="AO79" si="221">AO78/AVERAGE(AO80:AR80)</f>
        <v>-12.504888888888889</v>
      </c>
      <c r="AP79" s="27">
        <f t="shared" ref="AP79" si="222">AP78/AVERAGE(AP80:AS80)</f>
        <v>-15.643000000000001</v>
      </c>
      <c r="AQ79" s="27">
        <f t="shared" ref="AQ79" si="223">AQ78/AVERAGE(AQ80:AT80)</f>
        <v>-16.312147239263805</v>
      </c>
      <c r="AR79" s="27">
        <f t="shared" ref="AR79" si="224">AR78/AVERAGE(AR80:AU80)</f>
        <v>-16.226046511627906</v>
      </c>
      <c r="AS79" s="27">
        <f t="shared" ref="AS79" si="225">AS78/AVERAGE(AS80:AV80)</f>
        <v>-17.579171597633138</v>
      </c>
      <c r="AT79" s="27">
        <f t="shared" ref="AT79" si="226">AT78/AVERAGE(AT80:AW80)</f>
        <v>-18.707619047619048</v>
      </c>
      <c r="AU79" s="27">
        <f t="shared" ref="AU79" si="227">AU78/AVERAGE(AU80:AX80)</f>
        <v>-19.707619047619048</v>
      </c>
      <c r="AV79" s="27">
        <f t="shared" ref="AV79" si="228">AV78/AVERAGE(AV80:AY80)</f>
        <v>-20.707619047619048</v>
      </c>
    </row>
    <row r="80" spans="1:48">
      <c r="A80" s="37" t="s">
        <v>150</v>
      </c>
      <c r="B80" s="1" t="s">
        <v>160</v>
      </c>
      <c r="C80" s="1">
        <v>800</v>
      </c>
      <c r="D80" s="37"/>
      <c r="E80" s="37" t="s">
        <v>130</v>
      </c>
      <c r="F80" s="37" t="s">
        <v>131</v>
      </c>
      <c r="H80" s="37" t="s">
        <v>167</v>
      </c>
      <c r="I80" s="37" t="s">
        <v>168</v>
      </c>
      <c r="J80" s="2" t="s">
        <v>161</v>
      </c>
      <c r="K80" s="9">
        <f>K82+K81</f>
        <v>33</v>
      </c>
      <c r="L80" s="9">
        <f t="shared" ref="L80:AV80" si="229">L82+L81</f>
        <v>267</v>
      </c>
      <c r="M80" s="9">
        <f t="shared" si="229"/>
        <v>50</v>
      </c>
      <c r="N80" s="9">
        <f t="shared" si="229"/>
        <v>47</v>
      </c>
      <c r="O80" s="9">
        <f t="shared" si="229"/>
        <v>47</v>
      </c>
      <c r="P80" s="9">
        <f t="shared" si="229"/>
        <v>52.134999999999998</v>
      </c>
      <c r="Q80" s="9">
        <f t="shared" si="229"/>
        <v>70.7</v>
      </c>
      <c r="R80" s="9">
        <f t="shared" si="229"/>
        <v>60.034999999999997</v>
      </c>
      <c r="S80" s="9">
        <f t="shared" si="229"/>
        <v>58.85</v>
      </c>
      <c r="T80" s="9">
        <f t="shared" si="229"/>
        <v>0</v>
      </c>
      <c r="U80" s="9">
        <f t="shared" si="229"/>
        <v>0</v>
      </c>
      <c r="V80" s="9">
        <f t="shared" si="229"/>
        <v>0</v>
      </c>
      <c r="W80" s="9">
        <f t="shared" si="229"/>
        <v>0</v>
      </c>
      <c r="X80" s="9">
        <f t="shared" si="229"/>
        <v>0</v>
      </c>
      <c r="Y80" s="9">
        <f t="shared" si="229"/>
        <v>0</v>
      </c>
      <c r="Z80" s="9">
        <f t="shared" si="229"/>
        <v>43</v>
      </c>
      <c r="AA80" s="9">
        <f t="shared" si="229"/>
        <v>46</v>
      </c>
      <c r="AB80" s="9">
        <f t="shared" si="229"/>
        <v>43</v>
      </c>
      <c r="AC80" s="9">
        <f t="shared" si="229"/>
        <v>46</v>
      </c>
      <c r="AD80" s="9">
        <f t="shared" si="229"/>
        <v>51</v>
      </c>
      <c r="AE80" s="9">
        <f t="shared" si="229"/>
        <v>51</v>
      </c>
      <c r="AF80" s="9">
        <f t="shared" si="229"/>
        <v>76</v>
      </c>
      <c r="AG80" s="9">
        <f t="shared" si="229"/>
        <v>56</v>
      </c>
      <c r="AH80" s="9">
        <f t="shared" si="229"/>
        <v>54</v>
      </c>
      <c r="AI80" s="9">
        <f t="shared" si="229"/>
        <v>44</v>
      </c>
      <c r="AJ80" s="9">
        <f t="shared" si="229"/>
        <v>48</v>
      </c>
      <c r="AK80" s="9">
        <f t="shared" si="229"/>
        <v>64</v>
      </c>
      <c r="AL80" s="9">
        <f t="shared" si="229"/>
        <v>66</v>
      </c>
      <c r="AM80" s="9">
        <f t="shared" si="229"/>
        <v>120</v>
      </c>
      <c r="AN80" s="9">
        <f t="shared" si="229"/>
        <v>69</v>
      </c>
      <c r="AO80" s="9">
        <f t="shared" si="229"/>
        <v>63</v>
      </c>
      <c r="AP80" s="9">
        <f t="shared" si="229"/>
        <v>39</v>
      </c>
      <c r="AQ80" s="9">
        <f t="shared" si="229"/>
        <v>33</v>
      </c>
      <c r="AR80" s="9">
        <f t="shared" si="229"/>
        <v>45</v>
      </c>
      <c r="AS80" s="9">
        <f t="shared" si="229"/>
        <v>43</v>
      </c>
      <c r="AT80" s="9">
        <f t="shared" si="229"/>
        <v>42</v>
      </c>
      <c r="AU80" s="9">
        <f t="shared" si="229"/>
        <v>42</v>
      </c>
      <c r="AV80" s="9">
        <f t="shared" si="229"/>
        <v>42</v>
      </c>
    </row>
    <row r="81" spans="1:48">
      <c r="A81" s="37" t="s">
        <v>150</v>
      </c>
      <c r="B81" s="1" t="s">
        <v>162</v>
      </c>
      <c r="C81" s="1">
        <v>3</v>
      </c>
      <c r="D81" s="37"/>
      <c r="E81" s="37" t="s">
        <v>130</v>
      </c>
      <c r="F81" s="37" t="s">
        <v>131</v>
      </c>
      <c r="G81" s="37"/>
      <c r="I81" s="18">
        <v>21</v>
      </c>
      <c r="J81" s="2" t="s">
        <v>163</v>
      </c>
      <c r="K81" s="15">
        <v>18</v>
      </c>
      <c r="L81" s="15">
        <v>30</v>
      </c>
      <c r="M81" s="15">
        <v>33</v>
      </c>
      <c r="N81" s="15">
        <v>30</v>
      </c>
      <c r="O81" s="15">
        <v>30</v>
      </c>
      <c r="P81" s="22">
        <f>$I82+P$58*$G79</f>
        <v>35.134999999999998</v>
      </c>
      <c r="Q81" s="22">
        <f t="shared" ref="Q81:S81" si="230">$I82+Q$58*$G79</f>
        <v>53.7</v>
      </c>
      <c r="R81" s="22">
        <f t="shared" si="230"/>
        <v>43.034999999999997</v>
      </c>
      <c r="S81" s="22">
        <f t="shared" si="230"/>
        <v>41.85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15">
        <v>30</v>
      </c>
      <c r="AA81" s="15">
        <v>33</v>
      </c>
      <c r="AB81" s="15">
        <v>30</v>
      </c>
      <c r="AC81" s="15">
        <v>30</v>
      </c>
      <c r="AD81" s="15">
        <v>30</v>
      </c>
      <c r="AE81" s="15">
        <v>30</v>
      </c>
      <c r="AF81" s="15">
        <v>33</v>
      </c>
      <c r="AG81" s="15">
        <v>33</v>
      </c>
      <c r="AH81" s="15">
        <v>33</v>
      </c>
      <c r="AI81" s="15">
        <v>33</v>
      </c>
      <c r="AJ81" s="15">
        <v>39</v>
      </c>
      <c r="AK81" s="15">
        <v>51</v>
      </c>
      <c r="AL81" s="15">
        <v>54</v>
      </c>
      <c r="AM81" s="15">
        <v>108</v>
      </c>
      <c r="AN81" s="15">
        <v>57</v>
      </c>
      <c r="AO81" s="15">
        <v>51</v>
      </c>
      <c r="AP81" s="15">
        <v>27</v>
      </c>
      <c r="AQ81" s="15">
        <v>21</v>
      </c>
      <c r="AR81" s="15">
        <v>33</v>
      </c>
      <c r="AS81" s="15">
        <v>30</v>
      </c>
      <c r="AT81" s="15">
        <v>30</v>
      </c>
      <c r="AU81" s="15">
        <v>30</v>
      </c>
      <c r="AV81" s="15">
        <v>30</v>
      </c>
    </row>
    <row r="82" spans="1:48">
      <c r="A82" s="37" t="s">
        <v>150</v>
      </c>
      <c r="B82" s="1" t="s">
        <v>164</v>
      </c>
      <c r="C82" s="1">
        <v>10</v>
      </c>
      <c r="D82" s="1" t="s">
        <v>170</v>
      </c>
      <c r="E82" s="1" t="s">
        <v>146</v>
      </c>
      <c r="F82" s="37" t="s">
        <v>131</v>
      </c>
      <c r="G82" s="37"/>
      <c r="I82" s="10">
        <v>30</v>
      </c>
      <c r="J82" s="2" t="s">
        <v>133</v>
      </c>
      <c r="K82" s="15">
        <v>15</v>
      </c>
      <c r="L82" s="15">
        <v>237</v>
      </c>
      <c r="M82" s="15">
        <v>17</v>
      </c>
      <c r="N82" s="15">
        <v>17</v>
      </c>
      <c r="O82" s="15">
        <v>17</v>
      </c>
      <c r="P82" s="15">
        <v>17</v>
      </c>
      <c r="Q82" s="15">
        <v>17</v>
      </c>
      <c r="R82" s="15">
        <v>17</v>
      </c>
      <c r="S82" s="15">
        <v>17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15">
        <v>13</v>
      </c>
      <c r="AA82" s="15">
        <v>13</v>
      </c>
      <c r="AB82" s="15">
        <v>13</v>
      </c>
      <c r="AC82" s="15">
        <v>16</v>
      </c>
      <c r="AD82" s="15">
        <v>21</v>
      </c>
      <c r="AE82" s="15">
        <v>21</v>
      </c>
      <c r="AF82" s="15">
        <v>43</v>
      </c>
      <c r="AG82" s="15">
        <v>23</v>
      </c>
      <c r="AH82" s="15">
        <v>21</v>
      </c>
      <c r="AI82" s="15">
        <v>11</v>
      </c>
      <c r="AJ82" s="15">
        <v>9</v>
      </c>
      <c r="AK82" s="15">
        <v>13</v>
      </c>
      <c r="AL82" s="15">
        <v>12</v>
      </c>
      <c r="AM82" s="15">
        <v>12</v>
      </c>
      <c r="AN82" s="15">
        <v>12</v>
      </c>
      <c r="AO82" s="15">
        <v>12</v>
      </c>
      <c r="AP82" s="15">
        <v>12</v>
      </c>
      <c r="AQ82" s="15">
        <v>12</v>
      </c>
      <c r="AR82" s="15">
        <v>12</v>
      </c>
      <c r="AS82" s="15">
        <v>13</v>
      </c>
      <c r="AT82" s="15">
        <v>12</v>
      </c>
      <c r="AU82" s="15">
        <v>12</v>
      </c>
      <c r="AV82" s="15">
        <v>12</v>
      </c>
    </row>
    <row r="83" spans="1:48">
      <c r="A83" s="37" t="s">
        <v>165</v>
      </c>
      <c r="C83" s="1" t="s">
        <v>128</v>
      </c>
      <c r="D83" s="1" t="s">
        <v>129</v>
      </c>
      <c r="E83" s="37" t="s">
        <v>130</v>
      </c>
      <c r="F83" s="37" t="s">
        <v>131</v>
      </c>
      <c r="G83" s="37" t="s">
        <v>132</v>
      </c>
      <c r="H83" s="37" t="s">
        <v>167</v>
      </c>
      <c r="I83" s="37" t="s">
        <v>168</v>
      </c>
      <c r="J83" s="2" t="s">
        <v>151</v>
      </c>
      <c r="Y83" s="1">
        <v>170</v>
      </c>
      <c r="Z83" s="16"/>
    </row>
    <row r="84" spans="1:48">
      <c r="A84" s="37" t="s">
        <v>165</v>
      </c>
      <c r="B84" s="1" t="s">
        <v>152</v>
      </c>
      <c r="C84" s="1" t="s">
        <v>153</v>
      </c>
      <c r="D84" s="1" t="s">
        <v>154</v>
      </c>
      <c r="E84" s="37" t="s">
        <v>130</v>
      </c>
      <c r="F84" s="37" t="s">
        <v>131</v>
      </c>
      <c r="G84" s="37" t="s">
        <v>132</v>
      </c>
      <c r="H84" s="37" t="s">
        <v>167</v>
      </c>
      <c r="I84" s="37" t="s">
        <v>168</v>
      </c>
      <c r="J84" s="2" t="s">
        <v>155</v>
      </c>
      <c r="K84" s="7">
        <v>200</v>
      </c>
      <c r="L84" s="7">
        <f t="shared" ref="L84" si="231">K84+K83-K86</f>
        <v>187</v>
      </c>
      <c r="M84" s="7">
        <f t="shared" ref="M84" si="232">L84+L83-L86</f>
        <v>113</v>
      </c>
      <c r="N84" s="7">
        <f t="shared" ref="N84" si="233">M84+M83-M86</f>
        <v>98</v>
      </c>
      <c r="O84" s="7">
        <f t="shared" ref="O84" si="234">N84+N83-N86</f>
        <v>84</v>
      </c>
      <c r="P84" s="7">
        <f t="shared" ref="P84" si="235">O84+O83-O86</f>
        <v>70</v>
      </c>
      <c r="Q84" s="7">
        <f>P84+P83-P86</f>
        <v>54.634999999999998</v>
      </c>
      <c r="R84" s="7">
        <f t="shared" ref="R84" si="236">Q84+Q83-Q86</f>
        <v>34.334999999999994</v>
      </c>
      <c r="S84" s="7">
        <f t="shared" ref="S84" si="237">R84+R83-R86</f>
        <v>16.869999999999994</v>
      </c>
      <c r="T84" s="7">
        <f t="shared" ref="T84" si="238">S84+S83-S86</f>
        <v>-0.28000000000000469</v>
      </c>
      <c r="U84" s="7">
        <f t="shared" ref="U84" si="239">T84+T83-T86</f>
        <v>-0.28000000000000469</v>
      </c>
      <c r="V84" s="7">
        <f t="shared" ref="V84" si="240">U84+U83-U86</f>
        <v>-0.28000000000000469</v>
      </c>
      <c r="W84" s="7">
        <f t="shared" ref="W84" si="241">V84+V83-V86</f>
        <v>-0.28000000000000469</v>
      </c>
      <c r="X84" s="7">
        <f t="shared" ref="X84" si="242">W84+W83-W86</f>
        <v>-0.28000000000000469</v>
      </c>
      <c r="Y84" s="7">
        <f t="shared" ref="Y84" si="243">X84+X83-X86</f>
        <v>-0.28000000000000469</v>
      </c>
      <c r="Z84" s="7">
        <f t="shared" ref="Z84" si="244">Y84+Y83-Y86</f>
        <v>169.72</v>
      </c>
      <c r="AA84" s="7">
        <f t="shared" ref="AA84" si="245">Z84+Z83-Z86</f>
        <v>155.72</v>
      </c>
      <c r="AB84" s="7">
        <f t="shared" ref="AB84" si="246">AA84+AA83-AA86</f>
        <v>140.72</v>
      </c>
      <c r="AC84" s="7">
        <f t="shared" ref="AC84" si="247">AB84+AB83-AB86</f>
        <v>126.72</v>
      </c>
      <c r="AD84" s="7">
        <f t="shared" ref="AD84" si="248">AC84+AC83-AC86</f>
        <v>112.72</v>
      </c>
      <c r="AE84" s="7">
        <f t="shared" ref="AE84" si="249">AD84+AD83-AD86</f>
        <v>97.72</v>
      </c>
      <c r="AF84" s="7">
        <f t="shared" ref="AF84" si="250">AE84+AE83-AE86</f>
        <v>81.72</v>
      </c>
      <c r="AG84" s="7">
        <f t="shared" ref="AG84" si="251">AF84+AF83-AF86</f>
        <v>59.72</v>
      </c>
      <c r="AH84" s="7">
        <f t="shared" ref="AH84" si="252">AG84+AG83-AG86</f>
        <v>42.72</v>
      </c>
      <c r="AI84" s="7">
        <f t="shared" ref="AI84" si="253">AH84+AH83-AH86</f>
        <v>26.72</v>
      </c>
      <c r="AJ84" s="7">
        <f t="shared" ref="AJ84" si="254">AI84+AI83-AI86</f>
        <v>12.719999999999999</v>
      </c>
      <c r="AK84" s="7">
        <f t="shared" ref="AK84" si="255">AJ84+AJ83-AJ86</f>
        <v>-2.2800000000000011</v>
      </c>
      <c r="AL84" s="7">
        <f t="shared" ref="AL84" si="256">AK84+AK83-AK86</f>
        <v>-23.28</v>
      </c>
      <c r="AM84" s="7">
        <f t="shared" ref="AM84" si="257">AL84+AL83-AL86</f>
        <v>-44.28</v>
      </c>
      <c r="AN84" s="7">
        <f t="shared" ref="AN84" si="258">AM84+AM83-AM86</f>
        <v>-83.28</v>
      </c>
      <c r="AO84" s="7">
        <f t="shared" ref="AO84" si="259">AN84+AN83-AN86</f>
        <v>-105.28</v>
      </c>
      <c r="AP84" s="7">
        <f t="shared" ref="AP84" si="260">AO84+AO83-AO86</f>
        <v>-125.28</v>
      </c>
      <c r="AQ84" s="7">
        <f t="shared" ref="AQ84" si="261">AP84+AP83-AP86</f>
        <v>-137.28</v>
      </c>
      <c r="AR84" s="7">
        <f t="shared" ref="AR84" si="262">AQ84+AQ83-AQ86</f>
        <v>-147.28</v>
      </c>
      <c r="AS84" s="7">
        <f t="shared" ref="AS84" si="263">AR84+AR83-AR86</f>
        <v>-161.28</v>
      </c>
      <c r="AT84" s="7">
        <f t="shared" ref="AT84" si="264">AS84+AS83-AS86</f>
        <v>-175.28</v>
      </c>
      <c r="AU84" s="7">
        <f t="shared" ref="AU84" si="265">AT84+AT83-AT86</f>
        <v>-188.28</v>
      </c>
      <c r="AV84" s="7">
        <f t="shared" ref="AV84" si="266">AU84+AU83-AU86</f>
        <v>-201.28</v>
      </c>
    </row>
    <row r="85" spans="1:48">
      <c r="A85" s="37" t="s">
        <v>165</v>
      </c>
      <c r="B85" s="1" t="s">
        <v>156</v>
      </c>
      <c r="C85" s="1">
        <v>9</v>
      </c>
      <c r="D85" s="1" t="s">
        <v>157</v>
      </c>
      <c r="E85" s="37" t="s">
        <v>130</v>
      </c>
      <c r="F85" s="37" t="s">
        <v>131</v>
      </c>
      <c r="G85" s="1" t="s">
        <v>166</v>
      </c>
      <c r="H85" s="37" t="s">
        <v>167</v>
      </c>
      <c r="I85" s="37" t="s">
        <v>168</v>
      </c>
      <c r="J85" s="2" t="s">
        <v>159</v>
      </c>
      <c r="K85" s="27">
        <f>K84/AVERAGE(K86:N86)</f>
        <v>6.8965517241379306</v>
      </c>
      <c r="L85" s="27">
        <f t="shared" ref="L85:AV85" si="267">L84/AVERAGE(L86:O86)</f>
        <v>6.3931623931623935</v>
      </c>
      <c r="M85" s="27">
        <f t="shared" si="267"/>
        <v>7.7443673434421312</v>
      </c>
      <c r="N85" s="27">
        <f t="shared" si="267"/>
        <v>6.1572292468389218</v>
      </c>
      <c r="O85" s="27">
        <f t="shared" si="267"/>
        <v>5.0052137643378511</v>
      </c>
      <c r="P85" s="27">
        <f t="shared" si="267"/>
        <v>3.9840637450199203</v>
      </c>
      <c r="Q85" s="27">
        <f t="shared" si="267"/>
        <v>3.9796048438495855</v>
      </c>
      <c r="R85" s="27">
        <f t="shared" si="267"/>
        <v>3.9676440849342769</v>
      </c>
      <c r="S85" s="27">
        <f t="shared" si="267"/>
        <v>3.9346938775510192</v>
      </c>
      <c r="T85" s="27" t="e">
        <f t="shared" si="267"/>
        <v>#DIV/0!</v>
      </c>
      <c r="U85" s="27" t="e">
        <f t="shared" si="267"/>
        <v>#DIV/0!</v>
      </c>
      <c r="V85" s="27" t="e">
        <f t="shared" si="267"/>
        <v>#DIV/0!</v>
      </c>
      <c r="W85" s="27">
        <f t="shared" si="267"/>
        <v>-8.0000000000001334E-2</v>
      </c>
      <c r="X85" s="27">
        <f t="shared" si="267"/>
        <v>-3.8620689655173061E-2</v>
      </c>
      <c r="Y85" s="27">
        <f t="shared" si="267"/>
        <v>-2.6046511627907411E-2</v>
      </c>
      <c r="Z85" s="27">
        <f t="shared" si="267"/>
        <v>11.910175438596491</v>
      </c>
      <c r="AA85" s="27">
        <f t="shared" si="267"/>
        <v>10.739310344827587</v>
      </c>
      <c r="AB85" s="27">
        <f t="shared" si="267"/>
        <v>9.540338983050848</v>
      </c>
      <c r="AC85" s="27">
        <f t="shared" si="267"/>
        <v>7.5653731343283583</v>
      </c>
      <c r="AD85" s="27">
        <f t="shared" si="267"/>
        <v>6.4411428571428573</v>
      </c>
      <c r="AE85" s="27">
        <f t="shared" si="267"/>
        <v>5.5053521126760563</v>
      </c>
      <c r="AF85" s="27">
        <f t="shared" si="267"/>
        <v>4.7373913043478257</v>
      </c>
      <c r="AG85" s="27">
        <f t="shared" si="267"/>
        <v>3.8529032258064517</v>
      </c>
      <c r="AH85" s="27">
        <f t="shared" si="267"/>
        <v>2.5890909090909089</v>
      </c>
      <c r="AI85" s="27">
        <f t="shared" si="267"/>
        <v>1.5053521126760563</v>
      </c>
      <c r="AJ85" s="27">
        <f t="shared" si="267"/>
        <v>0.52999999999999992</v>
      </c>
      <c r="AK85" s="27">
        <f t="shared" si="267"/>
        <v>-8.8543689320388391E-2</v>
      </c>
      <c r="AL85" s="27">
        <f t="shared" si="267"/>
        <v>-0.91294117647058826</v>
      </c>
      <c r="AM85" s="27">
        <f t="shared" si="267"/>
        <v>-1.9045161290322581</v>
      </c>
      <c r="AN85" s="27">
        <f t="shared" si="267"/>
        <v>-5.2050000000000001</v>
      </c>
      <c r="AO85" s="27">
        <f t="shared" si="267"/>
        <v>-7.5200000000000005</v>
      </c>
      <c r="AP85" s="27">
        <f t="shared" si="267"/>
        <v>-10.022399999999999</v>
      </c>
      <c r="AQ85" s="27">
        <f t="shared" si="267"/>
        <v>-10.767058823529412</v>
      </c>
      <c r="AR85" s="27">
        <f t="shared" si="267"/>
        <v>-10.909629629629629</v>
      </c>
      <c r="AS85" s="27">
        <f t="shared" si="267"/>
        <v>-12.172075471698113</v>
      </c>
      <c r="AT85" s="27">
        <f t="shared" si="267"/>
        <v>-13.483076923076924</v>
      </c>
      <c r="AU85" s="27">
        <f t="shared" si="267"/>
        <v>-14.483076923076924</v>
      </c>
      <c r="AV85" s="27">
        <f t="shared" si="267"/>
        <v>-15.483076923076924</v>
      </c>
    </row>
    <row r="86" spans="1:48">
      <c r="A86" s="37" t="s">
        <v>165</v>
      </c>
      <c r="B86" s="1" t="s">
        <v>160</v>
      </c>
      <c r="C86" s="1">
        <v>800</v>
      </c>
      <c r="D86" s="37"/>
      <c r="E86" s="37" t="s">
        <v>130</v>
      </c>
      <c r="F86" s="37" t="s">
        <v>131</v>
      </c>
      <c r="H86" s="37" t="s">
        <v>167</v>
      </c>
      <c r="I86" s="37" t="s">
        <v>168</v>
      </c>
      <c r="J86" s="2" t="s">
        <v>161</v>
      </c>
      <c r="K86" s="9">
        <f>K88+K87</f>
        <v>13</v>
      </c>
      <c r="L86" s="9">
        <f t="shared" ref="L86:AV86" si="268">L88+L87</f>
        <v>74</v>
      </c>
      <c r="M86" s="9">
        <f t="shared" si="268"/>
        <v>15</v>
      </c>
      <c r="N86" s="9">
        <f t="shared" si="268"/>
        <v>14</v>
      </c>
      <c r="O86" s="9">
        <f t="shared" si="268"/>
        <v>14</v>
      </c>
      <c r="P86" s="9">
        <f t="shared" si="268"/>
        <v>15.365</v>
      </c>
      <c r="Q86" s="9">
        <f t="shared" si="268"/>
        <v>20.3</v>
      </c>
      <c r="R86" s="9">
        <f t="shared" si="268"/>
        <v>17.465</v>
      </c>
      <c r="S86" s="9">
        <f>S88+S87</f>
        <v>17.149999999999999</v>
      </c>
      <c r="T86" s="9">
        <f t="shared" si="268"/>
        <v>0</v>
      </c>
      <c r="U86" s="9">
        <f t="shared" si="268"/>
        <v>0</v>
      </c>
      <c r="V86" s="9">
        <f t="shared" si="268"/>
        <v>0</v>
      </c>
      <c r="W86" s="9">
        <f t="shared" si="268"/>
        <v>0</v>
      </c>
      <c r="X86" s="9">
        <f t="shared" si="268"/>
        <v>0</v>
      </c>
      <c r="Y86" s="9">
        <f t="shared" si="268"/>
        <v>0</v>
      </c>
      <c r="Z86" s="9">
        <f t="shared" si="268"/>
        <v>14</v>
      </c>
      <c r="AA86" s="9">
        <f t="shared" si="268"/>
        <v>15</v>
      </c>
      <c r="AB86" s="9">
        <f t="shared" si="268"/>
        <v>14</v>
      </c>
      <c r="AC86" s="9">
        <f t="shared" si="268"/>
        <v>14</v>
      </c>
      <c r="AD86" s="9">
        <f t="shared" si="268"/>
        <v>15</v>
      </c>
      <c r="AE86" s="9">
        <f t="shared" si="268"/>
        <v>16</v>
      </c>
      <c r="AF86" s="9">
        <f t="shared" si="268"/>
        <v>22</v>
      </c>
      <c r="AG86" s="9">
        <f t="shared" si="268"/>
        <v>17</v>
      </c>
      <c r="AH86" s="9">
        <f t="shared" si="268"/>
        <v>16</v>
      </c>
      <c r="AI86" s="9">
        <f t="shared" si="268"/>
        <v>14</v>
      </c>
      <c r="AJ86" s="9">
        <f t="shared" si="268"/>
        <v>15</v>
      </c>
      <c r="AK86" s="9">
        <f t="shared" si="268"/>
        <v>21</v>
      </c>
      <c r="AL86" s="9">
        <f t="shared" si="268"/>
        <v>21</v>
      </c>
      <c r="AM86" s="9">
        <f t="shared" si="268"/>
        <v>39</v>
      </c>
      <c r="AN86" s="9">
        <f t="shared" si="268"/>
        <v>22</v>
      </c>
      <c r="AO86" s="9">
        <f t="shared" si="268"/>
        <v>20</v>
      </c>
      <c r="AP86" s="9">
        <f t="shared" si="268"/>
        <v>12</v>
      </c>
      <c r="AQ86" s="9">
        <f t="shared" si="268"/>
        <v>10</v>
      </c>
      <c r="AR86" s="9">
        <f t="shared" si="268"/>
        <v>14</v>
      </c>
      <c r="AS86" s="9">
        <f t="shared" si="268"/>
        <v>14</v>
      </c>
      <c r="AT86" s="9">
        <f t="shared" si="268"/>
        <v>13</v>
      </c>
      <c r="AU86" s="9">
        <f t="shared" si="268"/>
        <v>13</v>
      </c>
      <c r="AV86" s="9">
        <f t="shared" si="268"/>
        <v>13</v>
      </c>
    </row>
    <row r="87" spans="1:48">
      <c r="A87" s="37" t="s">
        <v>165</v>
      </c>
      <c r="B87" s="1" t="s">
        <v>162</v>
      </c>
      <c r="C87" s="1">
        <v>3</v>
      </c>
      <c r="D87" s="37"/>
      <c r="E87" s="37" t="s">
        <v>130</v>
      </c>
      <c r="F87" s="37" t="s">
        <v>131</v>
      </c>
      <c r="G87" s="37"/>
      <c r="I87" s="18">
        <v>7</v>
      </c>
      <c r="J87" s="2" t="s">
        <v>163</v>
      </c>
      <c r="K87" s="15">
        <v>3</v>
      </c>
      <c r="L87" s="15">
        <v>11</v>
      </c>
      <c r="M87" s="15">
        <v>11</v>
      </c>
      <c r="N87" s="15">
        <v>10</v>
      </c>
      <c r="O87" s="15">
        <v>10</v>
      </c>
      <c r="P87" s="22">
        <f t="shared" ref="P87:S87" si="269">$I88+P$58*$G85</f>
        <v>11.365</v>
      </c>
      <c r="Q87" s="22">
        <f t="shared" si="269"/>
        <v>16.3</v>
      </c>
      <c r="R87" s="22">
        <f t="shared" si="269"/>
        <v>13.465</v>
      </c>
      <c r="S87" s="22">
        <f t="shared" si="269"/>
        <v>13.15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15">
        <v>10</v>
      </c>
      <c r="AA87" s="15">
        <v>11</v>
      </c>
      <c r="AB87" s="15">
        <v>10</v>
      </c>
      <c r="AC87" s="15">
        <v>10</v>
      </c>
      <c r="AD87" s="15">
        <v>10</v>
      </c>
      <c r="AE87" s="15">
        <v>10</v>
      </c>
      <c r="AF87" s="15">
        <v>11</v>
      </c>
      <c r="AG87" s="15">
        <v>11</v>
      </c>
      <c r="AH87" s="15">
        <v>11</v>
      </c>
      <c r="AI87" s="15">
        <v>11</v>
      </c>
      <c r="AJ87" s="15">
        <v>13</v>
      </c>
      <c r="AK87" s="15">
        <v>17</v>
      </c>
      <c r="AL87" s="15">
        <v>18</v>
      </c>
      <c r="AM87" s="15">
        <v>36</v>
      </c>
      <c r="AN87" s="15">
        <v>19</v>
      </c>
      <c r="AO87" s="15">
        <v>17</v>
      </c>
      <c r="AP87" s="15">
        <v>9</v>
      </c>
      <c r="AQ87" s="15">
        <v>7</v>
      </c>
      <c r="AR87" s="15">
        <v>11</v>
      </c>
      <c r="AS87" s="15">
        <v>10</v>
      </c>
      <c r="AT87" s="15">
        <v>10</v>
      </c>
      <c r="AU87" s="15">
        <v>10</v>
      </c>
      <c r="AV87" s="15">
        <v>10</v>
      </c>
    </row>
    <row r="88" spans="1:48">
      <c r="A88" s="37" t="s">
        <v>165</v>
      </c>
      <c r="B88" s="1" t="s">
        <v>164</v>
      </c>
      <c r="C88" s="1">
        <v>10</v>
      </c>
      <c r="D88" s="1" t="s">
        <v>170</v>
      </c>
      <c r="E88" s="1" t="s">
        <v>146</v>
      </c>
      <c r="F88" s="37" t="s">
        <v>131</v>
      </c>
      <c r="G88" s="37"/>
      <c r="I88" s="10">
        <v>10</v>
      </c>
      <c r="J88" s="2" t="s">
        <v>133</v>
      </c>
      <c r="K88" s="15">
        <v>10</v>
      </c>
      <c r="L88" s="15">
        <v>63</v>
      </c>
      <c r="M88" s="15">
        <v>4</v>
      </c>
      <c r="N88" s="15">
        <v>4</v>
      </c>
      <c r="O88" s="15">
        <v>4</v>
      </c>
      <c r="P88" s="15">
        <v>4</v>
      </c>
      <c r="Q88" s="15">
        <v>4</v>
      </c>
      <c r="R88" s="15">
        <v>4</v>
      </c>
      <c r="S88" s="15">
        <v>4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15">
        <v>4</v>
      </c>
      <c r="AA88" s="15">
        <v>4</v>
      </c>
      <c r="AB88" s="15">
        <v>4</v>
      </c>
      <c r="AC88" s="15">
        <v>4</v>
      </c>
      <c r="AD88" s="15">
        <v>5</v>
      </c>
      <c r="AE88" s="15">
        <v>6</v>
      </c>
      <c r="AF88" s="15">
        <v>11</v>
      </c>
      <c r="AG88" s="15">
        <v>6</v>
      </c>
      <c r="AH88" s="15">
        <v>5</v>
      </c>
      <c r="AI88" s="15">
        <v>3</v>
      </c>
      <c r="AJ88" s="15">
        <v>2</v>
      </c>
      <c r="AK88" s="15">
        <v>4</v>
      </c>
      <c r="AL88" s="15">
        <v>3</v>
      </c>
      <c r="AM88" s="15">
        <v>3</v>
      </c>
      <c r="AN88" s="15">
        <v>3</v>
      </c>
      <c r="AO88" s="15">
        <v>3</v>
      </c>
      <c r="AP88" s="15">
        <v>3</v>
      </c>
      <c r="AQ88" s="15">
        <v>3</v>
      </c>
      <c r="AR88" s="15">
        <v>3</v>
      </c>
      <c r="AS88" s="15">
        <v>4</v>
      </c>
      <c r="AT88" s="15">
        <v>3</v>
      </c>
      <c r="AU88" s="15">
        <v>3</v>
      </c>
      <c r="AV88" s="15">
        <v>3</v>
      </c>
    </row>
    <row r="89" spans="1:48">
      <c r="J89" s="26"/>
    </row>
  </sheetData>
  <mergeCells count="104">
    <mergeCell ref="A57:A63"/>
    <mergeCell ref="G17:G19"/>
    <mergeCell ref="H17:H19"/>
    <mergeCell ref="I17:I19"/>
    <mergeCell ref="E54:E56"/>
    <mergeCell ref="F54:F56"/>
    <mergeCell ref="G54:G56"/>
    <mergeCell ref="H54:H56"/>
    <mergeCell ref="I54:I56"/>
    <mergeCell ref="A17:A19"/>
    <mergeCell ref="B17:B19"/>
    <mergeCell ref="C17:C19"/>
    <mergeCell ref="D17:D19"/>
    <mergeCell ref="E29:E32"/>
    <mergeCell ref="A29:A32"/>
    <mergeCell ref="B29:B32"/>
    <mergeCell ref="C29:C32"/>
    <mergeCell ref="D29:D32"/>
    <mergeCell ref="A20:A26"/>
    <mergeCell ref="A54:A56"/>
    <mergeCell ref="B54:B56"/>
    <mergeCell ref="C54:C56"/>
    <mergeCell ref="D54:D56"/>
    <mergeCell ref="H46:H49"/>
    <mergeCell ref="I46:I49"/>
    <mergeCell ref="A46:A51"/>
    <mergeCell ref="D49:D50"/>
    <mergeCell ref="E46:E50"/>
    <mergeCell ref="F46:F51"/>
    <mergeCell ref="G46:G47"/>
    <mergeCell ref="G50:G51"/>
    <mergeCell ref="F29:F32"/>
    <mergeCell ref="G29:G32"/>
    <mergeCell ref="H29:H32"/>
    <mergeCell ref="I29:I32"/>
    <mergeCell ref="A6:A12"/>
    <mergeCell ref="A33:A39"/>
    <mergeCell ref="B33:B39"/>
    <mergeCell ref="D33:D36"/>
    <mergeCell ref="D37:D39"/>
    <mergeCell ref="I33:I34"/>
    <mergeCell ref="I37:I39"/>
    <mergeCell ref="A40:A45"/>
    <mergeCell ref="D43:D44"/>
    <mergeCell ref="E40:E44"/>
    <mergeCell ref="F40:F45"/>
    <mergeCell ref="G40:G41"/>
    <mergeCell ref="G44:G45"/>
    <mergeCell ref="H40:H43"/>
    <mergeCell ref="I40:I43"/>
    <mergeCell ref="E33:E36"/>
    <mergeCell ref="E37:E39"/>
    <mergeCell ref="F33:F39"/>
    <mergeCell ref="G33:G39"/>
    <mergeCell ref="H33:H34"/>
    <mergeCell ref="H37:H39"/>
    <mergeCell ref="E17:E19"/>
    <mergeCell ref="F17:F19"/>
    <mergeCell ref="F3:F5"/>
    <mergeCell ref="G3:G5"/>
    <mergeCell ref="H3:H5"/>
    <mergeCell ref="I3:I5"/>
    <mergeCell ref="A3:A5"/>
    <mergeCell ref="B3:B5"/>
    <mergeCell ref="C3:C5"/>
    <mergeCell ref="D3:D5"/>
    <mergeCell ref="E3:E5"/>
    <mergeCell ref="F66:F69"/>
    <mergeCell ref="G66:G69"/>
    <mergeCell ref="H66:H69"/>
    <mergeCell ref="I66:I69"/>
    <mergeCell ref="A70:A76"/>
    <mergeCell ref="B70:B76"/>
    <mergeCell ref="D70:D73"/>
    <mergeCell ref="E70:E73"/>
    <mergeCell ref="F70:F76"/>
    <mergeCell ref="G70:G76"/>
    <mergeCell ref="H70:H71"/>
    <mergeCell ref="I70:I71"/>
    <mergeCell ref="D74:D76"/>
    <mergeCell ref="E74:E76"/>
    <mergeCell ref="H74:H76"/>
    <mergeCell ref="A66:A69"/>
    <mergeCell ref="B66:B69"/>
    <mergeCell ref="C66:C69"/>
    <mergeCell ref="D66:D69"/>
    <mergeCell ref="E66:E69"/>
    <mergeCell ref="I83:I86"/>
    <mergeCell ref="D86:D87"/>
    <mergeCell ref="G87:G88"/>
    <mergeCell ref="A83:A88"/>
    <mergeCell ref="E83:E87"/>
    <mergeCell ref="F83:F88"/>
    <mergeCell ref="G83:G84"/>
    <mergeCell ref="H83:H86"/>
    <mergeCell ref="I74:I76"/>
    <mergeCell ref="A77:A82"/>
    <mergeCell ref="E77:E81"/>
    <mergeCell ref="F77:F82"/>
    <mergeCell ref="G77:G78"/>
    <mergeCell ref="H77:H80"/>
    <mergeCell ref="I77:I80"/>
    <mergeCell ref="D80:D81"/>
    <mergeCell ref="G81:G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EE3F-ECDC-4C23-8BBD-32EF5CC3A252}">
  <dimension ref="A1:M4"/>
  <sheetViews>
    <sheetView workbookViewId="0">
      <selection activeCell="O15" sqref="O15"/>
    </sheetView>
  </sheetViews>
  <sheetFormatPr defaultRowHeight="15"/>
  <cols>
    <col min="1" max="1" width="12.85546875" bestFit="1" customWidth="1"/>
    <col min="2" max="2" width="8.42578125" bestFit="1" customWidth="1"/>
    <col min="3" max="3" width="8.140625" bestFit="1" customWidth="1"/>
    <col min="4" max="4" width="9.5703125" bestFit="1" customWidth="1"/>
    <col min="5" max="5" width="6.28515625" bestFit="1" customWidth="1"/>
    <col min="6" max="6" width="5" bestFit="1" customWidth="1"/>
    <col min="7" max="7" width="9.28515625" bestFit="1" customWidth="1"/>
    <col min="8" max="8" width="13.140625" bestFit="1" customWidth="1"/>
    <col min="9" max="10" width="13.85546875" bestFit="1" customWidth="1"/>
    <col min="11" max="11" width="17.42578125" bestFit="1" customWidth="1"/>
    <col min="12" max="12" width="22.5703125" bestFit="1" customWidth="1"/>
    <col min="13" max="13" width="9.140625" customWidth="1"/>
  </cols>
  <sheetData>
    <row r="1" spans="1:13" s="30" customFormat="1" ht="27" customHeight="1">
      <c r="A1" s="32" t="s">
        <v>194</v>
      </c>
      <c r="B1" s="32" t="s">
        <v>180</v>
      </c>
      <c r="C1" s="32" t="s">
        <v>181</v>
      </c>
      <c r="D1" s="32" t="s">
        <v>182</v>
      </c>
      <c r="E1" s="32" t="s">
        <v>183</v>
      </c>
      <c r="F1" s="32" t="s">
        <v>184</v>
      </c>
      <c r="G1" s="32" t="s">
        <v>185</v>
      </c>
      <c r="H1" s="32" t="s">
        <v>193</v>
      </c>
      <c r="I1" s="32" t="s">
        <v>196</v>
      </c>
      <c r="J1" s="32" t="s">
        <v>195</v>
      </c>
      <c r="K1" s="33" t="s">
        <v>198</v>
      </c>
      <c r="L1" s="34" t="s">
        <v>197</v>
      </c>
      <c r="M1" s="34" t="s">
        <v>199</v>
      </c>
    </row>
    <row r="2" spans="1:1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3">
      <c r="A4" s="31"/>
      <c r="B4" s="31"/>
      <c r="C4" s="31"/>
      <c r="D4" s="31"/>
      <c r="E4" s="31"/>
      <c r="F4" s="31"/>
      <c r="G4" s="31"/>
      <c r="H4" s="31"/>
      <c r="I4" s="31"/>
      <c r="J4" s="31"/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demo</vt:lpstr>
      <vt:lpstr>调拨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2024-05-17T05:44:51Z</dcterms:created>
  <dcterms:modified xsi:type="dcterms:W3CDTF">2024-05-24T01:00:40Z</dcterms:modified>
</cp:coreProperties>
</file>